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必読】使用方法・注意事項" sheetId="2" r:id="rId1"/>
    <sheet name="R6シミュレーションシート" sheetId="4" r:id="rId2"/>
    <sheet name="【例】R6シミュレーションシート" sheetId="6" r:id="rId3"/>
  </sheets>
  <definedNames>
    <definedName name="_xlnm.Print_Area" localSheetId="2">【例】R6シミュレーションシート!$A$1:$C$54</definedName>
    <definedName name="_xlnm.Print_Area" localSheetId="1">'R6シミュレーションシート'!$A$1:$C$54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6" l="1"/>
  <c r="B52" i="6"/>
  <c r="C45" i="6"/>
  <c r="C41" i="6"/>
  <c r="C40" i="6"/>
  <c r="C39" i="6"/>
  <c r="C38" i="6"/>
  <c r="C37" i="6"/>
  <c r="C36" i="6"/>
  <c r="C35" i="6"/>
  <c r="C34" i="6"/>
  <c r="C33" i="6"/>
  <c r="C32" i="6"/>
  <c r="C31" i="6"/>
  <c r="C27" i="6"/>
  <c r="C26" i="6"/>
  <c r="C25" i="6"/>
  <c r="C24" i="6"/>
  <c r="C20" i="6"/>
  <c r="C19" i="6"/>
  <c r="C18" i="6"/>
  <c r="C17" i="6"/>
  <c r="C16" i="6"/>
  <c r="C15" i="6"/>
  <c r="C14" i="6"/>
  <c r="C13" i="6"/>
  <c r="C12" i="6"/>
  <c r="C11" i="6"/>
  <c r="C10" i="6"/>
  <c r="C7" i="6"/>
  <c r="B7" i="6"/>
  <c r="C54" i="4"/>
  <c r="C42" i="4"/>
  <c r="C28" i="4"/>
  <c r="C7" i="4"/>
  <c r="B7" i="4"/>
  <c r="C21" i="4"/>
  <c r="C39" i="4"/>
  <c r="C37" i="4"/>
  <c r="C36" i="4"/>
  <c r="C34" i="4"/>
  <c r="C35" i="4"/>
  <c r="C33" i="4"/>
  <c r="C32" i="4"/>
  <c r="C27" i="4"/>
  <c r="C26" i="4"/>
  <c r="C19" i="4"/>
  <c r="C17" i="4"/>
  <c r="C16" i="4"/>
  <c r="C15" i="4"/>
  <c r="C14" i="4"/>
  <c r="C13" i="4"/>
  <c r="C12" i="4"/>
  <c r="C11" i="4"/>
  <c r="C10" i="4"/>
  <c r="B52" i="4"/>
  <c r="C45" i="4"/>
  <c r="C41" i="4"/>
  <c r="C40" i="4"/>
  <c r="C38" i="4"/>
  <c r="C31" i="4"/>
  <c r="C25" i="4"/>
  <c r="C24" i="4"/>
  <c r="C20" i="4"/>
  <c r="C18" i="4"/>
  <c r="C42" i="6" l="1"/>
  <c r="C28" i="6"/>
  <c r="C21" i="6"/>
</calcChain>
</file>

<file path=xl/comments1.xml><?xml version="1.0" encoding="utf-8"?>
<comments xmlns="http://schemas.openxmlformats.org/spreadsheetml/2006/main">
  <authors>
    <author>作成者</author>
  </authors>
  <commentList>
    <comment ref="B2" authorId="0" shapeId="0">
      <text>
        <r>
          <rPr>
            <sz val="9"/>
            <color indexed="81"/>
            <rFont val="MS P ゴシック"/>
            <family val="3"/>
            <charset val="128"/>
          </rPr>
          <t>【例】
機能強化型Ⅳ
行動障害支援と要医療児者支援体制加算あり
利用者数は120名程度</t>
        </r>
      </text>
    </comment>
  </commentList>
</comments>
</file>

<file path=xl/sharedStrings.xml><?xml version="1.0" encoding="utf-8"?>
<sst xmlns="http://schemas.openxmlformats.org/spreadsheetml/2006/main" count="146" uniqueCount="75">
  <si>
    <t>指定特定相談支援事業所における報酬シミュレーションシート</t>
    <rPh sb="0" eb="11">
      <t>シテイトクテイソウダンシエンジギョウショ</t>
    </rPh>
    <rPh sb="15" eb="17">
      <t>ホウシュウ</t>
    </rPh>
    <phoneticPr fontId="2"/>
  </si>
  <si>
    <t>機能強化型なし</t>
    <rPh sb="0" eb="5">
      <t>キノウキョウカガタ</t>
    </rPh>
    <phoneticPr fontId="2"/>
  </si>
  <si>
    <t>機能強化型Ⅰ</t>
    <rPh sb="0" eb="5">
      <t>キノウキョウカガタ</t>
    </rPh>
    <phoneticPr fontId="2"/>
  </si>
  <si>
    <t>機能強化型Ⅱ</t>
    <rPh sb="0" eb="5">
      <t>キノウキョウカガタ</t>
    </rPh>
    <phoneticPr fontId="2"/>
  </si>
  <si>
    <t>機能強化型Ⅲ</t>
    <rPh sb="0" eb="5">
      <t>キノウキョウカガタ</t>
    </rPh>
    <phoneticPr fontId="2"/>
  </si>
  <si>
    <t>機能強化型Ⅳ</t>
    <rPh sb="0" eb="5">
      <t>キノウキョウカガタ</t>
    </rPh>
    <phoneticPr fontId="2"/>
  </si>
  <si>
    <t>計画作成費</t>
    <rPh sb="0" eb="5">
      <t>ケイカクサクセイヒ</t>
    </rPh>
    <phoneticPr fontId="2"/>
  </si>
  <si>
    <t>モニタリング費</t>
    <rPh sb="6" eb="7">
      <t>ヒ</t>
    </rPh>
    <phoneticPr fontId="2"/>
  </si>
  <si>
    <t>貴事業所における報酬区分を選択してください。</t>
    <rPh sb="0" eb="4">
      <t>キジギョウショ</t>
    </rPh>
    <rPh sb="8" eb="12">
      <t>ホウシュウクブン</t>
    </rPh>
    <rPh sb="13" eb="15">
      <t>センタク</t>
    </rPh>
    <phoneticPr fontId="2"/>
  </si>
  <si>
    <t>①基本報酬区分の入力</t>
    <rPh sb="1" eb="3">
      <t>キホン</t>
    </rPh>
    <rPh sb="3" eb="5">
      <t>ホウシュウ</t>
    </rPh>
    <rPh sb="5" eb="7">
      <t>クブン</t>
    </rPh>
    <rPh sb="8" eb="10">
      <t>ニュウリョク</t>
    </rPh>
    <phoneticPr fontId="2"/>
  </si>
  <si>
    <t>②体制加算の入力</t>
    <rPh sb="1" eb="5">
      <t>タイセイカサン</t>
    </rPh>
    <rPh sb="6" eb="8">
      <t>ニュウリョク</t>
    </rPh>
    <phoneticPr fontId="2"/>
  </si>
  <si>
    <t>貴事業所で対象となる体制加算を選択してください。</t>
    <rPh sb="0" eb="4">
      <t>キジギョウショ</t>
    </rPh>
    <rPh sb="5" eb="7">
      <t>タイショウ</t>
    </rPh>
    <rPh sb="10" eb="12">
      <t>タイセイ</t>
    </rPh>
    <rPh sb="12" eb="14">
      <t>カサン</t>
    </rPh>
    <rPh sb="15" eb="17">
      <t>センタク</t>
    </rPh>
    <phoneticPr fontId="2"/>
  </si>
  <si>
    <t>ピアサポート</t>
    <phoneticPr fontId="2"/>
  </si>
  <si>
    <t>○</t>
  </si>
  <si>
    <t>○</t>
    <phoneticPr fontId="2"/>
  </si>
  <si>
    <t>×</t>
  </si>
  <si>
    <t>×</t>
    <phoneticPr fontId="2"/>
  </si>
  <si>
    <t>初回加算</t>
    <rPh sb="0" eb="4">
      <t>ショカイカサン</t>
    </rPh>
    <phoneticPr fontId="2"/>
  </si>
  <si>
    <t>退院・退所加算</t>
    <rPh sb="0" eb="2">
      <t>タイイン</t>
    </rPh>
    <rPh sb="3" eb="7">
      <t>タイショカサン</t>
    </rPh>
    <phoneticPr fontId="2"/>
  </si>
  <si>
    <t>サービス担当者会議実施加算</t>
    <rPh sb="4" eb="9">
      <t>タントウシャカイギ</t>
    </rPh>
    <rPh sb="9" eb="13">
      <t>ジッシカサン</t>
    </rPh>
    <phoneticPr fontId="2"/>
  </si>
  <si>
    <t>入院時情報連携加算Ⅰ</t>
    <rPh sb="0" eb="7">
      <t>ニュウインジジョウホウレンケイ</t>
    </rPh>
    <rPh sb="7" eb="9">
      <t>カサン</t>
    </rPh>
    <phoneticPr fontId="2"/>
  </si>
  <si>
    <t>入院時情報連携加算Ⅱ</t>
    <rPh sb="0" eb="7">
      <t>ニュウインジジョウホウレンケイ</t>
    </rPh>
    <rPh sb="7" eb="9">
      <t>カサン</t>
    </rPh>
    <phoneticPr fontId="2"/>
  </si>
  <si>
    <t>居宅介護支援事業所等連携加算（情報提供以外）</t>
    <rPh sb="0" eb="6">
      <t>キョタクカイゴシエン</t>
    </rPh>
    <rPh sb="6" eb="10">
      <t>ジギョウショトウ</t>
    </rPh>
    <rPh sb="10" eb="14">
      <t>レンケイカサン</t>
    </rPh>
    <rPh sb="15" eb="19">
      <t>ジョウホウテイキョウ</t>
    </rPh>
    <rPh sb="19" eb="21">
      <t>イガイ</t>
    </rPh>
    <phoneticPr fontId="2"/>
  </si>
  <si>
    <t>居宅介護支援事業所等連携加算（情報提供）</t>
    <rPh sb="0" eb="6">
      <t>キョタクカイゴシエン</t>
    </rPh>
    <rPh sb="6" eb="10">
      <t>ジギョウショトウ</t>
    </rPh>
    <rPh sb="10" eb="14">
      <t>レンケイカサン</t>
    </rPh>
    <rPh sb="15" eb="19">
      <t>ジョウホウテイキョウ</t>
    </rPh>
    <phoneticPr fontId="2"/>
  </si>
  <si>
    <t>サービス提供時モニタリング加算</t>
    <rPh sb="4" eb="7">
      <t>テイキョウジ</t>
    </rPh>
    <rPh sb="13" eb="15">
      <t>カサン</t>
    </rPh>
    <phoneticPr fontId="2"/>
  </si>
  <si>
    <t>地域生活支援拠点等相談強化加算</t>
    <rPh sb="0" eb="8">
      <t>チイキセイカツシエンキョテン</t>
    </rPh>
    <rPh sb="8" eb="9">
      <t>トウ</t>
    </rPh>
    <rPh sb="9" eb="15">
      <t>ソウダンキョウカカサン</t>
    </rPh>
    <phoneticPr fontId="2"/>
  </si>
  <si>
    <t>地域体制強化共同支援加算</t>
    <rPh sb="0" eb="6">
      <t>チイキタイセイキョウカ</t>
    </rPh>
    <rPh sb="6" eb="8">
      <t>キョウドウ</t>
    </rPh>
    <rPh sb="8" eb="12">
      <t>シエンカサン</t>
    </rPh>
    <phoneticPr fontId="2"/>
  </si>
  <si>
    <t>④モニタリング頻度について</t>
    <rPh sb="7" eb="9">
      <t>ヒンド</t>
    </rPh>
    <phoneticPr fontId="2"/>
  </si>
  <si>
    <t>年間報酬額</t>
    <rPh sb="0" eb="4">
      <t>ネンカンホウシュウ</t>
    </rPh>
    <rPh sb="4" eb="5">
      <t>ガク</t>
    </rPh>
    <phoneticPr fontId="2"/>
  </si>
  <si>
    <t>体制加算合計</t>
    <rPh sb="0" eb="6">
      <t>タイセイカサンゴウケイ</t>
    </rPh>
    <phoneticPr fontId="2"/>
  </si>
  <si>
    <t>③加算算定状況の入力</t>
    <rPh sb="1" eb="3">
      <t>カサン</t>
    </rPh>
    <rPh sb="3" eb="5">
      <t>サンテイ</t>
    </rPh>
    <rPh sb="5" eb="7">
      <t>ジョウキョウ</t>
    </rPh>
    <rPh sb="8" eb="10">
      <t>ニュウリョク</t>
    </rPh>
    <phoneticPr fontId="2"/>
  </si>
  <si>
    <t>利用者負担上限管理担当者数</t>
    <rPh sb="0" eb="5">
      <t>リヨウシャフタン</t>
    </rPh>
    <rPh sb="5" eb="9">
      <t>ジョウゲンカンリ</t>
    </rPh>
    <rPh sb="9" eb="12">
      <t>タントウシャ</t>
    </rPh>
    <rPh sb="12" eb="13">
      <t>スウ</t>
    </rPh>
    <phoneticPr fontId="2"/>
  </si>
  <si>
    <t>加算合計①</t>
    <rPh sb="0" eb="4">
      <t>カサンゴウケイ</t>
    </rPh>
    <phoneticPr fontId="2"/>
  </si>
  <si>
    <t>加算合計②</t>
    <rPh sb="0" eb="4">
      <t>カサンゴウケイ</t>
    </rPh>
    <phoneticPr fontId="2"/>
  </si>
  <si>
    <t>毎月</t>
    <rPh sb="0" eb="2">
      <t>マイツキ</t>
    </rPh>
    <phoneticPr fontId="2"/>
  </si>
  <si>
    <t>合計</t>
    <rPh sb="0" eb="2">
      <t>ゴウケイ</t>
    </rPh>
    <phoneticPr fontId="2"/>
  </si>
  <si>
    <t>【使用方法】</t>
    <rPh sb="1" eb="5">
      <t>シヨウホウホウ</t>
    </rPh>
    <phoneticPr fontId="2"/>
  </si>
  <si>
    <t>上記についてご納得いただけた場合にご利用ください。</t>
    <rPh sb="0" eb="2">
      <t>ジョウキ</t>
    </rPh>
    <rPh sb="7" eb="9">
      <t>ナットク</t>
    </rPh>
    <rPh sb="14" eb="16">
      <t>バアイ</t>
    </rPh>
    <rPh sb="18" eb="20">
      <t>リヨウ</t>
    </rPh>
    <phoneticPr fontId="2"/>
  </si>
  <si>
    <t>黄色及び青色セル以外に入力した場合、正しい計算ができなくなることがありますのでご注意ください。</t>
    <rPh sb="0" eb="2">
      <t>キイロ</t>
    </rPh>
    <rPh sb="2" eb="3">
      <t>オヨ</t>
    </rPh>
    <rPh sb="4" eb="6">
      <t>アオイロ</t>
    </rPh>
    <rPh sb="8" eb="10">
      <t>イガイ</t>
    </rPh>
    <rPh sb="11" eb="13">
      <t>ニュウリョク</t>
    </rPh>
    <rPh sb="15" eb="17">
      <t>バアイ</t>
    </rPh>
    <rPh sb="18" eb="19">
      <t>タダ</t>
    </rPh>
    <rPh sb="21" eb="23">
      <t>ケイサン</t>
    </rPh>
    <rPh sb="40" eb="42">
      <t>チュウイ</t>
    </rPh>
    <phoneticPr fontId="2"/>
  </si>
  <si>
    <t>シミュレーションシートの①～④の順番にそれぞれ入力します。</t>
    <rPh sb="16" eb="18">
      <t>ジュンバン</t>
    </rPh>
    <rPh sb="23" eb="25">
      <t>ニュウリョク</t>
    </rPh>
    <phoneticPr fontId="2"/>
  </si>
  <si>
    <t>黄色セルはプルダウンから該当する区分等を選択します。</t>
    <rPh sb="0" eb="2">
      <t>キイロ</t>
    </rPh>
    <rPh sb="12" eb="14">
      <t>ガイトウ</t>
    </rPh>
    <rPh sb="16" eb="18">
      <t>クブン</t>
    </rPh>
    <rPh sb="18" eb="19">
      <t>トウ</t>
    </rPh>
    <rPh sb="20" eb="22">
      <t>センタク</t>
    </rPh>
    <phoneticPr fontId="2"/>
  </si>
  <si>
    <t>全て入力すると自動的に年間報酬額の目安が算出されます。</t>
    <rPh sb="0" eb="1">
      <t>スベ</t>
    </rPh>
    <rPh sb="2" eb="4">
      <t>ニュウリョク</t>
    </rPh>
    <rPh sb="7" eb="10">
      <t>ジドウテキ</t>
    </rPh>
    <rPh sb="11" eb="13">
      <t>ネンカン</t>
    </rPh>
    <rPh sb="13" eb="15">
      <t>ホウシュウ</t>
    </rPh>
    <rPh sb="15" eb="16">
      <t>ガク</t>
    </rPh>
    <rPh sb="17" eb="19">
      <t>メヤス</t>
    </rPh>
    <rPh sb="20" eb="22">
      <t>サンシュツ</t>
    </rPh>
    <phoneticPr fontId="2"/>
  </si>
  <si>
    <t>③ー２：事業所当たりの年間加算取得数を入力してください。</t>
    <rPh sb="4" eb="7">
      <t>ジギョウショ</t>
    </rPh>
    <rPh sb="7" eb="8">
      <t>ア</t>
    </rPh>
    <rPh sb="11" eb="13">
      <t>ネンカン</t>
    </rPh>
    <rPh sb="13" eb="15">
      <t>カサン</t>
    </rPh>
    <rPh sb="15" eb="18">
      <t>シュトクスウ</t>
    </rPh>
    <rPh sb="19" eb="21">
      <t>ニュウリョク</t>
    </rPh>
    <phoneticPr fontId="2"/>
  </si>
  <si>
    <t>③ー３：利用者負担上限管理を担当している人数を入力してください。</t>
    <rPh sb="4" eb="9">
      <t>リヨウシャフタン</t>
    </rPh>
    <rPh sb="9" eb="13">
      <t>ジョウゲンカンリ</t>
    </rPh>
    <rPh sb="14" eb="16">
      <t>タントウ</t>
    </rPh>
    <rPh sb="20" eb="22">
      <t>ニンズウ</t>
    </rPh>
    <rPh sb="23" eb="25">
      <t>ニュウリョク</t>
    </rPh>
    <phoneticPr fontId="2"/>
  </si>
  <si>
    <t>居宅介護及び介護予防支援費重複減算や特別地域加算については考慮していません。</t>
    <rPh sb="0" eb="4">
      <t>キョタクカイゴ</t>
    </rPh>
    <rPh sb="4" eb="5">
      <t>オヨ</t>
    </rPh>
    <rPh sb="6" eb="8">
      <t>カイゴ</t>
    </rPh>
    <rPh sb="8" eb="10">
      <t>ヨボウ</t>
    </rPh>
    <rPh sb="10" eb="12">
      <t>シエン</t>
    </rPh>
    <rPh sb="12" eb="13">
      <t>ヒ</t>
    </rPh>
    <rPh sb="13" eb="15">
      <t>チョウフク</t>
    </rPh>
    <rPh sb="15" eb="17">
      <t>ゲンサン</t>
    </rPh>
    <rPh sb="18" eb="20">
      <t>トクベツ</t>
    </rPh>
    <rPh sb="20" eb="22">
      <t>チイキ</t>
    </rPh>
    <rPh sb="22" eb="24">
      <t>カサン</t>
    </rPh>
    <rPh sb="29" eb="31">
      <t>コウリョ</t>
    </rPh>
    <phoneticPr fontId="2"/>
  </si>
  <si>
    <t>青色セルは実際に数字を入力します。整数で入力してください。</t>
    <rPh sb="0" eb="2">
      <t>アオイロ</t>
    </rPh>
    <rPh sb="5" eb="7">
      <t>ジッサイ</t>
    </rPh>
    <rPh sb="8" eb="10">
      <t>スウジ</t>
    </rPh>
    <rPh sb="11" eb="13">
      <t>ニュウリョク</t>
    </rPh>
    <rPh sb="17" eb="19">
      <t>セイスウ</t>
    </rPh>
    <rPh sb="20" eb="22">
      <t>ニュウリョク</t>
    </rPh>
    <phoneticPr fontId="2"/>
  </si>
  <si>
    <t>各種基本報酬及び加算の算定要件等の詳細については、必ず基準省令及び報酬告示等を確認してください。</t>
    <rPh sb="0" eb="2">
      <t>カクシュ</t>
    </rPh>
    <rPh sb="2" eb="4">
      <t>キホン</t>
    </rPh>
    <rPh sb="4" eb="6">
      <t>ホウシュウ</t>
    </rPh>
    <rPh sb="6" eb="7">
      <t>オヨ</t>
    </rPh>
    <rPh sb="8" eb="10">
      <t>カサン</t>
    </rPh>
    <rPh sb="11" eb="13">
      <t>サンテイ</t>
    </rPh>
    <rPh sb="13" eb="15">
      <t>ヨウケン</t>
    </rPh>
    <rPh sb="15" eb="16">
      <t>トウ</t>
    </rPh>
    <rPh sb="17" eb="19">
      <t>ショウサイ</t>
    </rPh>
    <rPh sb="25" eb="26">
      <t>カナラ</t>
    </rPh>
    <rPh sb="27" eb="29">
      <t>キジュン</t>
    </rPh>
    <rPh sb="29" eb="31">
      <t>ショウレイ</t>
    </rPh>
    <rPh sb="31" eb="32">
      <t>オヨ</t>
    </rPh>
    <rPh sb="33" eb="35">
      <t>ホウシュウ</t>
    </rPh>
    <rPh sb="35" eb="37">
      <t>コクジ</t>
    </rPh>
    <rPh sb="37" eb="38">
      <t>トウ</t>
    </rPh>
    <rPh sb="39" eb="41">
      <t>カクニン</t>
    </rPh>
    <phoneticPr fontId="2"/>
  </si>
  <si>
    <t>③ー１：利用者一人当たりの年間平均加算取得数を入力してください。</t>
    <rPh sb="4" eb="7">
      <t>リヨウシャ</t>
    </rPh>
    <phoneticPr fontId="2"/>
  </si>
  <si>
    <t>基本報酬における減算（いわゆる40件以上の請求「（継続）サービス利用支援費（Ⅱ）」）については考慮していません。</t>
    <rPh sb="0" eb="4">
      <t>キホンホウシュウ</t>
    </rPh>
    <rPh sb="8" eb="10">
      <t>ゲンサン</t>
    </rPh>
    <rPh sb="17" eb="18">
      <t>ケン</t>
    </rPh>
    <rPh sb="18" eb="20">
      <t>イジョウ</t>
    </rPh>
    <rPh sb="21" eb="23">
      <t>セイキュウ</t>
    </rPh>
    <rPh sb="25" eb="27">
      <t>ケイゾク</t>
    </rPh>
    <rPh sb="32" eb="37">
      <t>リヨウシエンヒ</t>
    </rPh>
    <rPh sb="47" eb="49">
      <t>コウリョ</t>
    </rPh>
    <phoneticPr fontId="2"/>
  </si>
  <si>
    <t>横浜市内事業所向け</t>
    <phoneticPr fontId="2"/>
  </si>
  <si>
    <r>
      <t>当該シミュレーションシートは「</t>
    </r>
    <r>
      <rPr>
        <u/>
        <sz val="11"/>
        <color theme="1"/>
        <rFont val="UD デジタル 教科書体 NK-B"/>
        <family val="1"/>
        <charset val="128"/>
      </rPr>
      <t>横浜市内に所在地がある指定特定相談支援事業所（計画相談支援）</t>
    </r>
    <r>
      <rPr>
        <sz val="11"/>
        <color theme="1"/>
        <rFont val="UD デジタル 教科書体 NK-R"/>
        <family val="1"/>
        <charset val="128"/>
      </rPr>
      <t>」向けです。</t>
    </r>
    <rPh sb="0" eb="2">
      <t>トウガイ</t>
    </rPh>
    <rPh sb="15" eb="19">
      <t>ヨコハマシナイ</t>
    </rPh>
    <rPh sb="20" eb="23">
      <t>ショザイチ</t>
    </rPh>
    <rPh sb="26" eb="32">
      <t>シテイトクテイソウダン</t>
    </rPh>
    <rPh sb="32" eb="34">
      <t>シエン</t>
    </rPh>
    <rPh sb="34" eb="36">
      <t>ジギョウ</t>
    </rPh>
    <rPh sb="36" eb="37">
      <t>ショ</t>
    </rPh>
    <rPh sb="38" eb="44">
      <t>ケイカクソウダンシエン</t>
    </rPh>
    <rPh sb="46" eb="47">
      <t>ム</t>
    </rPh>
    <phoneticPr fontId="2"/>
  </si>
  <si>
    <t>障害児相談支援は算出することができませんのでご注意ください。</t>
    <rPh sb="8" eb="10">
      <t>サンシュツ</t>
    </rPh>
    <rPh sb="23" eb="25">
      <t>チュウイ</t>
    </rPh>
    <phoneticPr fontId="2"/>
  </si>
  <si>
    <t>また、市外事業所は使用しないでください。（当該シートの地域区分は全て横浜市の級地で設定されているため正しく算出できません。）</t>
    <phoneticPr fontId="2"/>
  </si>
  <si>
    <r>
      <t>【注意事項】</t>
    </r>
    <r>
      <rPr>
        <sz val="11"/>
        <color theme="1"/>
        <rFont val="UD デジタル 教科書体 NK-R"/>
        <family val="1"/>
        <charset val="128"/>
      </rPr>
      <t>※使用前に必ずご確認ください。</t>
    </r>
    <rPh sb="1" eb="3">
      <t>チュウイ</t>
    </rPh>
    <rPh sb="3" eb="5">
      <t>ジコウ</t>
    </rPh>
    <rPh sb="7" eb="10">
      <t>シヨウマエ</t>
    </rPh>
    <rPh sb="11" eb="12">
      <t>カナラ</t>
    </rPh>
    <rPh sb="14" eb="16">
      <t>カクニン</t>
    </rPh>
    <phoneticPr fontId="2"/>
  </si>
  <si>
    <t>算出される報酬額はあくまで目安であり、実際の報酬額とは異なりますのでご了承ください。</t>
    <rPh sb="0" eb="2">
      <t>サンシュツ</t>
    </rPh>
    <rPh sb="5" eb="8">
      <t>ホウシュウガク</t>
    </rPh>
    <rPh sb="13" eb="15">
      <t>メヤス</t>
    </rPh>
    <rPh sb="19" eb="21">
      <t>ジッサイ</t>
    </rPh>
    <rPh sb="22" eb="24">
      <t>ホウシュウ</t>
    </rPh>
    <rPh sb="24" eb="25">
      <t>ガク</t>
    </rPh>
    <rPh sb="27" eb="28">
      <t>コト</t>
    </rPh>
    <rPh sb="35" eb="37">
      <t>リョウショウ</t>
    </rPh>
    <phoneticPr fontId="2"/>
  </si>
  <si>
    <t>当該シートを用いたことによる直接・間接的に生じた損失等に対しては一切責任を負いかねます。</t>
    <rPh sb="0" eb="2">
      <t>トウガイ</t>
    </rPh>
    <rPh sb="6" eb="7">
      <t>モチ</t>
    </rPh>
    <rPh sb="14" eb="16">
      <t>チョクセツ</t>
    </rPh>
    <rPh sb="17" eb="19">
      <t>カンセツ</t>
    </rPh>
    <rPh sb="19" eb="20">
      <t>テキ</t>
    </rPh>
    <rPh sb="21" eb="22">
      <t>ショウ</t>
    </rPh>
    <rPh sb="24" eb="26">
      <t>ソンシツ</t>
    </rPh>
    <rPh sb="26" eb="27">
      <t>トウ</t>
    </rPh>
    <rPh sb="28" eb="29">
      <t>タイ</t>
    </rPh>
    <rPh sb="32" eb="34">
      <t>イッサイ</t>
    </rPh>
    <rPh sb="34" eb="36">
      <t>セキニン</t>
    </rPh>
    <rPh sb="37" eb="38">
      <t>オ</t>
    </rPh>
    <phoneticPr fontId="2"/>
  </si>
  <si>
    <t>横浜市内事業所向け</t>
    <rPh sb="0" eb="4">
      <t>ヨコハマシナイ</t>
    </rPh>
    <rPh sb="4" eb="7">
      <t>ジギョウショ</t>
    </rPh>
    <rPh sb="7" eb="8">
      <t>ム</t>
    </rPh>
    <phoneticPr fontId="2"/>
  </si>
  <si>
    <t>貴事業所におけるモニタリングの頻度ごとの人数を入力してください。</t>
    <rPh sb="0" eb="4">
      <t>キジギョウショ</t>
    </rPh>
    <rPh sb="15" eb="17">
      <t>ヒンド</t>
    </rPh>
    <rPh sb="20" eb="22">
      <t>ニンズウ</t>
    </rPh>
    <rPh sb="23" eb="25">
      <t>ニュウリョク</t>
    </rPh>
    <phoneticPr fontId="2"/>
  </si>
  <si>
    <t>３か月ごと</t>
    <phoneticPr fontId="2"/>
  </si>
  <si>
    <t>６か月ごと</t>
    <rPh sb="2" eb="3">
      <t>ゲツ</t>
    </rPh>
    <phoneticPr fontId="2"/>
  </si>
  <si>
    <t>行動障害支援（Ⅰ）</t>
    <rPh sb="0" eb="4">
      <t>コウドウショウガイ</t>
    </rPh>
    <rPh sb="4" eb="6">
      <t>シエン</t>
    </rPh>
    <phoneticPr fontId="2"/>
  </si>
  <si>
    <t>要医療児者支援（Ⅰ）</t>
    <rPh sb="0" eb="5">
      <t>ヨウイリョウジシャ</t>
    </rPh>
    <rPh sb="5" eb="7">
      <t>シエン</t>
    </rPh>
    <phoneticPr fontId="2"/>
  </si>
  <si>
    <t>精神障害者支援（Ⅰ）</t>
    <rPh sb="0" eb="5">
      <t>セイシンショウガイシャ</t>
    </rPh>
    <rPh sb="5" eb="7">
      <t>シエン</t>
    </rPh>
    <phoneticPr fontId="2"/>
  </si>
  <si>
    <t>高次脳機能障害支援体制加算（Ⅰ）</t>
    <rPh sb="0" eb="3">
      <t>コウジノウ</t>
    </rPh>
    <rPh sb="3" eb="7">
      <t>キノウショウガイ</t>
    </rPh>
    <rPh sb="7" eb="13">
      <t>シエンタイセイカサン</t>
    </rPh>
    <phoneticPr fontId="2"/>
  </si>
  <si>
    <t>高次脳機能障害支援体制加算（Ⅱ）</t>
    <rPh sb="0" eb="3">
      <t>コウジノウ</t>
    </rPh>
    <rPh sb="3" eb="7">
      <t>キノウショウガイ</t>
    </rPh>
    <rPh sb="7" eb="13">
      <t>シエンタイセイカサン</t>
    </rPh>
    <phoneticPr fontId="2"/>
  </si>
  <si>
    <t>行動障害支援（Ⅱ）</t>
    <rPh sb="0" eb="4">
      <t>コウドウショウガイ</t>
    </rPh>
    <rPh sb="4" eb="6">
      <t>シエン</t>
    </rPh>
    <phoneticPr fontId="2"/>
  </si>
  <si>
    <t>要医療児者支援（Ⅱ）</t>
    <rPh sb="0" eb="5">
      <t>ヨウイリョウジシャ</t>
    </rPh>
    <rPh sb="5" eb="7">
      <t>シエン</t>
    </rPh>
    <phoneticPr fontId="2"/>
  </si>
  <si>
    <t>精神障害者支援（Ⅱ）</t>
    <rPh sb="0" eb="5">
      <t>セイシンショウガイシャ</t>
    </rPh>
    <rPh sb="5" eb="7">
      <t>シエン</t>
    </rPh>
    <phoneticPr fontId="2"/>
  </si>
  <si>
    <t>主任相談支援専門員配置（Ⅱ）</t>
    <rPh sb="0" eb="2">
      <t>シュニン</t>
    </rPh>
    <rPh sb="2" eb="4">
      <t>ソウダン</t>
    </rPh>
    <rPh sb="4" eb="6">
      <t>シエン</t>
    </rPh>
    <rPh sb="6" eb="9">
      <t>センモンイン</t>
    </rPh>
    <rPh sb="9" eb="11">
      <t>ハイチ</t>
    </rPh>
    <phoneticPr fontId="2"/>
  </si>
  <si>
    <t>主任相談支援専門員配置（Ⅰ）</t>
    <rPh sb="0" eb="2">
      <t>シュニン</t>
    </rPh>
    <rPh sb="2" eb="4">
      <t>ソウダン</t>
    </rPh>
    <rPh sb="4" eb="6">
      <t>シエン</t>
    </rPh>
    <rPh sb="6" eb="9">
      <t>センモンイン</t>
    </rPh>
    <rPh sb="9" eb="11">
      <t>ハイチ</t>
    </rPh>
    <phoneticPr fontId="2"/>
  </si>
  <si>
    <t>集中支援加算
・利用者等への訪問による面接
・サービス担当者会議の開催
・関係機関が開催する会議への参加
・利用者への通院同行</t>
    <rPh sb="0" eb="2">
      <t>シュウチュウ</t>
    </rPh>
    <rPh sb="2" eb="4">
      <t>シエン</t>
    </rPh>
    <rPh sb="4" eb="6">
      <t>カサン</t>
    </rPh>
    <phoneticPr fontId="2"/>
  </si>
  <si>
    <t>集中支援加算
・福祉サービス等提供機関への情報提供</t>
    <rPh sb="0" eb="2">
      <t>シュウチュウ</t>
    </rPh>
    <rPh sb="2" eb="4">
      <t>シエン</t>
    </rPh>
    <rPh sb="4" eb="6">
      <t>カサン</t>
    </rPh>
    <phoneticPr fontId="2"/>
  </si>
  <si>
    <t>医療・保育・教育機関等連携加算
・面談又は会議を行い、指定継続サービス利用支援を行った場合
・通院するに当たり、情報提供をした場合</t>
    <rPh sb="0" eb="2">
      <t>イリョウ</t>
    </rPh>
    <rPh sb="3" eb="5">
      <t>ホイク</t>
    </rPh>
    <rPh sb="6" eb="11">
      <t>キョウイクキカントウ</t>
    </rPh>
    <rPh sb="11" eb="15">
      <t>レンケイカサン</t>
    </rPh>
    <phoneticPr fontId="2"/>
  </si>
  <si>
    <t>医療・保育・教育機関等連携加算
・面談又は会議を行い、指定サービス利用支援を行った場合</t>
    <rPh sb="0" eb="2">
      <t>イリョウ</t>
    </rPh>
    <rPh sb="3" eb="5">
      <t>ホイク</t>
    </rPh>
    <rPh sb="6" eb="11">
      <t>キョウイクキカントウ</t>
    </rPh>
    <rPh sb="11" eb="15">
      <t>レンケイカサン</t>
    </rPh>
    <phoneticPr fontId="2"/>
  </si>
  <si>
    <t>医療・保育・教育機関等連携加算
・福祉サービス等提供機関からの求めに応じて、情報提供をした場合</t>
    <rPh sb="0" eb="2">
      <t>イリョウ</t>
    </rPh>
    <rPh sb="3" eb="5">
      <t>ホイク</t>
    </rPh>
    <rPh sb="6" eb="11">
      <t>キョウイクキカントウ</t>
    </rPh>
    <rPh sb="11" eb="15">
      <t>レンケイカサン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</si>
</sst>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UD デジタル 教科書体 NK-R"/>
      <family val="1"/>
      <charset val="128"/>
    </font>
    <font>
      <sz val="11"/>
      <color theme="1"/>
      <name val="UD デジタル 教科書体 NK-B"/>
      <family val="1"/>
      <charset val="128"/>
    </font>
    <font>
      <u/>
      <sz val="11"/>
      <color theme="1"/>
      <name val="UD デジタル 教科書体 NK-B"/>
      <family val="1"/>
      <charset val="128"/>
    </font>
    <font>
      <i/>
      <u/>
      <sz val="11"/>
      <color theme="1"/>
      <name val="UD デジタル 教科書体 NK-B"/>
      <family val="1"/>
      <charset val="128"/>
    </font>
    <font>
      <sz val="11"/>
      <color rgb="FFFF0000"/>
      <name val="游ゴシック"/>
      <family val="2"/>
      <scheme val="minor"/>
    </font>
    <font>
      <sz val="9"/>
      <color indexed="81"/>
      <name val="MS P 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33">
    <xf numFmtId="0" fontId="0" fillId="0" borderId="0" xfId="0"/>
    <xf numFmtId="0" fontId="0" fillId="2" borderId="0" xfId="0" applyFill="1"/>
    <xf numFmtId="0" fontId="0" fillId="3" borderId="0" xfId="0" applyFill="1"/>
    <xf numFmtId="0" fontId="0" fillId="4" borderId="0" xfId="0" applyFill="1"/>
    <xf numFmtId="0" fontId="3" fillId="0" borderId="0" xfId="0" applyFont="1"/>
    <xf numFmtId="0" fontId="3" fillId="2" borderId="0" xfId="0" applyFont="1" applyFill="1"/>
    <xf numFmtId="0" fontId="3" fillId="4" borderId="0" xfId="0" applyFont="1" applyFill="1"/>
    <xf numFmtId="0" fontId="3" fillId="3" borderId="0" xfId="0" applyFont="1" applyFill="1"/>
    <xf numFmtId="0" fontId="3" fillId="0" borderId="0" xfId="0" applyFont="1" applyFill="1"/>
    <xf numFmtId="0" fontId="4" fillId="0" borderId="0" xfId="0" applyFont="1"/>
    <xf numFmtId="0" fontId="5" fillId="0" borderId="0" xfId="0" applyFont="1"/>
    <xf numFmtId="0" fontId="5" fillId="0" borderId="0" xfId="0" applyFont="1" applyFill="1"/>
    <xf numFmtId="0" fontId="3" fillId="0" borderId="0" xfId="0" applyFont="1" applyAlignment="1"/>
    <xf numFmtId="0" fontId="3" fillId="2" borderId="1" xfId="0" applyFont="1" applyFill="1" applyBorder="1" applyProtection="1">
      <protection locked="0"/>
    </xf>
    <xf numFmtId="38" fontId="3" fillId="0" borderId="0" xfId="1" applyFont="1" applyAlignment="1"/>
    <xf numFmtId="0" fontId="3" fillId="0" borderId="0" xfId="0" applyFont="1" applyAlignment="1">
      <alignment horizontal="right"/>
    </xf>
    <xf numFmtId="38" fontId="3" fillId="0" borderId="0" xfId="1" applyFont="1" applyFill="1" applyBorder="1" applyAlignment="1"/>
    <xf numFmtId="0" fontId="3" fillId="0" borderId="0" xfId="0" applyFont="1" applyFill="1" applyBorder="1"/>
    <xf numFmtId="0" fontId="3" fillId="3" borderId="1" xfId="0" applyFont="1" applyFill="1" applyBorder="1" applyAlignment="1">
      <alignment horizontal="center"/>
    </xf>
    <xf numFmtId="38" fontId="3" fillId="3" borderId="2" xfId="1" applyFont="1" applyFill="1" applyBorder="1" applyAlignment="1"/>
    <xf numFmtId="0" fontId="3" fillId="0" borderId="0" xfId="0" applyFont="1" applyAlignment="1">
      <alignment horizontal="center"/>
    </xf>
    <xf numFmtId="0" fontId="5" fillId="0" borderId="0" xfId="0" applyFont="1" applyAlignment="1"/>
    <xf numFmtId="0" fontId="6" fillId="0" borderId="0" xfId="0" applyFont="1"/>
    <xf numFmtId="0" fontId="6" fillId="0" borderId="0" xfId="0" applyFont="1" applyFill="1"/>
    <xf numFmtId="38" fontId="7" fillId="0" borderId="0" xfId="1" applyFont="1" applyAlignment="1"/>
    <xf numFmtId="38" fontId="3" fillId="0" borderId="0" xfId="1" applyFont="1" applyAlignment="1">
      <alignment vertical="center"/>
    </xf>
    <xf numFmtId="0" fontId="3" fillId="2"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0" fillId="0" borderId="0" xfId="0" applyFont="1"/>
    <xf numFmtId="0" fontId="9" fillId="0" borderId="0" xfId="0" applyFont="1"/>
    <xf numFmtId="38" fontId="9" fillId="0" borderId="0" xfId="1" applyFont="1" applyAlignment="1"/>
    <xf numFmtId="0" fontId="3" fillId="0" borderId="0" xfId="0" applyFont="1" applyAlignment="1">
      <alignment wrapText="1"/>
    </xf>
    <xf numFmtId="0" fontId="3" fillId="0" borderId="0" xfId="0" applyFont="1" applyFill="1" applyAlignment="1">
      <alignmen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workbookViewId="0"/>
  </sheetViews>
  <sheetFormatPr defaultRowHeight="18.75"/>
  <sheetData>
    <row r="1" spans="1:6">
      <c r="A1" s="9" t="s">
        <v>49</v>
      </c>
    </row>
    <row r="2" spans="1:6">
      <c r="A2" s="9" t="s">
        <v>0</v>
      </c>
    </row>
    <row r="3" spans="1:6">
      <c r="A3" s="10" t="s">
        <v>36</v>
      </c>
    </row>
    <row r="4" spans="1:6">
      <c r="A4" s="4" t="s">
        <v>39</v>
      </c>
    </row>
    <row r="5" spans="1:6">
      <c r="A5" s="5" t="s">
        <v>40</v>
      </c>
      <c r="B5" s="1"/>
      <c r="C5" s="1"/>
      <c r="D5" s="1"/>
      <c r="E5" s="1"/>
      <c r="F5" s="1"/>
    </row>
    <row r="6" spans="1:6">
      <c r="A6" s="6" t="s">
        <v>45</v>
      </c>
      <c r="B6" s="3"/>
      <c r="C6" s="3"/>
      <c r="D6" s="3"/>
      <c r="E6" s="3"/>
      <c r="F6" s="3"/>
    </row>
    <row r="7" spans="1:6">
      <c r="A7" s="7" t="s">
        <v>41</v>
      </c>
      <c r="B7" s="2"/>
      <c r="C7" s="2"/>
      <c r="D7" s="2"/>
      <c r="E7" s="2"/>
      <c r="F7" s="2"/>
    </row>
    <row r="8" spans="1:6">
      <c r="A8" s="11" t="s">
        <v>53</v>
      </c>
    </row>
    <row r="9" spans="1:6">
      <c r="A9" s="8" t="s">
        <v>50</v>
      </c>
    </row>
    <row r="10" spans="1:6">
      <c r="A10" s="8" t="s">
        <v>51</v>
      </c>
    </row>
    <row r="11" spans="1:6">
      <c r="A11" s="8" t="s">
        <v>52</v>
      </c>
    </row>
    <row r="12" spans="1:6">
      <c r="A12" s="8" t="s">
        <v>38</v>
      </c>
    </row>
    <row r="13" spans="1:6">
      <c r="A13" s="8" t="s">
        <v>44</v>
      </c>
    </row>
    <row r="14" spans="1:6">
      <c r="A14" s="8" t="s">
        <v>48</v>
      </c>
    </row>
    <row r="15" spans="1:6">
      <c r="A15" s="8" t="s">
        <v>46</v>
      </c>
    </row>
    <row r="16" spans="1:6">
      <c r="A16" s="8" t="s">
        <v>54</v>
      </c>
    </row>
    <row r="17" spans="1:1">
      <c r="A17" s="8" t="s">
        <v>55</v>
      </c>
    </row>
    <row r="18" spans="1:1">
      <c r="A18" s="8" t="s">
        <v>37</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BreakPreview" zoomScaleNormal="100" zoomScaleSheetLayoutView="100" workbookViewId="0"/>
  </sheetViews>
  <sheetFormatPr defaultRowHeight="18.75"/>
  <cols>
    <col min="1" max="1" width="42.5" customWidth="1"/>
    <col min="2" max="3" width="15" customWidth="1"/>
    <col min="5" max="5" width="15.125" bestFit="1" customWidth="1"/>
    <col min="6" max="6" width="11" bestFit="1" customWidth="1"/>
    <col min="7" max="7" width="11" customWidth="1"/>
  </cols>
  <sheetData>
    <row r="1" spans="1:7">
      <c r="A1" s="9" t="s">
        <v>56</v>
      </c>
      <c r="B1" s="4"/>
      <c r="C1" s="4"/>
    </row>
    <row r="2" spans="1:7">
      <c r="A2" s="9" t="s">
        <v>0</v>
      </c>
      <c r="B2" s="4"/>
      <c r="C2" s="4"/>
    </row>
    <row r="3" spans="1:7">
      <c r="A3" s="8"/>
      <c r="B3" s="4"/>
      <c r="C3" s="4"/>
    </row>
    <row r="4" spans="1:7">
      <c r="A4" s="21" t="s">
        <v>9</v>
      </c>
      <c r="B4" s="12"/>
      <c r="C4" s="4"/>
      <c r="F4" s="28" t="s">
        <v>6</v>
      </c>
      <c r="G4" s="29" t="s">
        <v>7</v>
      </c>
    </row>
    <row r="5" spans="1:7" ht="19.5" thickBot="1">
      <c r="A5" s="12" t="s">
        <v>8</v>
      </c>
      <c r="B5" s="12"/>
      <c r="C5" s="4"/>
      <c r="E5" t="s">
        <v>1</v>
      </c>
      <c r="F5" s="30">
        <v>1572</v>
      </c>
      <c r="G5" s="30">
        <v>1308</v>
      </c>
    </row>
    <row r="6" spans="1:7" ht="19.5" thickBot="1">
      <c r="A6" s="13"/>
      <c r="B6" s="20" t="s">
        <v>6</v>
      </c>
      <c r="C6" s="20" t="s">
        <v>7</v>
      </c>
      <c r="E6" t="s">
        <v>2</v>
      </c>
      <c r="F6" s="30">
        <v>2014</v>
      </c>
      <c r="G6" s="30">
        <v>1761</v>
      </c>
    </row>
    <row r="7" spans="1:7">
      <c r="A7" s="4"/>
      <c r="B7" s="14" t="e">
        <f>VLOOKUP(A6,E4:G9,2,FALSE)</f>
        <v>#N/A</v>
      </c>
      <c r="C7" s="14" t="e">
        <f>VLOOKUP(A6,E4:G9,3,FALSE)</f>
        <v>#N/A</v>
      </c>
      <c r="E7" t="s">
        <v>3</v>
      </c>
      <c r="F7" s="30">
        <v>1914</v>
      </c>
      <c r="G7" s="30">
        <v>1661</v>
      </c>
    </row>
    <row r="8" spans="1:7">
      <c r="A8" s="10" t="s">
        <v>10</v>
      </c>
      <c r="B8" s="4"/>
      <c r="C8" s="4"/>
      <c r="E8" t="s">
        <v>4</v>
      </c>
      <c r="F8" s="30">
        <v>1822</v>
      </c>
      <c r="G8" s="30">
        <v>1558</v>
      </c>
    </row>
    <row r="9" spans="1:7" ht="19.5" thickBot="1">
      <c r="A9" s="4" t="s">
        <v>11</v>
      </c>
      <c r="B9" s="4"/>
      <c r="C9" s="4"/>
      <c r="E9" t="s">
        <v>5</v>
      </c>
      <c r="F9" s="30">
        <v>1672</v>
      </c>
      <c r="G9" s="30">
        <v>1408</v>
      </c>
    </row>
    <row r="10" spans="1:7" ht="19.5" thickBot="1">
      <c r="A10" s="4" t="s">
        <v>60</v>
      </c>
      <c r="B10" s="26"/>
      <c r="C10" s="14">
        <f>IF(COUNTIF(B10,"○"),60,0)</f>
        <v>0</v>
      </c>
      <c r="F10" s="24"/>
      <c r="G10" s="24"/>
    </row>
    <row r="11" spans="1:7" ht="19.5" thickBot="1">
      <c r="A11" s="4" t="s">
        <v>65</v>
      </c>
      <c r="B11" s="26"/>
      <c r="C11" s="14">
        <f>IF(COUNTIF(B11,"○"),30,0)</f>
        <v>0</v>
      </c>
      <c r="E11" t="s">
        <v>14</v>
      </c>
    </row>
    <row r="12" spans="1:7" ht="19.5" thickBot="1">
      <c r="A12" s="4" t="s">
        <v>61</v>
      </c>
      <c r="B12" s="26"/>
      <c r="C12" s="14">
        <f>IF(COUNTIF(B12,"○"),60,0)</f>
        <v>0</v>
      </c>
      <c r="E12" t="s">
        <v>16</v>
      </c>
    </row>
    <row r="13" spans="1:7" ht="19.5" thickBot="1">
      <c r="A13" s="4" t="s">
        <v>66</v>
      </c>
      <c r="B13" s="26"/>
      <c r="C13" s="14">
        <f>IF(COUNTIF(B13,"○"),30,0)</f>
        <v>0</v>
      </c>
    </row>
    <row r="14" spans="1:7" ht="19.5" thickBot="1">
      <c r="A14" s="4" t="s">
        <v>62</v>
      </c>
      <c r="B14" s="26"/>
      <c r="C14" s="14">
        <f>IF(COUNTIF(B14,"○"),60,0)</f>
        <v>0</v>
      </c>
    </row>
    <row r="15" spans="1:7" ht="19.5" thickBot="1">
      <c r="A15" s="4" t="s">
        <v>67</v>
      </c>
      <c r="B15" s="26"/>
      <c r="C15" s="14">
        <f>IF(COUNTIF(B15,"○"),30,0)</f>
        <v>0</v>
      </c>
    </row>
    <row r="16" spans="1:7" ht="19.5" thickBot="1">
      <c r="A16" s="4" t="s">
        <v>63</v>
      </c>
      <c r="B16" s="26"/>
      <c r="C16" s="14">
        <f>IF(COUNTIF(B16,"○"),60,0)</f>
        <v>0</v>
      </c>
    </row>
    <row r="17" spans="1:3" ht="19.5" thickBot="1">
      <c r="A17" s="4" t="s">
        <v>64</v>
      </c>
      <c r="B17" s="26"/>
      <c r="C17" s="14">
        <f>IF(COUNTIF(B17,"○"),30,0)</f>
        <v>0</v>
      </c>
    </row>
    <row r="18" spans="1:3" ht="19.5" thickBot="1">
      <c r="A18" s="4" t="s">
        <v>12</v>
      </c>
      <c r="B18" s="26"/>
      <c r="C18" s="14">
        <f>IF(COUNTIF(B18,"○"),100,0)</f>
        <v>0</v>
      </c>
    </row>
    <row r="19" spans="1:3" ht="19.5" thickBot="1">
      <c r="A19" s="4" t="s">
        <v>69</v>
      </c>
      <c r="B19" s="26"/>
      <c r="C19" s="14">
        <f>IF(COUNTIF(B19,"○"),300,0)</f>
        <v>0</v>
      </c>
    </row>
    <row r="20" spans="1:3" ht="19.5" thickBot="1">
      <c r="A20" s="4" t="s">
        <v>68</v>
      </c>
      <c r="B20" s="26"/>
      <c r="C20" s="14">
        <f>IF(COUNTIF(B20,"○"),100,0)</f>
        <v>0</v>
      </c>
    </row>
    <row r="21" spans="1:3">
      <c r="A21" s="4"/>
      <c r="B21" s="15" t="s">
        <v>29</v>
      </c>
      <c r="C21" s="14">
        <f>SUM(C10:C20)</f>
        <v>0</v>
      </c>
    </row>
    <row r="22" spans="1:3">
      <c r="A22" s="10" t="s">
        <v>30</v>
      </c>
      <c r="B22" s="4"/>
      <c r="C22" s="4"/>
    </row>
    <row r="23" spans="1:3" ht="19.5" thickBot="1">
      <c r="A23" s="22" t="s">
        <v>47</v>
      </c>
      <c r="B23" s="4"/>
      <c r="C23" s="4"/>
    </row>
    <row r="24" spans="1:3" ht="19.5" thickBot="1">
      <c r="A24" s="4" t="s">
        <v>19</v>
      </c>
      <c r="B24" s="27"/>
      <c r="C24" s="14">
        <f t="shared" ref="C24:C25" si="0">B24*100</f>
        <v>0</v>
      </c>
    </row>
    <row r="25" spans="1:3" ht="19.5" thickBot="1">
      <c r="A25" s="4" t="s">
        <v>24</v>
      </c>
      <c r="B25" s="27"/>
      <c r="C25" s="14">
        <f t="shared" si="0"/>
        <v>0</v>
      </c>
    </row>
    <row r="26" spans="1:3" ht="78" thickBot="1">
      <c r="A26" s="31" t="s">
        <v>70</v>
      </c>
      <c r="B26" s="27"/>
      <c r="C26" s="25">
        <f>B26*300</f>
        <v>0</v>
      </c>
    </row>
    <row r="27" spans="1:3" ht="33" thickBot="1">
      <c r="A27" s="31" t="s">
        <v>71</v>
      </c>
      <c r="B27" s="27"/>
      <c r="C27" s="14">
        <f>B27*150</f>
        <v>0</v>
      </c>
    </row>
    <row r="28" spans="1:3">
      <c r="A28" s="4"/>
      <c r="B28" s="15" t="s">
        <v>32</v>
      </c>
      <c r="C28" s="14">
        <f>SUM(C24:C27)</f>
        <v>0</v>
      </c>
    </row>
    <row r="29" spans="1:3">
      <c r="A29" s="4"/>
      <c r="B29" s="4"/>
      <c r="C29" s="4"/>
    </row>
    <row r="30" spans="1:3" ht="19.5" thickBot="1">
      <c r="A30" s="22" t="s">
        <v>42</v>
      </c>
      <c r="B30" s="4"/>
      <c r="C30" s="4"/>
    </row>
    <row r="31" spans="1:3" ht="19.5" thickBot="1">
      <c r="A31" s="8" t="s">
        <v>17</v>
      </c>
      <c r="B31" s="27"/>
      <c r="C31" s="25">
        <f>B31*300</f>
        <v>0</v>
      </c>
    </row>
    <row r="32" spans="1:3" ht="19.5" thickBot="1">
      <c r="A32" s="8" t="s">
        <v>18</v>
      </c>
      <c r="B32" s="27"/>
      <c r="C32" s="25">
        <f>B32*300</f>
        <v>0</v>
      </c>
    </row>
    <row r="33" spans="1:3" ht="63" thickBot="1">
      <c r="A33" s="32" t="s">
        <v>72</v>
      </c>
      <c r="B33" s="27"/>
      <c r="C33" s="25">
        <f t="shared" ref="C33" si="1">B33*300</f>
        <v>0</v>
      </c>
    </row>
    <row r="34" spans="1:3" ht="48" thickBot="1">
      <c r="A34" s="32" t="s">
        <v>73</v>
      </c>
      <c r="B34" s="27"/>
      <c r="C34" s="25">
        <f>B34*200</f>
        <v>0</v>
      </c>
    </row>
    <row r="35" spans="1:3" ht="48" thickBot="1">
      <c r="A35" s="32" t="s">
        <v>74</v>
      </c>
      <c r="B35" s="27"/>
      <c r="C35" s="25">
        <f>B35*150</f>
        <v>0</v>
      </c>
    </row>
    <row r="36" spans="1:3" ht="19.5" thickBot="1">
      <c r="A36" s="8" t="s">
        <v>20</v>
      </c>
      <c r="B36" s="27"/>
      <c r="C36" s="25">
        <f>B36*300</f>
        <v>0</v>
      </c>
    </row>
    <row r="37" spans="1:3" ht="19.5" thickBot="1">
      <c r="A37" s="8" t="s">
        <v>21</v>
      </c>
      <c r="B37" s="27"/>
      <c r="C37" s="25">
        <f>B37*150</f>
        <v>0</v>
      </c>
    </row>
    <row r="38" spans="1:3" ht="19.5" thickBot="1">
      <c r="A38" s="8" t="s">
        <v>22</v>
      </c>
      <c r="B38" s="27"/>
      <c r="C38" s="25">
        <f>B38*300</f>
        <v>0</v>
      </c>
    </row>
    <row r="39" spans="1:3" ht="19.5" thickBot="1">
      <c r="A39" s="8" t="s">
        <v>23</v>
      </c>
      <c r="B39" s="27"/>
      <c r="C39" s="25">
        <f>B39*150</f>
        <v>0</v>
      </c>
    </row>
    <row r="40" spans="1:3" ht="19.5" thickBot="1">
      <c r="A40" s="8" t="s">
        <v>25</v>
      </c>
      <c r="B40" s="27"/>
      <c r="C40" s="25">
        <f>B40*700</f>
        <v>0</v>
      </c>
    </row>
    <row r="41" spans="1:3" ht="19.5" thickBot="1">
      <c r="A41" s="8" t="s">
        <v>26</v>
      </c>
      <c r="B41" s="27"/>
      <c r="C41" s="25">
        <f>B41*2000</f>
        <v>0</v>
      </c>
    </row>
    <row r="42" spans="1:3">
      <c r="A42" s="8"/>
      <c r="B42" s="15" t="s">
        <v>33</v>
      </c>
      <c r="C42" s="14">
        <f>SUM(C31:C41)</f>
        <v>0</v>
      </c>
    </row>
    <row r="43" spans="1:3">
      <c r="A43" s="8"/>
      <c r="B43" s="4"/>
      <c r="C43" s="4"/>
    </row>
    <row r="44" spans="1:3" ht="19.5" thickBot="1">
      <c r="A44" s="23" t="s">
        <v>43</v>
      </c>
      <c r="B44" s="4"/>
      <c r="C44" s="4"/>
    </row>
    <row r="45" spans="1:3" ht="19.5" thickBot="1">
      <c r="A45" s="8" t="s">
        <v>31</v>
      </c>
      <c r="B45" s="27"/>
      <c r="C45" s="14">
        <f>(B45*12)*150</f>
        <v>0</v>
      </c>
    </row>
    <row r="46" spans="1:3">
      <c r="A46" s="8"/>
      <c r="B46" s="4"/>
      <c r="C46" s="4"/>
    </row>
    <row r="47" spans="1:3">
      <c r="A47" s="10" t="s">
        <v>27</v>
      </c>
      <c r="B47" s="4"/>
      <c r="C47" s="4"/>
    </row>
    <row r="48" spans="1:3" ht="19.5" thickBot="1">
      <c r="A48" s="4" t="s">
        <v>57</v>
      </c>
      <c r="B48" s="4"/>
      <c r="C48" s="4"/>
    </row>
    <row r="49" spans="1:3" ht="19.5" thickBot="1">
      <c r="A49" s="4" t="s">
        <v>34</v>
      </c>
      <c r="B49" s="27"/>
      <c r="C49" s="4"/>
    </row>
    <row r="50" spans="1:3" ht="19.5" thickBot="1">
      <c r="A50" s="4" t="s">
        <v>58</v>
      </c>
      <c r="B50" s="27"/>
      <c r="C50" s="4"/>
    </row>
    <row r="51" spans="1:3" ht="19.5" thickBot="1">
      <c r="A51" s="4" t="s">
        <v>59</v>
      </c>
      <c r="B51" s="27"/>
      <c r="C51" s="4"/>
    </row>
    <row r="52" spans="1:3">
      <c r="A52" s="15" t="s">
        <v>35</v>
      </c>
      <c r="B52" s="16">
        <f>SUM(B49:B51)</f>
        <v>0</v>
      </c>
      <c r="C52" s="4"/>
    </row>
    <row r="53" spans="1:3" ht="19.5" thickBot="1">
      <c r="A53" s="4"/>
      <c r="B53" s="17"/>
      <c r="C53" s="4"/>
    </row>
    <row r="54" spans="1:3" ht="19.5" thickBot="1">
      <c r="A54" s="4"/>
      <c r="B54" s="18" t="s">
        <v>28</v>
      </c>
      <c r="C54" s="19" t="e">
        <f>((((B7+C21)*B52)+(((C7+C21)*11)*B49)+(((C7+C21)*3)*B50)+((C7+C21)*B51))+(C28*B52)+C42+C45)*10.96</f>
        <v>#N/A</v>
      </c>
    </row>
  </sheetData>
  <phoneticPr fontId="2"/>
  <dataValidations count="3">
    <dataValidation type="whole" operator="lessThanOrEqual" allowBlank="1" showInputMessage="1" showErrorMessage="1" sqref="B24:B26">
      <formula1>12</formula1>
    </dataValidation>
    <dataValidation type="list" allowBlank="1" showInputMessage="1" showErrorMessage="1" sqref="A6">
      <formula1>E5:E9</formula1>
    </dataValidation>
    <dataValidation type="list" allowBlank="1" showInputMessage="1" showErrorMessage="1" sqref="B10:B20">
      <formula1>$E$11:$E$12</formula1>
    </dataValidation>
  </dataValidations>
  <pageMargins left="0.7" right="0.7" top="0.75" bottom="0.75" header="0.3" footer="0.3"/>
  <pageSetup paperSize="9" scale="62"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4"/>
  <sheetViews>
    <sheetView view="pageBreakPreview" zoomScaleNormal="100" zoomScaleSheetLayoutView="100" workbookViewId="0">
      <selection activeCell="A33" sqref="A33"/>
    </sheetView>
  </sheetViews>
  <sheetFormatPr defaultRowHeight="18.75"/>
  <cols>
    <col min="1" max="1" width="42.5" customWidth="1"/>
    <col min="2" max="3" width="15" customWidth="1"/>
    <col min="5" max="5" width="15.125" bestFit="1" customWidth="1"/>
    <col min="6" max="6" width="11" bestFit="1" customWidth="1"/>
    <col min="7" max="7" width="11" customWidth="1"/>
  </cols>
  <sheetData>
    <row r="1" spans="1:7">
      <c r="A1" s="9" t="s">
        <v>56</v>
      </c>
      <c r="B1" s="4"/>
      <c r="C1" s="4"/>
    </row>
    <row r="2" spans="1:7">
      <c r="A2" s="9" t="s">
        <v>0</v>
      </c>
      <c r="B2" s="4"/>
      <c r="C2" s="4"/>
    </row>
    <row r="3" spans="1:7">
      <c r="A3" s="8"/>
      <c r="B3" s="4"/>
      <c r="C3" s="4"/>
    </row>
    <row r="4" spans="1:7">
      <c r="A4" s="21" t="s">
        <v>9</v>
      </c>
      <c r="B4" s="12"/>
      <c r="C4" s="4"/>
      <c r="F4" s="28" t="s">
        <v>6</v>
      </c>
      <c r="G4" s="29" t="s">
        <v>7</v>
      </c>
    </row>
    <row r="5" spans="1:7" ht="19.5" thickBot="1">
      <c r="A5" s="12" t="s">
        <v>8</v>
      </c>
      <c r="B5" s="12"/>
      <c r="C5" s="4"/>
      <c r="E5" t="s">
        <v>1</v>
      </c>
      <c r="F5" s="30">
        <v>1572</v>
      </c>
      <c r="G5" s="30">
        <v>1308</v>
      </c>
    </row>
    <row r="6" spans="1:7" ht="19.5" thickBot="1">
      <c r="A6" s="13" t="s">
        <v>5</v>
      </c>
      <c r="B6" s="20" t="s">
        <v>6</v>
      </c>
      <c r="C6" s="20" t="s">
        <v>7</v>
      </c>
      <c r="E6" t="s">
        <v>2</v>
      </c>
      <c r="F6" s="30">
        <v>2014</v>
      </c>
      <c r="G6" s="30">
        <v>1761</v>
      </c>
    </row>
    <row r="7" spans="1:7">
      <c r="A7" s="4"/>
      <c r="B7" s="14">
        <f>VLOOKUP(A6,E4:G9,2,FALSE)</f>
        <v>1672</v>
      </c>
      <c r="C7" s="14">
        <f>VLOOKUP(A6,E4:G9,3,FALSE)</f>
        <v>1408</v>
      </c>
      <c r="E7" t="s">
        <v>3</v>
      </c>
      <c r="F7" s="30">
        <v>1914</v>
      </c>
      <c r="G7" s="30">
        <v>1661</v>
      </c>
    </row>
    <row r="8" spans="1:7">
      <c r="A8" s="10" t="s">
        <v>10</v>
      </c>
      <c r="B8" s="4"/>
      <c r="C8" s="4"/>
      <c r="E8" t="s">
        <v>4</v>
      </c>
      <c r="F8" s="30">
        <v>1822</v>
      </c>
      <c r="G8" s="30">
        <v>1558</v>
      </c>
    </row>
    <row r="9" spans="1:7" ht="19.5" thickBot="1">
      <c r="A9" s="4" t="s">
        <v>11</v>
      </c>
      <c r="B9" s="4"/>
      <c r="C9" s="4"/>
      <c r="E9" t="s">
        <v>5</v>
      </c>
      <c r="F9" s="30">
        <v>1672</v>
      </c>
      <c r="G9" s="30">
        <v>1408</v>
      </c>
    </row>
    <row r="10" spans="1:7" ht="19.5" thickBot="1">
      <c r="A10" s="4" t="s">
        <v>60</v>
      </c>
      <c r="B10" s="26" t="s">
        <v>15</v>
      </c>
      <c r="C10" s="14">
        <f>IF(COUNTIF(B10,"○"),60,0)</f>
        <v>0</v>
      </c>
      <c r="F10" s="24"/>
      <c r="G10" s="24"/>
    </row>
    <row r="11" spans="1:7" ht="19.5" thickBot="1">
      <c r="A11" s="4" t="s">
        <v>65</v>
      </c>
      <c r="B11" s="26" t="s">
        <v>13</v>
      </c>
      <c r="C11" s="14">
        <f>IF(COUNTIF(B11,"○"),30,0)</f>
        <v>30</v>
      </c>
      <c r="E11" t="s">
        <v>14</v>
      </c>
    </row>
    <row r="12" spans="1:7" ht="19.5" thickBot="1">
      <c r="A12" s="4" t="s">
        <v>61</v>
      </c>
      <c r="B12" s="26" t="s">
        <v>15</v>
      </c>
      <c r="C12" s="14">
        <f>IF(COUNTIF(B12,"○"),60,0)</f>
        <v>0</v>
      </c>
      <c r="E12" t="s">
        <v>16</v>
      </c>
    </row>
    <row r="13" spans="1:7" ht="19.5" thickBot="1">
      <c r="A13" s="4" t="s">
        <v>66</v>
      </c>
      <c r="B13" s="26" t="s">
        <v>13</v>
      </c>
      <c r="C13" s="14">
        <f>IF(COUNTIF(B13,"○"),30,0)</f>
        <v>30</v>
      </c>
    </row>
    <row r="14" spans="1:7" ht="19.5" thickBot="1">
      <c r="A14" s="4" t="s">
        <v>62</v>
      </c>
      <c r="B14" s="26" t="s">
        <v>15</v>
      </c>
      <c r="C14" s="14">
        <f>IF(COUNTIF(B14,"○"),60,0)</f>
        <v>0</v>
      </c>
    </row>
    <row r="15" spans="1:7" ht="19.5" thickBot="1">
      <c r="A15" s="4" t="s">
        <v>67</v>
      </c>
      <c r="B15" s="26" t="s">
        <v>15</v>
      </c>
      <c r="C15" s="14">
        <f>IF(COUNTIF(B15,"○"),30,0)</f>
        <v>0</v>
      </c>
    </row>
    <row r="16" spans="1:7" ht="19.5" thickBot="1">
      <c r="A16" s="4" t="s">
        <v>63</v>
      </c>
      <c r="B16" s="26" t="s">
        <v>15</v>
      </c>
      <c r="C16" s="14">
        <f>IF(COUNTIF(B16,"○"),60,0)</f>
        <v>0</v>
      </c>
    </row>
    <row r="17" spans="1:3" ht="19.5" thickBot="1">
      <c r="A17" s="4" t="s">
        <v>64</v>
      </c>
      <c r="B17" s="26" t="s">
        <v>15</v>
      </c>
      <c r="C17" s="14">
        <f>IF(COUNTIF(B17,"○"),30,0)</f>
        <v>0</v>
      </c>
    </row>
    <row r="18" spans="1:3" ht="19.5" thickBot="1">
      <c r="A18" s="4" t="s">
        <v>12</v>
      </c>
      <c r="B18" s="26" t="s">
        <v>15</v>
      </c>
      <c r="C18" s="14">
        <f>IF(COUNTIF(B18,"○"),100,0)</f>
        <v>0</v>
      </c>
    </row>
    <row r="19" spans="1:3" ht="19.5" thickBot="1">
      <c r="A19" s="4" t="s">
        <v>69</v>
      </c>
      <c r="B19" s="26" t="s">
        <v>15</v>
      </c>
      <c r="C19" s="14">
        <f>IF(COUNTIF(B19,"○"),300,0)</f>
        <v>0</v>
      </c>
    </row>
    <row r="20" spans="1:3" ht="19.5" thickBot="1">
      <c r="A20" s="4" t="s">
        <v>68</v>
      </c>
      <c r="B20" s="26" t="s">
        <v>15</v>
      </c>
      <c r="C20" s="14">
        <f>IF(COUNTIF(B20,"○"),100,0)</f>
        <v>0</v>
      </c>
    </row>
    <row r="21" spans="1:3">
      <c r="A21" s="4"/>
      <c r="B21" s="15" t="s">
        <v>29</v>
      </c>
      <c r="C21" s="14">
        <f>SUM(C10:C20)</f>
        <v>60</v>
      </c>
    </row>
    <row r="22" spans="1:3">
      <c r="A22" s="10" t="s">
        <v>30</v>
      </c>
      <c r="B22" s="4"/>
      <c r="C22" s="4"/>
    </row>
    <row r="23" spans="1:3" ht="19.5" thickBot="1">
      <c r="A23" s="22" t="s">
        <v>47</v>
      </c>
      <c r="B23" s="4"/>
      <c r="C23" s="4"/>
    </row>
    <row r="24" spans="1:3" ht="19.5" thickBot="1">
      <c r="A24" s="4" t="s">
        <v>19</v>
      </c>
      <c r="B24" s="27">
        <v>2</v>
      </c>
      <c r="C24" s="14">
        <f t="shared" ref="C24:C25" si="0">B24*100</f>
        <v>200</v>
      </c>
    </row>
    <row r="25" spans="1:3" ht="19.5" thickBot="1">
      <c r="A25" s="4" t="s">
        <v>24</v>
      </c>
      <c r="B25" s="27">
        <v>5</v>
      </c>
      <c r="C25" s="14">
        <f t="shared" si="0"/>
        <v>500</v>
      </c>
    </row>
    <row r="26" spans="1:3" ht="78" thickBot="1">
      <c r="A26" s="31" t="s">
        <v>70</v>
      </c>
      <c r="B26" s="27">
        <v>1</v>
      </c>
      <c r="C26" s="25">
        <f>B26*300</f>
        <v>300</v>
      </c>
    </row>
    <row r="27" spans="1:3" ht="33" thickBot="1">
      <c r="A27" s="31" t="s">
        <v>71</v>
      </c>
      <c r="B27" s="27">
        <v>0</v>
      </c>
      <c r="C27" s="14">
        <f>B27*150</f>
        <v>0</v>
      </c>
    </row>
    <row r="28" spans="1:3">
      <c r="A28" s="4"/>
      <c r="B28" s="15" t="s">
        <v>32</v>
      </c>
      <c r="C28" s="14">
        <f>SUM(C24:C27)</f>
        <v>1000</v>
      </c>
    </row>
    <row r="29" spans="1:3">
      <c r="A29" s="4"/>
      <c r="B29" s="4"/>
      <c r="C29" s="4"/>
    </row>
    <row r="30" spans="1:3" ht="19.5" thickBot="1">
      <c r="A30" s="22" t="s">
        <v>42</v>
      </c>
      <c r="B30" s="4"/>
      <c r="C30" s="4"/>
    </row>
    <row r="31" spans="1:3" ht="19.5" thickBot="1">
      <c r="A31" s="8" t="s">
        <v>17</v>
      </c>
      <c r="B31" s="27">
        <v>2</v>
      </c>
      <c r="C31" s="25">
        <f>B31*300</f>
        <v>600</v>
      </c>
    </row>
    <row r="32" spans="1:3" ht="19.5" thickBot="1">
      <c r="A32" s="8" t="s">
        <v>18</v>
      </c>
      <c r="B32" s="27">
        <v>2</v>
      </c>
      <c r="C32" s="25">
        <f>B32*300</f>
        <v>600</v>
      </c>
    </row>
    <row r="33" spans="1:3" ht="63" thickBot="1">
      <c r="A33" s="32" t="s">
        <v>72</v>
      </c>
      <c r="B33" s="27">
        <v>0</v>
      </c>
      <c r="C33" s="25">
        <f t="shared" ref="C33" si="1">B33*300</f>
        <v>0</v>
      </c>
    </row>
    <row r="34" spans="1:3" ht="48" thickBot="1">
      <c r="A34" s="32" t="s">
        <v>73</v>
      </c>
      <c r="B34" s="27">
        <v>2</v>
      </c>
      <c r="C34" s="25">
        <f>B34*200</f>
        <v>400</v>
      </c>
    </row>
    <row r="35" spans="1:3" ht="48" thickBot="1">
      <c r="A35" s="32" t="s">
        <v>74</v>
      </c>
      <c r="B35" s="27">
        <v>0</v>
      </c>
      <c r="C35" s="25">
        <f>B35*150</f>
        <v>0</v>
      </c>
    </row>
    <row r="36" spans="1:3" ht="19.5" thickBot="1">
      <c r="A36" s="8" t="s">
        <v>20</v>
      </c>
      <c r="B36" s="27">
        <v>2</v>
      </c>
      <c r="C36" s="25">
        <f>B36*300</f>
        <v>600</v>
      </c>
    </row>
    <row r="37" spans="1:3" ht="19.5" thickBot="1">
      <c r="A37" s="8" t="s">
        <v>21</v>
      </c>
      <c r="B37" s="27">
        <v>1</v>
      </c>
      <c r="C37" s="25">
        <f>B37*150</f>
        <v>150</v>
      </c>
    </row>
    <row r="38" spans="1:3" ht="19.5" thickBot="1">
      <c r="A38" s="8" t="s">
        <v>22</v>
      </c>
      <c r="B38" s="27">
        <v>1</v>
      </c>
      <c r="C38" s="25">
        <f>B38*300</f>
        <v>300</v>
      </c>
    </row>
    <row r="39" spans="1:3" ht="19.5" thickBot="1">
      <c r="A39" s="8" t="s">
        <v>23</v>
      </c>
      <c r="B39" s="27">
        <v>2</v>
      </c>
      <c r="C39" s="25">
        <f>B39*150</f>
        <v>300</v>
      </c>
    </row>
    <row r="40" spans="1:3" ht="19.5" thickBot="1">
      <c r="A40" s="8" t="s">
        <v>25</v>
      </c>
      <c r="B40" s="27">
        <v>0</v>
      </c>
      <c r="C40" s="25">
        <f>B40*700</f>
        <v>0</v>
      </c>
    </row>
    <row r="41" spans="1:3" ht="19.5" thickBot="1">
      <c r="A41" s="8" t="s">
        <v>26</v>
      </c>
      <c r="B41" s="27">
        <v>0</v>
      </c>
      <c r="C41" s="25">
        <f>B41*2000</f>
        <v>0</v>
      </c>
    </row>
    <row r="42" spans="1:3">
      <c r="A42" s="8"/>
      <c r="B42" s="15" t="s">
        <v>33</v>
      </c>
      <c r="C42" s="14">
        <f>SUM(C31:C41)</f>
        <v>2950</v>
      </c>
    </row>
    <row r="43" spans="1:3">
      <c r="A43" s="8"/>
      <c r="B43" s="4"/>
      <c r="C43" s="4"/>
    </row>
    <row r="44" spans="1:3" ht="19.5" thickBot="1">
      <c r="A44" s="23" t="s">
        <v>43</v>
      </c>
      <c r="B44" s="4"/>
      <c r="C44" s="4"/>
    </row>
    <row r="45" spans="1:3" ht="19.5" thickBot="1">
      <c r="A45" s="8" t="s">
        <v>31</v>
      </c>
      <c r="B45" s="27">
        <v>0</v>
      </c>
      <c r="C45" s="14">
        <f>(B45*12)*150</f>
        <v>0</v>
      </c>
    </row>
    <row r="46" spans="1:3">
      <c r="A46" s="8"/>
      <c r="B46" s="4"/>
      <c r="C46" s="4"/>
    </row>
    <row r="47" spans="1:3">
      <c r="A47" s="10" t="s">
        <v>27</v>
      </c>
      <c r="B47" s="4"/>
      <c r="C47" s="4"/>
    </row>
    <row r="48" spans="1:3" ht="19.5" thickBot="1">
      <c r="A48" s="4" t="s">
        <v>57</v>
      </c>
      <c r="B48" s="4"/>
      <c r="C48" s="4"/>
    </row>
    <row r="49" spans="1:3" ht="19.5" thickBot="1">
      <c r="A49" s="4" t="s">
        <v>34</v>
      </c>
      <c r="B49" s="27">
        <v>10</v>
      </c>
      <c r="C49" s="4"/>
    </row>
    <row r="50" spans="1:3" ht="19.5" thickBot="1">
      <c r="A50" s="4" t="s">
        <v>58</v>
      </c>
      <c r="B50" s="27">
        <v>100</v>
      </c>
      <c r="C50" s="4"/>
    </row>
    <row r="51" spans="1:3" ht="19.5" thickBot="1">
      <c r="A51" s="4" t="s">
        <v>59</v>
      </c>
      <c r="B51" s="27">
        <v>10</v>
      </c>
      <c r="C51" s="4"/>
    </row>
    <row r="52" spans="1:3">
      <c r="A52" s="15" t="s">
        <v>35</v>
      </c>
      <c r="B52" s="16">
        <f>SUM(B49:B51)</f>
        <v>120</v>
      </c>
      <c r="C52" s="4"/>
    </row>
    <row r="53" spans="1:3" ht="19.5" thickBot="1">
      <c r="A53" s="4"/>
      <c r="B53" s="17"/>
      <c r="C53" s="4"/>
    </row>
    <row r="54" spans="1:3" ht="19.5" thickBot="1">
      <c r="A54" s="4"/>
      <c r="B54" s="18" t="s">
        <v>28</v>
      </c>
      <c r="C54" s="19">
        <f>((((B7+C21)*B52)+(((C7+C21)*11)*B49)+(((C7+C21)*3)*B50)+((C7+C21)*B51))+(C28*B52)+C42+C45)*10.96</f>
        <v>10382956</v>
      </c>
    </row>
  </sheetData>
  <phoneticPr fontId="2"/>
  <dataValidations count="3">
    <dataValidation type="list" allowBlank="1" showInputMessage="1" showErrorMessage="1" sqref="B10:B20">
      <formula1>$E$11:$E$12</formula1>
    </dataValidation>
    <dataValidation type="list" allowBlank="1" showInputMessage="1" showErrorMessage="1" sqref="A6">
      <formula1>E5:E9</formula1>
    </dataValidation>
    <dataValidation type="whole" operator="lessThanOrEqual" allowBlank="1" showInputMessage="1" showErrorMessage="1" sqref="B24:B26">
      <formula1>12</formula1>
    </dataValidation>
  </dataValidations>
  <pageMargins left="0.7" right="0.7" top="0.75" bottom="0.75" header="0.3" footer="0.3"/>
  <pageSetup paperSize="9" scale="62"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【必読】使用方法・注意事項</vt:lpstr>
      <vt:lpstr>R6シミュレーションシート</vt:lpstr>
      <vt:lpstr>【例】R6シミュレーションシート</vt:lpstr>
      <vt:lpstr>【例】R6シミュレーションシート!Print_Area</vt:lpstr>
      <vt:lpstr>'R6シミュレーションシート'!Print_Area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2024-06-21T04:12:46Z</dcterms:modified>
</cp:coreProperties>
</file>