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tabRatio="874"/>
  </bookViews>
  <sheets>
    <sheet name="（従来型）" sheetId="21" r:id="rId1"/>
    <sheet name="【記載例】（従来型）" sheetId="23" r:id="rId2"/>
    <sheet name="（ユニット型）" sheetId="20" r:id="rId3"/>
    <sheet name="【記載例】（ユニット型）" sheetId="10" r:id="rId4"/>
    <sheet name="シフト記号表（従来型・ユニット型共通）" sheetId="19" r:id="rId5"/>
    <sheet name="プルダウン・リスト（従来型・ユニット型共通）" sheetId="3" r:id="rId6"/>
    <sheet name="【記載例】シフト記号表（勤務時間帯）" sheetId="16" r:id="rId7"/>
    <sheet name="（従来型）記入方法" sheetId="22" r:id="rId8"/>
    <sheet name="（ユニット型）記入方法" sheetId="4" r:id="rId9"/>
  </sheets>
  <externalReferences>
    <externalReference r:id="rId10"/>
  </externalReferences>
  <definedNames>
    <definedName name="_xlnm._FilterDatabase" localSheetId="1" hidden="1">'【記載例】（従来型）'!$W$12:$BJ$74</definedName>
    <definedName name="【記載例】シフト記号" localSheetId="4">'シフト記号表（従来型・ユニット型共通）'!$C$6:$C$47</definedName>
    <definedName name="【記載例】シフト記号">'【記載例】シフト記号表（勤務時間帯）'!$C$6:$C$47</definedName>
    <definedName name="【記載例】シフト記号表" localSheetId="1">'[1]【記載例】シフト記号表（勤務時間帯）'!$C$6:$C$47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2">'（ユニット型）'!$A$1:$BN$237</definedName>
    <definedName name="_xlnm.Print_Area" localSheetId="8">'（ユニット型）記入方法'!$A$1:$Q$89</definedName>
    <definedName name="_xlnm.Print_Area" localSheetId="0">'（従来型）'!$A$1:$BJ$237</definedName>
    <definedName name="_xlnm.Print_Area" localSheetId="7">'（従来型）記入方法'!$A$1:$Q$79</definedName>
    <definedName name="_xlnm.Print_Area" localSheetId="3">'【記載例】（ユニット型）'!$A$1:$BN$97</definedName>
    <definedName name="_xlnm.Print_Area" localSheetId="1">'【記載例】（従来型）'!$A$1:$BJ$97</definedName>
    <definedName name="_xlnm.Print_Area" localSheetId="6">'【記載例】シフト記号表（勤務時間帯）'!$B$1:$N$52</definedName>
    <definedName name="_xlnm.Print_Area" localSheetId="4">'シフト記号表（従来型・ユニット型共通）'!$B$1:$N$52</definedName>
    <definedName name="_xlnm.Print_Titles" localSheetId="2">'（ユニット型）'!$1:$16</definedName>
    <definedName name="_xlnm.Print_Titles" localSheetId="0">'（従来型）'!$1:$16</definedName>
    <definedName name="_xlnm.Print_Titles" localSheetId="3">'【記載例】（ユニット型）'!$1:$16</definedName>
    <definedName name="_xlnm.Print_Titles" localSheetId="1">'【記載例】（従来型）'!$1:$16</definedName>
    <definedName name="シフト記号表" localSheetId="1">'[1]シフト記号表（従来型）'!$C$6:$C$47</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1">'[1]プルダウン・リスト（従来型）'!$C$21:$L$21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6" i="23" l="1"/>
  <c r="P91" i="23"/>
  <c r="AA90" i="23"/>
  <c r="P90" i="23"/>
  <c r="K90" i="23"/>
  <c r="AH88" i="23"/>
  <c r="AA91" i="23" s="1"/>
  <c r="AM86" i="23"/>
  <c r="AA96" i="23" s="1"/>
  <c r="AJ86" i="23"/>
  <c r="AH86" i="23"/>
  <c r="W86" i="23"/>
  <c r="T86" i="23"/>
  <c r="K91" i="23" s="1"/>
  <c r="U91" i="23" s="1"/>
  <c r="P96" i="23" s="1"/>
  <c r="R8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BB76" i="23" s="1"/>
  <c r="BD76" i="23" s="1"/>
  <c r="Y76" i="23"/>
  <c r="X76" i="23"/>
  <c r="W76" i="23"/>
  <c r="H76" i="23"/>
  <c r="F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BB74" i="23" s="1"/>
  <c r="BD74" i="23" s="1"/>
  <c r="W74" i="23"/>
  <c r="H74" i="23"/>
  <c r="F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BB72" i="23" s="1"/>
  <c r="BD72" i="23" s="1"/>
  <c r="H72" i="23"/>
  <c r="F72"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BB70" i="23" s="1"/>
  <c r="BD70" i="23" s="1"/>
  <c r="W70" i="23"/>
  <c r="H70" i="23"/>
  <c r="F70"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BB68" i="23" s="1"/>
  <c r="BD68" i="23" s="1"/>
  <c r="W68" i="23"/>
  <c r="H68" i="23"/>
  <c r="F68"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BB66" i="23" s="1"/>
  <c r="BD66" i="23" s="1"/>
  <c r="H66" i="23"/>
  <c r="F66"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BB64" i="23" s="1"/>
  <c r="BD64" i="23" s="1"/>
  <c r="H64" i="23"/>
  <c r="F64"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BB62" i="23" s="1"/>
  <c r="BD62" i="23" s="1"/>
  <c r="H62" i="23"/>
  <c r="F62"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BB60" i="23" s="1"/>
  <c r="BD60" i="23" s="1"/>
  <c r="H60" i="23"/>
  <c r="F60"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BB58" i="23" s="1"/>
  <c r="BD58" i="23" s="1"/>
  <c r="W58" i="23"/>
  <c r="H58" i="23"/>
  <c r="F58"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BB56" i="23" s="1"/>
  <c r="BD56" i="23" s="1"/>
  <c r="H56" i="23"/>
  <c r="F56"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BB54" i="23" s="1"/>
  <c r="BD54" i="23" s="1"/>
  <c r="H54" i="23"/>
  <c r="F54"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BB52" i="23" s="1"/>
  <c r="BD52" i="23" s="1"/>
  <c r="H52" i="23"/>
  <c r="F52"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BB50" i="23" s="1"/>
  <c r="BD50" i="23" s="1"/>
  <c r="H50" i="23"/>
  <c r="F50"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BB48" i="23" s="1"/>
  <c r="BD48" i="23" s="1"/>
  <c r="H48" i="23"/>
  <c r="F48"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BB46" i="23" s="1"/>
  <c r="BD46" i="23" s="1"/>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BB44" i="23" s="1"/>
  <c r="BD44" i="23" s="1"/>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BB42" i="23" s="1"/>
  <c r="BD42" i="23" s="1"/>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BB40" i="23" s="1"/>
  <c r="BD40" i="23" s="1"/>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BB38" i="23" s="1"/>
  <c r="BD38" i="23" s="1"/>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BB36" i="23" s="1"/>
  <c r="BD36" i="23" s="1"/>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BB34" i="23" s="1"/>
  <c r="BD34" i="23" s="1"/>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BB32" i="23" s="1"/>
  <c r="BD32" i="23" s="1"/>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BB30" i="23" s="1"/>
  <c r="BD30" i="23" s="1"/>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BB28" i="23" s="1"/>
  <c r="BD28" i="23" s="1"/>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BB26" i="23" s="1"/>
  <c r="BD26" i="23" s="1"/>
  <c r="H26" i="23"/>
  <c r="F26"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BB24" i="23" s="1"/>
  <c r="BD24" i="23" s="1"/>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BB22" i="23" s="1"/>
  <c r="BD22" i="23" s="1"/>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BB20" i="23" s="1"/>
  <c r="BD20" i="23" s="1"/>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BB18" i="23" s="1"/>
  <c r="BD18" i="23" s="1"/>
  <c r="H18" i="23"/>
  <c r="F18" i="23"/>
  <c r="AC85" i="23" s="1"/>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A15" i="23"/>
  <c r="BA16" i="23" s="1"/>
  <c r="AW15" i="23"/>
  <c r="AW16" i="23" s="1"/>
  <c r="AS15" i="23"/>
  <c r="AS16" i="23" s="1"/>
  <c r="AO15" i="23"/>
  <c r="AO16" i="23" s="1"/>
  <c r="AK15" i="23"/>
  <c r="AK16" i="23" s="1"/>
  <c r="AG15" i="23"/>
  <c r="AG16" i="23" s="1"/>
  <c r="AC15" i="23"/>
  <c r="AC16" i="23" s="1"/>
  <c r="Y15" i="23"/>
  <c r="Y16" i="23" s="1"/>
  <c r="BB12" i="23"/>
  <c r="BE8" i="23"/>
  <c r="AF2" i="23"/>
  <c r="AX15" i="23" s="1"/>
  <c r="AX16" i="23" s="1"/>
  <c r="U96" i="23" l="1"/>
  <c r="AQ82" i="23" s="1"/>
  <c r="W15" i="23"/>
  <c r="W16" i="23" s="1"/>
  <c r="AA15" i="23"/>
  <c r="AA16" i="23" s="1"/>
  <c r="AE15" i="23"/>
  <c r="AE16" i="23" s="1"/>
  <c r="AI15" i="23"/>
  <c r="AI16" i="23" s="1"/>
  <c r="AM15" i="23"/>
  <c r="AM16" i="23" s="1"/>
  <c r="AQ15" i="23"/>
  <c r="AQ16" i="23" s="1"/>
  <c r="AU15" i="23"/>
  <c r="AU16" i="23" s="1"/>
  <c r="AY15" i="23"/>
  <c r="AY16" i="23" s="1"/>
  <c r="AC82" i="23"/>
  <c r="AE83" i="23"/>
  <c r="AE84" i="23"/>
  <c r="AE85" i="23"/>
  <c r="AF91" i="23"/>
  <c r="AK91" i="23" s="1"/>
  <c r="AF96" i="23" s="1"/>
  <c r="AK96" i="23" s="1"/>
  <c r="AV82" i="23" s="1"/>
  <c r="X15" i="23"/>
  <c r="X16" i="23" s="1"/>
  <c r="AB15" i="23"/>
  <c r="AB16" i="23" s="1"/>
  <c r="AF15" i="23"/>
  <c r="AF16" i="23" s="1"/>
  <c r="AJ15" i="23"/>
  <c r="AJ16" i="23" s="1"/>
  <c r="AN15" i="23"/>
  <c r="AN16" i="23" s="1"/>
  <c r="AR15" i="23"/>
  <c r="AR16" i="23" s="1"/>
  <c r="AV15" i="23"/>
  <c r="AV16" i="23" s="1"/>
  <c r="AZ15" i="23"/>
  <c r="AZ16" i="23" s="1"/>
  <c r="AE82" i="23"/>
  <c r="M83" i="23"/>
  <c r="M84" i="23"/>
  <c r="M85" i="23"/>
  <c r="M82" i="23"/>
  <c r="O83" i="23"/>
  <c r="O84" i="23"/>
  <c r="O85" i="23"/>
  <c r="Z15" i="23"/>
  <c r="Z16" i="23" s="1"/>
  <c r="AD15" i="23"/>
  <c r="AD16" i="23" s="1"/>
  <c r="AH15" i="23"/>
  <c r="AH16" i="23" s="1"/>
  <c r="AL15" i="23"/>
  <c r="AL16" i="23" s="1"/>
  <c r="AP15" i="23"/>
  <c r="AP16" i="23" s="1"/>
  <c r="AT15" i="23"/>
  <c r="AT16" i="23" s="1"/>
  <c r="O82" i="23"/>
  <c r="AC83" i="23"/>
  <c r="AC84" i="23"/>
  <c r="AF90" i="23"/>
  <c r="BB12" i="21"/>
  <c r="BF12" i="20"/>
  <c r="BF12" i="10"/>
  <c r="AC86" i="23" l="1"/>
  <c r="O86" i="23"/>
  <c r="BA82" i="23"/>
  <c r="M86" i="23"/>
  <c r="AE86" i="23"/>
  <c r="P231" i="2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<sst xmlns="http://schemas.openxmlformats.org/spreadsheetml/2006/main" count="3151" uniqueCount="320">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</sst>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6"/>
      <color rgb="FFFF0000"/>
      <name val="HGSｺﾞｼｯｸM"/>
      <family val="3"/>
      <charset val="128"/>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9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xf>
    <xf numFmtId="0" fontId="25" fillId="3" borderId="1"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2" borderId="84" xfId="0" applyFont="1" applyFill="1" applyBorder="1" applyAlignment="1" applyProtection="1">
      <alignment horizontal="center" vertical="center" shrinkToFit="1"/>
      <protection locked="0"/>
    </xf>
    <xf numFmtId="0" fontId="25" fillId="2" borderId="98" xfId="0" applyFont="1" applyFill="1" applyBorder="1" applyAlignment="1" applyProtection="1">
      <alignment horizontal="center" vertical="center" shrinkToFit="1"/>
      <protection locked="0"/>
    </xf>
    <xf numFmtId="0" fontId="25" fillId="2" borderId="83" xfId="0" applyFont="1" applyFill="1" applyBorder="1" applyAlignment="1" applyProtection="1">
      <alignment horizontal="center" vertical="center" shrinkToFit="1"/>
      <protection locked="0"/>
    </xf>
    <xf numFmtId="0" fontId="25" fillId="3" borderId="5" xfId="0" applyFont="1" applyFill="1" applyBorder="1" applyAlignment="1" applyProtection="1">
      <alignment horizontal="center" vertical="center" shrinkToFit="1"/>
    </xf>
    <xf numFmtId="0" fontId="25" fillId="3" borderId="30" xfId="0" applyFont="1" applyFill="1" applyBorder="1" applyAlignment="1" applyProtection="1">
      <alignment horizontal="center" vertical="center" shrinkToFit="1"/>
    </xf>
    <xf numFmtId="0" fontId="25" fillId="3" borderId="32" xfId="0" applyFont="1" applyFill="1" applyBorder="1" applyAlignment="1" applyProtection="1">
      <alignment horizontal="center" vertical="center" shrinkToFit="1"/>
    </xf>
    <xf numFmtId="0" fontId="25" fillId="3" borderId="44" xfId="0" applyFont="1" applyFill="1" applyBorder="1" applyAlignment="1" applyProtection="1">
      <alignment horizontal="center" vertical="center" shrinkToFit="1"/>
    </xf>
    <xf numFmtId="0" fontId="25" fillId="2" borderId="73"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2" borderId="82"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xf>
    <xf numFmtId="0" fontId="25" fillId="3" borderId="22" xfId="0" applyFont="1" applyFill="1" applyBorder="1" applyAlignment="1" applyProtection="1">
      <alignment horizontal="center" vertical="center" shrinkToFit="1"/>
    </xf>
    <xf numFmtId="0" fontId="25" fillId="3" borderId="13" xfId="0" applyFont="1" applyFill="1" applyBorder="1" applyAlignment="1" applyProtection="1">
      <alignment horizontal="center" vertical="center" shrinkToFit="1"/>
    </xf>
    <xf numFmtId="0" fontId="25" fillId="3" borderId="29"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5" fillId="5" borderId="43"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46"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left" vertical="center" wrapText="1"/>
      <protection locked="0"/>
    </xf>
    <xf numFmtId="0" fontId="25" fillId="5" borderId="40" xfId="0" applyFont="1" applyFill="1" applyBorder="1" applyAlignment="1" applyProtection="1">
      <alignment horizontal="left" vertical="center" wrapText="1"/>
      <protection locked="0"/>
    </xf>
    <xf numFmtId="0" fontId="25" fillId="2" borderId="43" xfId="0" applyFont="1" applyFill="1" applyBorder="1" applyAlignment="1" applyProtection="1">
      <alignment horizontal="center" vertical="center" shrinkToFit="1"/>
      <protection locked="0"/>
    </xf>
    <xf numFmtId="0" fontId="25" fillId="2" borderId="44"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shrinkToFit="1"/>
      <protection locked="0"/>
    </xf>
    <xf numFmtId="0" fontId="25" fillId="2" borderId="33"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24" xfId="0" applyFont="1" applyFill="1" applyBorder="1" applyAlignment="1" applyProtection="1">
      <alignment horizontal="center" vertical="center" shrinkToFit="1"/>
      <protection locked="0"/>
    </xf>
    <xf numFmtId="0" fontId="25" fillId="5" borderId="10" xfId="0" applyFont="1" applyFill="1" applyBorder="1" applyAlignment="1" applyProtection="1">
      <alignment horizontal="center" vertical="center" shrinkToFit="1"/>
      <protection locked="0"/>
    </xf>
    <xf numFmtId="0" fontId="25" fillId="5" borderId="103" xfId="0" applyFont="1" applyFill="1" applyBorder="1" applyAlignment="1" applyProtection="1">
      <alignment horizontal="center" vertical="center" shrinkToFit="1"/>
      <protection locked="0"/>
    </xf>
    <xf numFmtId="0" fontId="25" fillId="5" borderId="80" xfId="0"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5" fillId="5" borderId="12"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2" borderId="39"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30" xfId="0"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center" vertical="center" shrinkToFit="1"/>
      <protection locked="0"/>
    </xf>
    <xf numFmtId="0" fontId="25" fillId="2" borderId="31" xfId="0" applyFont="1" applyFill="1" applyBorder="1" applyAlignment="1" applyProtection="1">
      <alignment horizontal="center" vertical="center" shrinkToFit="1"/>
      <protection locked="0"/>
    </xf>
    <xf numFmtId="0" fontId="25" fillId="2" borderId="1"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xf numFmtId="0" fontId="25" fillId="5" borderId="102" xfId="0" applyFont="1" applyFill="1" applyBorder="1" applyAlignment="1" applyProtection="1">
      <alignment horizontal="center" vertical="center" shrinkToFit="1"/>
      <protection locked="0"/>
    </xf>
    <xf numFmtId="0" fontId="25" fillId="5" borderId="77" xfId="0" applyFont="1" applyFill="1" applyBorder="1" applyAlignment="1" applyProtection="1">
      <alignment horizontal="center" vertical="center" shrinkToFit="1"/>
      <protection locked="0"/>
    </xf>
    <xf numFmtId="0" fontId="25" fillId="5" borderId="38"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10" xfId="0" applyFont="1" applyFill="1" applyBorder="1" applyAlignment="1" applyProtection="1">
      <alignment horizontal="center" vertical="center"/>
      <protection locked="0"/>
    </xf>
    <xf numFmtId="0" fontId="24" fillId="5" borderId="0" xfId="0" applyFont="1" applyFill="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5" fillId="3" borderId="0" xfId="0" applyFont="1" applyFill="1" applyBorder="1" applyAlignment="1">
      <alignment horizontal="left" vertical="center" indent="1"/>
    </xf>
  </cellXfs>
  <cellStyles count="2">
    <cellStyle name="桁区切り" xfId="1" builtinId="6"/>
    <cellStyle name="標準" xfId="0" builtinId="0"/>
  </cellStyles>
  <dxfs count="58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363682</xdr:colOff>
      <xdr:row>2</xdr:row>
      <xdr:rowOff>86591</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57175"/>
          <a:ext cx="1487632" cy="343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67</xdr:row>
      <xdr:rowOff>123825</xdr:rowOff>
    </xdr:from>
    <xdr:to>
      <xdr:col>15</xdr:col>
      <xdr:colOff>561975</xdr:colOff>
      <xdr:row>76</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77</xdr:row>
      <xdr:rowOff>95250</xdr:rowOff>
    </xdr:from>
    <xdr:to>
      <xdr:col>15</xdr:col>
      <xdr:colOff>590550</xdr:colOff>
      <xdr:row>86</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9640;&#40802;&#26045;&#35373;&#35506;/03&#39640;&#40802;&#26045;&#35373;&#35506;/&#9632;&#9632;&#9632;&#31227;&#36578;&#20808;&#12501;&#12457;&#12523;&#12480;/100_&#29305;&#21029;&#39178;&#35703;&#32769;&#20154;&#12507;&#12540;&#12512;/101_&#29305;&#39178;&#36939;&#21942;&#25351;&#23566;/18_HP&#12450;&#12483;&#12503;&#29992;&#21508;&#31278;&#30003;&#35531;&#27096;&#24335;/&#65300;&#26356;&#26032;/&#9733;R6.10/&#9679;&#12304;&#27161;&#28310;&#27096;&#24335;1&#12305;&#21220;&#2120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来型）"/>
      <sheetName val="【記載例】（従来型）"/>
      <sheetName val="記入方法（従来型）"/>
      <sheetName val="シフト記号表（従来型）"/>
      <sheetName val="【記載例】シフト記号表（勤務時間帯）"/>
      <sheetName val="プルダウン・リスト（従来型）"/>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0.75</v>
          </cell>
          <cell r="I11" t="str">
            <v>（</v>
          </cell>
          <cell r="J11">
            <v>4.1666666666666664E-2</v>
          </cell>
          <cell r="K11" t="str">
            <v>）</v>
          </cell>
          <cell r="L11">
            <v>4.0000000000000009</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1</v>
          </cell>
          <cell r="I13" t="str">
            <v>（</v>
          </cell>
          <cell r="J13">
            <v>0</v>
          </cell>
          <cell r="K13" t="str">
            <v>）</v>
          </cell>
          <cell r="L13">
            <v>8</v>
          </cell>
        </row>
        <row r="14">
          <cell r="C14" t="str">
            <v>i</v>
          </cell>
          <cell r="D14" t="str">
            <v>i</v>
          </cell>
          <cell r="E14" t="str">
            <v>：</v>
          </cell>
          <cell r="F14">
            <v>0</v>
          </cell>
          <cell r="G14" t="str">
            <v>～</v>
          </cell>
          <cell r="H14">
            <v>0.375</v>
          </cell>
          <cell r="I14" t="str">
            <v>（</v>
          </cell>
          <cell r="J14">
            <v>4.1666666666666664E-2</v>
          </cell>
          <cell r="K14" t="str">
            <v>）</v>
          </cell>
          <cell r="L14">
            <v>8</v>
          </cell>
        </row>
        <row r="15">
          <cell r="C15" t="str">
            <v>j</v>
          </cell>
          <cell r="D15" t="str">
            <v>j</v>
          </cell>
          <cell r="E15" t="str">
            <v>：</v>
          </cell>
          <cell r="G15" t="str">
            <v>～</v>
          </cell>
          <cell r="I15" t="str">
            <v>（</v>
          </cell>
          <cell r="J15">
            <v>0</v>
          </cell>
          <cell r="K15" t="str">
            <v>）</v>
          </cell>
          <cell r="L15" t="str">
            <v/>
          </cell>
        </row>
        <row r="16">
          <cell r="C16" t="str">
            <v>k</v>
          </cell>
          <cell r="D16" t="str">
            <v>k</v>
          </cell>
          <cell r="E16" t="str">
            <v>：</v>
          </cell>
          <cell r="G16" t="str">
            <v>～</v>
          </cell>
          <cell r="I16" t="str">
            <v>（</v>
          </cell>
          <cell r="J16">
            <v>0</v>
          </cell>
          <cell r="K16" t="str">
            <v>）</v>
          </cell>
          <cell r="L16" t="str">
            <v/>
          </cell>
        </row>
        <row r="17">
          <cell r="C17" t="str">
            <v>l</v>
          </cell>
          <cell r="D17" t="str">
            <v>l</v>
          </cell>
          <cell r="E17" t="str">
            <v>：</v>
          </cell>
          <cell r="G17" t="str">
            <v>～</v>
          </cell>
          <cell r="I17" t="str">
            <v>（</v>
          </cell>
          <cell r="J17">
            <v>0</v>
          </cell>
          <cell r="K17" t="str">
            <v>）</v>
          </cell>
          <cell r="L17" t="str">
            <v/>
          </cell>
        </row>
        <row r="18">
          <cell r="C18" t="str">
            <v>m</v>
          </cell>
          <cell r="D18" t="str">
            <v>m</v>
          </cell>
          <cell r="E18" t="str">
            <v>：</v>
          </cell>
          <cell r="G18" t="str">
            <v>～</v>
          </cell>
          <cell r="I18" t="str">
            <v>（</v>
          </cell>
          <cell r="J18">
            <v>0</v>
          </cell>
          <cell r="K18" t="str">
            <v>）</v>
          </cell>
          <cell r="L18" t="str">
            <v/>
          </cell>
        </row>
        <row r="19">
          <cell r="C19" t="str">
            <v>n</v>
          </cell>
          <cell r="D19" t="str">
            <v>n</v>
          </cell>
          <cell r="E19" t="str">
            <v>：</v>
          </cell>
          <cell r="G19" t="str">
            <v>～</v>
          </cell>
          <cell r="I19" t="str">
            <v>（</v>
          </cell>
          <cell r="J19">
            <v>0</v>
          </cell>
          <cell r="K19" t="str">
            <v>）</v>
          </cell>
          <cell r="L19" t="str">
            <v/>
          </cell>
        </row>
        <row r="20">
          <cell r="C20" t="str">
            <v>o</v>
          </cell>
          <cell r="D20" t="str">
            <v>o</v>
          </cell>
          <cell r="E20" t="str">
            <v>：</v>
          </cell>
          <cell r="G20" t="str">
            <v>～</v>
          </cell>
          <cell r="I20" t="str">
            <v>（</v>
          </cell>
          <cell r="J20">
            <v>0</v>
          </cell>
          <cell r="K20" t="str">
            <v>）</v>
          </cell>
          <cell r="L20" t="str">
            <v/>
          </cell>
        </row>
        <row r="21">
          <cell r="C21" t="str">
            <v>p</v>
          </cell>
          <cell r="D21" t="str">
            <v>p</v>
          </cell>
          <cell r="E21" t="str">
            <v>：</v>
          </cell>
          <cell r="G21" t="str">
            <v>～</v>
          </cell>
          <cell r="I21" t="str">
            <v>（</v>
          </cell>
          <cell r="J21">
            <v>0</v>
          </cell>
          <cell r="K21" t="str">
            <v>）</v>
          </cell>
          <cell r="L21" t="str">
            <v/>
          </cell>
        </row>
        <row r="22">
          <cell r="C22" t="str">
            <v>q</v>
          </cell>
          <cell r="D22" t="str">
            <v>q</v>
          </cell>
          <cell r="E22" t="str">
            <v>：</v>
          </cell>
          <cell r="G22" t="str">
            <v>～</v>
          </cell>
          <cell r="I22" t="str">
            <v>（</v>
          </cell>
          <cell r="J22">
            <v>0</v>
          </cell>
          <cell r="K22" t="str">
            <v>）</v>
          </cell>
          <cell r="L22" t="str">
            <v/>
          </cell>
        </row>
        <row r="23">
          <cell r="C23" t="str">
            <v>r</v>
          </cell>
          <cell r="D23" t="str">
            <v>r</v>
          </cell>
          <cell r="E23" t="str">
            <v>：</v>
          </cell>
          <cell r="G23" t="str">
            <v>～</v>
          </cell>
          <cell r="I23" t="str">
            <v>（</v>
          </cell>
          <cell r="K23" t="str">
            <v>）</v>
          </cell>
          <cell r="L23">
            <v>1</v>
          </cell>
        </row>
        <row r="24">
          <cell r="C24" t="str">
            <v>s</v>
          </cell>
          <cell r="D24" t="str">
            <v>s</v>
          </cell>
          <cell r="E24" t="str">
            <v>：</v>
          </cell>
          <cell r="G24" t="str">
            <v>～</v>
          </cell>
          <cell r="I24" t="str">
            <v>（</v>
          </cell>
          <cell r="K24" t="str">
            <v>）</v>
          </cell>
          <cell r="L24">
            <v>2</v>
          </cell>
        </row>
        <row r="25">
          <cell r="C25" t="str">
            <v>t</v>
          </cell>
          <cell r="D25" t="str">
            <v>t</v>
          </cell>
          <cell r="E25" t="str">
            <v>：</v>
          </cell>
          <cell r="G25" t="str">
            <v>～</v>
          </cell>
          <cell r="I25" t="str">
            <v>（</v>
          </cell>
          <cell r="K25" t="str">
            <v>）</v>
          </cell>
          <cell r="L25">
            <v>3</v>
          </cell>
        </row>
        <row r="26">
          <cell r="C26" t="str">
            <v>u</v>
          </cell>
          <cell r="D26" t="str">
            <v>u</v>
          </cell>
          <cell r="E26" t="str">
            <v>：</v>
          </cell>
          <cell r="G26" t="str">
            <v>～</v>
          </cell>
          <cell r="I26" t="str">
            <v>（</v>
          </cell>
          <cell r="K26" t="str">
            <v>）</v>
          </cell>
          <cell r="L26">
            <v>4</v>
          </cell>
        </row>
        <row r="27">
          <cell r="C27" t="str">
            <v>v</v>
          </cell>
          <cell r="D27" t="str">
            <v>v</v>
          </cell>
          <cell r="E27" t="str">
            <v>：</v>
          </cell>
          <cell r="G27" t="str">
            <v>～</v>
          </cell>
          <cell r="I27" t="str">
            <v>（</v>
          </cell>
          <cell r="K27" t="str">
            <v>）</v>
          </cell>
          <cell r="L27">
            <v>5</v>
          </cell>
        </row>
        <row r="28">
          <cell r="C28" t="str">
            <v>w</v>
          </cell>
          <cell r="D28" t="str">
            <v>w</v>
          </cell>
          <cell r="E28" t="str">
            <v>：</v>
          </cell>
          <cell r="G28" t="str">
            <v>～</v>
          </cell>
          <cell r="I28" t="str">
            <v>（</v>
          </cell>
          <cell r="K28" t="str">
            <v>）</v>
          </cell>
          <cell r="L28">
            <v>6</v>
          </cell>
        </row>
        <row r="29">
          <cell r="C29" t="str">
            <v>x</v>
          </cell>
          <cell r="D29" t="str">
            <v>x</v>
          </cell>
          <cell r="E29" t="str">
            <v>：</v>
          </cell>
          <cell r="G29" t="str">
            <v>～</v>
          </cell>
          <cell r="I29" t="str">
            <v>（</v>
          </cell>
          <cell r="K29" t="str">
            <v>）</v>
          </cell>
          <cell r="L29">
            <v>7</v>
          </cell>
        </row>
        <row r="30">
          <cell r="C30" t="str">
            <v>y</v>
          </cell>
          <cell r="D30" t="str">
            <v>y</v>
          </cell>
          <cell r="E30" t="str">
            <v>：</v>
          </cell>
          <cell r="G30" t="str">
            <v>～</v>
          </cell>
          <cell r="I30" t="str">
            <v>（</v>
          </cell>
          <cell r="K30" t="str">
            <v>）</v>
          </cell>
          <cell r="L30">
            <v>8</v>
          </cell>
        </row>
        <row r="31">
          <cell r="C31" t="str">
            <v>z</v>
          </cell>
          <cell r="D31" t="str">
            <v>z</v>
          </cell>
          <cell r="E31" t="str">
            <v>：</v>
          </cell>
          <cell r="G31" t="str">
            <v>～</v>
          </cell>
          <cell r="I31" t="str">
            <v>（</v>
          </cell>
          <cell r="K31" t="str">
            <v>）</v>
          </cell>
          <cell r="L31">
            <v>1</v>
          </cell>
        </row>
        <row r="32">
          <cell r="C32" t="str">
            <v>x</v>
          </cell>
          <cell r="D32" t="str">
            <v>x</v>
          </cell>
          <cell r="E32" t="str">
            <v>：</v>
          </cell>
          <cell r="G32" t="str">
            <v>～</v>
          </cell>
          <cell r="I32" t="str">
            <v>（</v>
          </cell>
          <cell r="K32" t="str">
            <v>）</v>
          </cell>
          <cell r="L32">
            <v>2</v>
          </cell>
        </row>
        <row r="33">
          <cell r="C33" t="str">
            <v>aa</v>
          </cell>
          <cell r="D33" t="str">
            <v>aa</v>
          </cell>
          <cell r="E33" t="str">
            <v>：</v>
          </cell>
          <cell r="G33" t="str">
            <v>～</v>
          </cell>
          <cell r="I33" t="str">
            <v>（</v>
          </cell>
          <cell r="K33" t="str">
            <v>）</v>
          </cell>
          <cell r="L33">
            <v>3</v>
          </cell>
        </row>
        <row r="34">
          <cell r="C34" t="str">
            <v>ab</v>
          </cell>
          <cell r="D34" t="str">
            <v>ab</v>
          </cell>
          <cell r="E34" t="str">
            <v>：</v>
          </cell>
          <cell r="G34" t="str">
            <v>～</v>
          </cell>
          <cell r="I34" t="str">
            <v>（</v>
          </cell>
          <cell r="K34" t="str">
            <v>）</v>
          </cell>
          <cell r="L34">
            <v>4</v>
          </cell>
        </row>
        <row r="35">
          <cell r="C35" t="str">
            <v>ac</v>
          </cell>
          <cell r="D35" t="str">
            <v>ac</v>
          </cell>
          <cell r="E35" t="str">
            <v>：</v>
          </cell>
          <cell r="G35" t="str">
            <v>～</v>
          </cell>
          <cell r="I35" t="str">
            <v>（</v>
          </cell>
          <cell r="K35" t="str">
            <v>）</v>
          </cell>
          <cell r="L35">
            <v>5</v>
          </cell>
        </row>
        <row r="36">
          <cell r="C36" t="str">
            <v>ad</v>
          </cell>
          <cell r="D36" t="str">
            <v>ad</v>
          </cell>
          <cell r="E36" t="str">
            <v>：</v>
          </cell>
          <cell r="G36" t="str">
            <v>～</v>
          </cell>
          <cell r="I36" t="str">
            <v>（</v>
          </cell>
          <cell r="K36" t="str">
            <v>）</v>
          </cell>
          <cell r="L36">
            <v>6</v>
          </cell>
        </row>
        <row r="37">
          <cell r="C37" t="str">
            <v>ae</v>
          </cell>
          <cell r="D37" t="str">
            <v>ae</v>
          </cell>
          <cell r="E37" t="str">
            <v>：</v>
          </cell>
          <cell r="G37" t="str">
            <v>～</v>
          </cell>
          <cell r="I37" t="str">
            <v>（</v>
          </cell>
          <cell r="K37" t="str">
            <v>）</v>
          </cell>
          <cell r="L37">
            <v>7</v>
          </cell>
        </row>
        <row r="38">
          <cell r="C38" t="str">
            <v>af</v>
          </cell>
          <cell r="D38" t="str">
            <v>af</v>
          </cell>
          <cell r="E38" t="str">
            <v>：</v>
          </cell>
          <cell r="G38" t="str">
            <v>～</v>
          </cell>
          <cell r="I38" t="str">
            <v>（</v>
          </cell>
          <cell r="K38" t="str">
            <v>）</v>
          </cell>
          <cell r="L38">
            <v>8</v>
          </cell>
        </row>
        <row r="39">
          <cell r="C39" t="str">
            <v>ag</v>
          </cell>
          <cell r="E39" t="str">
            <v>：</v>
          </cell>
          <cell r="F39">
            <v>0.29166666666666669</v>
          </cell>
          <cell r="G39" t="str">
            <v>～</v>
          </cell>
          <cell r="H39">
            <v>0.39583333333333331</v>
          </cell>
          <cell r="I39" t="str">
            <v>（</v>
          </cell>
          <cell r="J39">
            <v>0</v>
          </cell>
          <cell r="K39" t="str">
            <v>）</v>
          </cell>
          <cell r="L39">
            <v>2.4999999999999991</v>
          </cell>
        </row>
        <row r="40">
          <cell r="C40" t="str">
            <v>-</v>
          </cell>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E42" t="str">
            <v>：</v>
          </cell>
          <cell r="G42" t="str">
            <v>～</v>
          </cell>
          <cell r="I42" t="str">
            <v>（</v>
          </cell>
          <cell r="J42">
            <v>0</v>
          </cell>
          <cell r="K42" t="str">
            <v>）</v>
          </cell>
          <cell r="L42" t="str">
            <v/>
          </cell>
        </row>
        <row r="43">
          <cell r="C43" t="str">
            <v>-</v>
          </cell>
          <cell r="E43" t="str">
            <v>：</v>
          </cell>
          <cell r="G43" t="str">
            <v>～</v>
          </cell>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E45" t="str">
            <v>：</v>
          </cell>
          <cell r="G45" t="str">
            <v>～</v>
          </cell>
          <cell r="I45" t="str">
            <v>（</v>
          </cell>
          <cell r="J45">
            <v>0</v>
          </cell>
          <cell r="K45" t="str">
            <v>）</v>
          </cell>
          <cell r="L45" t="str">
            <v/>
          </cell>
        </row>
        <row r="46">
          <cell r="C46" t="str">
            <v>-</v>
          </cell>
          <cell r="E46" t="str">
            <v>：</v>
          </cell>
          <cell r="G46" t="str">
            <v>～</v>
          </cell>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5" zoomScaleNormal="55" zoomScaleSheetLayoutView="55" workbookViewId="0">
      <selection activeCell="W17" sqref="W17"/>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319</v>
      </c>
      <c r="D1" s="5"/>
      <c r="E1" s="5"/>
      <c r="F1" s="5"/>
      <c r="G1" s="5"/>
      <c r="H1" s="5"/>
      <c r="I1" s="5"/>
      <c r="J1" s="5"/>
      <c r="M1" s="7" t="s">
        <v>0</v>
      </c>
      <c r="P1" s="5"/>
      <c r="Q1" s="5"/>
      <c r="R1" s="5"/>
      <c r="S1" s="5"/>
      <c r="T1" s="5"/>
      <c r="U1" s="5"/>
      <c r="V1" s="5"/>
      <c r="W1" s="5"/>
      <c r="AS1" s="9" t="s">
        <v>29</v>
      </c>
      <c r="AT1" s="260" t="s">
        <v>156</v>
      </c>
      <c r="AU1" s="261"/>
      <c r="AV1" s="261"/>
      <c r="AW1" s="261"/>
      <c r="AX1" s="261"/>
      <c r="AY1" s="261"/>
      <c r="AZ1" s="261"/>
      <c r="BA1" s="261"/>
      <c r="BB1" s="261"/>
      <c r="BC1" s="261"/>
      <c r="BD1" s="261"/>
      <c r="BE1" s="261"/>
      <c r="BF1" s="261"/>
      <c r="BG1" s="261"/>
      <c r="BH1" s="261"/>
      <c r="BI1" s="261"/>
      <c r="BJ1" s="9" t="s">
        <v>2</v>
      </c>
    </row>
    <row r="2" spans="2:67" s="8" customFormat="1" ht="20.25" customHeight="1" x14ac:dyDescent="0.4">
      <c r="J2" s="7"/>
      <c r="M2" s="7"/>
      <c r="N2" s="7"/>
      <c r="P2" s="9"/>
      <c r="Q2" s="9"/>
      <c r="R2" s="9"/>
      <c r="S2" s="9"/>
      <c r="T2" s="9"/>
      <c r="U2" s="9"/>
      <c r="V2" s="9"/>
      <c r="W2" s="9"/>
      <c r="AB2" s="142" t="s">
        <v>26</v>
      </c>
      <c r="AC2" s="262">
        <v>6</v>
      </c>
      <c r="AD2" s="262"/>
      <c r="AE2" s="142" t="s">
        <v>27</v>
      </c>
      <c r="AF2" s="263">
        <f>IF(AC2=0,"",YEAR(DATE(2018+AC2,1,1)))</f>
        <v>2024</v>
      </c>
      <c r="AG2" s="263"/>
      <c r="AH2" s="143" t="s">
        <v>28</v>
      </c>
      <c r="AI2" s="143" t="s">
        <v>1</v>
      </c>
      <c r="AJ2" s="262">
        <v>4</v>
      </c>
      <c r="AK2" s="262"/>
      <c r="AL2" s="143" t="s">
        <v>23</v>
      </c>
      <c r="AS2" s="9" t="s">
        <v>30</v>
      </c>
      <c r="AT2" s="262" t="s">
        <v>200</v>
      </c>
      <c r="AU2" s="262"/>
      <c r="AV2" s="262"/>
      <c r="AW2" s="262"/>
      <c r="AX2" s="262"/>
      <c r="AY2" s="262"/>
      <c r="AZ2" s="262"/>
      <c r="BA2" s="262"/>
      <c r="BB2" s="262"/>
      <c r="BC2" s="262"/>
      <c r="BD2" s="262"/>
      <c r="BE2" s="262"/>
      <c r="BF2" s="262"/>
      <c r="BG2" s="262"/>
      <c r="BH2" s="262"/>
      <c r="BI2" s="262"/>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264" t="s">
        <v>236</v>
      </c>
      <c r="BF3" s="265"/>
      <c r="BG3" s="265"/>
      <c r="BH3" s="266"/>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238</v>
      </c>
      <c r="BE4" s="264" t="s">
        <v>237</v>
      </c>
      <c r="BF4" s="265"/>
      <c r="BG4" s="265"/>
      <c r="BH4" s="266"/>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255</v>
      </c>
      <c r="AP6" s="30"/>
      <c r="AQ6" s="30"/>
      <c r="AR6" s="30"/>
      <c r="AS6" s="6"/>
      <c r="AT6" s="6"/>
      <c r="AU6" s="6"/>
      <c r="AW6" s="38"/>
      <c r="AX6" s="38"/>
      <c r="AY6" s="2"/>
      <c r="AZ6" s="6"/>
      <c r="BA6" s="299">
        <v>40</v>
      </c>
      <c r="BB6" s="300"/>
      <c r="BC6" s="2" t="s">
        <v>21</v>
      </c>
      <c r="BD6" s="6"/>
      <c r="BE6" s="299">
        <v>160</v>
      </c>
      <c r="BF6" s="300"/>
      <c r="BG6" s="2" t="s">
        <v>22</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25</v>
      </c>
      <c r="BC8" s="30"/>
      <c r="BD8" s="30"/>
      <c r="BE8" s="301">
        <f>DAY(EOMONTH(DATE(AF2,AJ2,1),0))</f>
        <v>30</v>
      </c>
      <c r="BF8" s="302"/>
      <c r="BG8" s="30" t="s">
        <v>24</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270</v>
      </c>
      <c r="AR10" s="38"/>
      <c r="AS10" s="30"/>
      <c r="AT10" s="34"/>
      <c r="AU10" s="34"/>
      <c r="AV10" s="221"/>
      <c r="AW10" s="30"/>
      <c r="AX10" s="222"/>
      <c r="AY10" s="222"/>
      <c r="AZ10" s="222"/>
      <c r="BA10" s="30"/>
      <c r="BB10" s="30"/>
      <c r="BC10" s="31" t="s">
        <v>268</v>
      </c>
      <c r="BD10" s="30"/>
      <c r="BE10" s="299"/>
      <c r="BF10" s="300"/>
      <c r="BG10" s="2" t="s">
        <v>269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28" t="s">
        <v>19</v>
      </c>
      <c r="C12" s="290" t="s">
        <v>281</v>
      </c>
      <c r="D12" s="269"/>
      <c r="E12" s="214"/>
      <c r="F12" s="211"/>
      <c r="G12" s="214"/>
      <c r="H12" s="211"/>
      <c r="I12" s="331" t="s">
        <v>282</v>
      </c>
      <c r="J12" s="332"/>
      <c r="K12" s="267" t="s">
        <v>283</v>
      </c>
      <c r="L12" s="268"/>
      <c r="M12" s="268"/>
      <c r="N12" s="269"/>
      <c r="O12" s="267" t="s">
        <v>284</v>
      </c>
      <c r="P12" s="268"/>
      <c r="Q12" s="268"/>
      <c r="R12" s="268"/>
      <c r="S12" s="269"/>
      <c r="T12" s="198"/>
      <c r="U12" s="198"/>
      <c r="V12" s="199"/>
      <c r="W12" s="276" t="s">
        <v>285</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8" t="str">
        <f>IF(BE3="４週","(10)1～4週目の勤務時間数合計","(10)1か月の勤務時間数　合計")</f>
        <v>(10)1～4週目の勤務時間数合計</v>
      </c>
      <c r="BC12" s="279"/>
      <c r="BD12" s="284" t="s">
        <v>286</v>
      </c>
      <c r="BE12" s="285"/>
      <c r="BF12" s="290" t="s">
        <v>287</v>
      </c>
      <c r="BG12" s="268"/>
      <c r="BH12" s="268"/>
      <c r="BI12" s="268"/>
      <c r="BJ12" s="291"/>
    </row>
    <row r="13" spans="2:67" ht="20.25" customHeight="1" x14ac:dyDescent="0.4">
      <c r="B13" s="329"/>
      <c r="C13" s="292"/>
      <c r="D13" s="272"/>
      <c r="E13" s="215"/>
      <c r="F13" s="212"/>
      <c r="G13" s="215"/>
      <c r="H13" s="212"/>
      <c r="I13" s="333"/>
      <c r="J13" s="334"/>
      <c r="K13" s="270"/>
      <c r="L13" s="271"/>
      <c r="M13" s="271"/>
      <c r="N13" s="272"/>
      <c r="O13" s="270"/>
      <c r="P13" s="271"/>
      <c r="Q13" s="271"/>
      <c r="R13" s="271"/>
      <c r="S13" s="272"/>
      <c r="T13" s="200"/>
      <c r="U13" s="200"/>
      <c r="V13" s="201"/>
      <c r="W13" s="296" t="s">
        <v>10</v>
      </c>
      <c r="X13" s="296"/>
      <c r="Y13" s="296"/>
      <c r="Z13" s="296"/>
      <c r="AA13" s="296"/>
      <c r="AB13" s="296"/>
      <c r="AC13" s="297"/>
      <c r="AD13" s="298" t="s">
        <v>11</v>
      </c>
      <c r="AE13" s="296"/>
      <c r="AF13" s="296"/>
      <c r="AG13" s="296"/>
      <c r="AH13" s="296"/>
      <c r="AI13" s="296"/>
      <c r="AJ13" s="297"/>
      <c r="AK13" s="298" t="s">
        <v>12</v>
      </c>
      <c r="AL13" s="296"/>
      <c r="AM13" s="296"/>
      <c r="AN13" s="296"/>
      <c r="AO13" s="296"/>
      <c r="AP13" s="296"/>
      <c r="AQ13" s="297"/>
      <c r="AR13" s="298" t="s">
        <v>13</v>
      </c>
      <c r="AS13" s="296"/>
      <c r="AT13" s="296"/>
      <c r="AU13" s="296"/>
      <c r="AV13" s="296"/>
      <c r="AW13" s="296"/>
      <c r="AX13" s="297"/>
      <c r="AY13" s="298" t="s">
        <v>14</v>
      </c>
      <c r="AZ13" s="296"/>
      <c r="BA13" s="296"/>
      <c r="BB13" s="280"/>
      <c r="BC13" s="281"/>
      <c r="BD13" s="286"/>
      <c r="BE13" s="287"/>
      <c r="BF13" s="292"/>
      <c r="BG13" s="271"/>
      <c r="BH13" s="271"/>
      <c r="BI13" s="271"/>
      <c r="BJ13" s="293"/>
    </row>
    <row r="14" spans="2:67" ht="20.25" customHeight="1" x14ac:dyDescent="0.4">
      <c r="B14" s="329"/>
      <c r="C14" s="292"/>
      <c r="D14" s="272"/>
      <c r="E14" s="215"/>
      <c r="F14" s="212"/>
      <c r="G14" s="215"/>
      <c r="H14" s="212"/>
      <c r="I14" s="333"/>
      <c r="J14" s="334"/>
      <c r="K14" s="270"/>
      <c r="L14" s="271"/>
      <c r="M14" s="271"/>
      <c r="N14" s="272"/>
      <c r="O14" s="270"/>
      <c r="P14" s="271"/>
      <c r="Q14" s="271"/>
      <c r="R14" s="271"/>
      <c r="S14" s="272"/>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80"/>
      <c r="BC14" s="281"/>
      <c r="BD14" s="286"/>
      <c r="BE14" s="287"/>
      <c r="BF14" s="292"/>
      <c r="BG14" s="271"/>
      <c r="BH14" s="271"/>
      <c r="BI14" s="271"/>
      <c r="BJ14" s="293"/>
    </row>
    <row r="15" spans="2:67" ht="20.25" hidden="1" customHeight="1" x14ac:dyDescent="0.4">
      <c r="B15" s="329"/>
      <c r="C15" s="292"/>
      <c r="D15" s="272"/>
      <c r="E15" s="215"/>
      <c r="F15" s="212"/>
      <c r="G15" s="215"/>
      <c r="H15" s="212"/>
      <c r="I15" s="333"/>
      <c r="J15" s="334"/>
      <c r="K15" s="270"/>
      <c r="L15" s="271"/>
      <c r="M15" s="271"/>
      <c r="N15" s="272"/>
      <c r="O15" s="270"/>
      <c r="P15" s="271"/>
      <c r="Q15" s="271"/>
      <c r="R15" s="271"/>
      <c r="S15" s="272"/>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80"/>
      <c r="BC15" s="281"/>
      <c r="BD15" s="286"/>
      <c r="BE15" s="287"/>
      <c r="BF15" s="292"/>
      <c r="BG15" s="271"/>
      <c r="BH15" s="271"/>
      <c r="BI15" s="271"/>
      <c r="BJ15" s="293"/>
    </row>
    <row r="16" spans="2:67" ht="20.25" customHeight="1" thickBot="1" x14ac:dyDescent="0.45">
      <c r="B16" s="330"/>
      <c r="C16" s="294"/>
      <c r="D16" s="275"/>
      <c r="E16" s="216"/>
      <c r="F16" s="213"/>
      <c r="G16" s="216"/>
      <c r="H16" s="213"/>
      <c r="I16" s="335"/>
      <c r="J16" s="336"/>
      <c r="K16" s="273"/>
      <c r="L16" s="274"/>
      <c r="M16" s="274"/>
      <c r="N16" s="275"/>
      <c r="O16" s="273"/>
      <c r="P16" s="274"/>
      <c r="Q16" s="274"/>
      <c r="R16" s="274"/>
      <c r="S16" s="27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82"/>
      <c r="BC16" s="283"/>
      <c r="BD16" s="288"/>
      <c r="BE16" s="289"/>
      <c r="BF16" s="294"/>
      <c r="BG16" s="274"/>
      <c r="BH16" s="274"/>
      <c r="BI16" s="274"/>
      <c r="BJ16" s="295"/>
    </row>
    <row r="17" spans="2:62" ht="20.25" customHeight="1" x14ac:dyDescent="0.4">
      <c r="B17" s="319">
        <f>B15+1</f>
        <v>1</v>
      </c>
      <c r="C17" s="347"/>
      <c r="D17" s="256"/>
      <c r="E17" s="161"/>
      <c r="F17" s="162"/>
      <c r="G17" s="161"/>
      <c r="H17" s="162"/>
      <c r="I17" s="250"/>
      <c r="J17" s="251"/>
      <c r="K17" s="254"/>
      <c r="L17" s="255"/>
      <c r="M17" s="255"/>
      <c r="N17" s="256"/>
      <c r="O17" s="337"/>
      <c r="P17" s="338"/>
      <c r="Q17" s="338"/>
      <c r="R17" s="338"/>
      <c r="S17" s="339"/>
      <c r="T17" s="109" t="s">
        <v>17</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40"/>
      <c r="BC17" s="341"/>
      <c r="BD17" s="342"/>
      <c r="BE17" s="343"/>
      <c r="BF17" s="344"/>
      <c r="BG17" s="345"/>
      <c r="BH17" s="345"/>
      <c r="BI17" s="345"/>
      <c r="BJ17" s="346"/>
    </row>
    <row r="18" spans="2:62" ht="20.25" customHeight="1" x14ac:dyDescent="0.4">
      <c r="B18" s="320"/>
      <c r="C18" s="323"/>
      <c r="D18" s="259"/>
      <c r="E18" s="163"/>
      <c r="F18" s="164">
        <f>C17</f>
        <v>0</v>
      </c>
      <c r="G18" s="163"/>
      <c r="H18" s="164">
        <f>I17</f>
        <v>0</v>
      </c>
      <c r="I18" s="252"/>
      <c r="J18" s="253"/>
      <c r="K18" s="257"/>
      <c r="L18" s="258"/>
      <c r="M18" s="258"/>
      <c r="N18" s="259"/>
      <c r="O18" s="303"/>
      <c r="P18" s="304"/>
      <c r="Q18" s="304"/>
      <c r="R18" s="304"/>
      <c r="S18" s="305"/>
      <c r="T18" s="112" t="s">
        <v>251</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16">
        <f>IF($BE$3="４週",SUM(W18:AX18),IF($BE$3="暦月",SUM(W18:BA18),""))</f>
        <v>0</v>
      </c>
      <c r="BC18" s="317"/>
      <c r="BD18" s="318">
        <f>IF($BE$3="４週",BB18/4,IF($BE$3="暦月",(BB18/($BE$8/7)),""))</f>
        <v>0</v>
      </c>
      <c r="BE18" s="317"/>
      <c r="BF18" s="313"/>
      <c r="BG18" s="314"/>
      <c r="BH18" s="314"/>
      <c r="BI18" s="314"/>
      <c r="BJ18" s="315"/>
    </row>
    <row r="19" spans="2:62" ht="20.25" customHeight="1" x14ac:dyDescent="0.4">
      <c r="B19" s="319">
        <f>B17+1</f>
        <v>2</v>
      </c>
      <c r="C19" s="321"/>
      <c r="D19" s="322"/>
      <c r="E19" s="165"/>
      <c r="F19" s="166"/>
      <c r="G19" s="165"/>
      <c r="H19" s="166"/>
      <c r="I19" s="324"/>
      <c r="J19" s="325"/>
      <c r="K19" s="326"/>
      <c r="L19" s="327"/>
      <c r="M19" s="327"/>
      <c r="N19" s="322"/>
      <c r="O19" s="303"/>
      <c r="P19" s="304"/>
      <c r="Q19" s="304"/>
      <c r="R19" s="304"/>
      <c r="S19" s="305"/>
      <c r="T19" s="115" t="s">
        <v>17</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6"/>
      <c r="BC19" s="307"/>
      <c r="BD19" s="308"/>
      <c r="BE19" s="309"/>
      <c r="BF19" s="310"/>
      <c r="BG19" s="311"/>
      <c r="BH19" s="311"/>
      <c r="BI19" s="311"/>
      <c r="BJ19" s="312"/>
    </row>
    <row r="20" spans="2:62" ht="20.25" customHeight="1" x14ac:dyDescent="0.4">
      <c r="B20" s="320"/>
      <c r="C20" s="323"/>
      <c r="D20" s="259"/>
      <c r="E20" s="163"/>
      <c r="F20" s="164">
        <f>C19</f>
        <v>0</v>
      </c>
      <c r="G20" s="163"/>
      <c r="H20" s="164">
        <f>I19</f>
        <v>0</v>
      </c>
      <c r="I20" s="252"/>
      <c r="J20" s="253"/>
      <c r="K20" s="257"/>
      <c r="L20" s="258"/>
      <c r="M20" s="258"/>
      <c r="N20" s="259"/>
      <c r="O20" s="303"/>
      <c r="P20" s="304"/>
      <c r="Q20" s="304"/>
      <c r="R20" s="304"/>
      <c r="S20" s="305"/>
      <c r="T20" s="112" t="s">
        <v>251</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16">
        <f>IF($BE$3="４週",SUM(W20:AX20),IF($BE$3="暦月",SUM(W20:BA20),""))</f>
        <v>0</v>
      </c>
      <c r="BC20" s="317"/>
      <c r="BD20" s="318">
        <f>IF($BE$3="４週",BB20/4,IF($BE$3="暦月",(BB20/($BE$8/7)),""))</f>
        <v>0</v>
      </c>
      <c r="BE20" s="317"/>
      <c r="BF20" s="313"/>
      <c r="BG20" s="314"/>
      <c r="BH20" s="314"/>
      <c r="BI20" s="314"/>
      <c r="BJ20" s="315"/>
    </row>
    <row r="21" spans="2:62" ht="20.25" customHeight="1" x14ac:dyDescent="0.4">
      <c r="B21" s="319">
        <f>B19+1</f>
        <v>3</v>
      </c>
      <c r="C21" s="321"/>
      <c r="D21" s="322"/>
      <c r="E21" s="163"/>
      <c r="F21" s="164"/>
      <c r="G21" s="163"/>
      <c r="H21" s="164"/>
      <c r="I21" s="324"/>
      <c r="J21" s="325"/>
      <c r="K21" s="326"/>
      <c r="L21" s="327"/>
      <c r="M21" s="327"/>
      <c r="N21" s="322"/>
      <c r="O21" s="303"/>
      <c r="P21" s="304"/>
      <c r="Q21" s="304"/>
      <c r="R21" s="304"/>
      <c r="S21" s="305"/>
      <c r="T21" s="115" t="s">
        <v>17</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6"/>
      <c r="BC21" s="307"/>
      <c r="BD21" s="308"/>
      <c r="BE21" s="309"/>
      <c r="BF21" s="310"/>
      <c r="BG21" s="311"/>
      <c r="BH21" s="311"/>
      <c r="BI21" s="311"/>
      <c r="BJ21" s="312"/>
    </row>
    <row r="22" spans="2:62" ht="20.25" customHeight="1" x14ac:dyDescent="0.4">
      <c r="B22" s="320"/>
      <c r="C22" s="323"/>
      <c r="D22" s="259"/>
      <c r="E22" s="163"/>
      <c r="F22" s="164">
        <f>C21</f>
        <v>0</v>
      </c>
      <c r="G22" s="163"/>
      <c r="H22" s="164">
        <f>I21</f>
        <v>0</v>
      </c>
      <c r="I22" s="252"/>
      <c r="J22" s="253"/>
      <c r="K22" s="257"/>
      <c r="L22" s="258"/>
      <c r="M22" s="258"/>
      <c r="N22" s="259"/>
      <c r="O22" s="303"/>
      <c r="P22" s="304"/>
      <c r="Q22" s="304"/>
      <c r="R22" s="304"/>
      <c r="S22" s="305"/>
      <c r="T22" s="112" t="s">
        <v>251</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16">
        <f>IF($BE$3="４週",SUM(W22:AX22),IF($BE$3="暦月",SUM(W22:BA22),""))</f>
        <v>0</v>
      </c>
      <c r="BC22" s="317"/>
      <c r="BD22" s="318">
        <f>IF($BE$3="４週",BB22/4,IF($BE$3="暦月",(BB22/($BE$8/7)),""))</f>
        <v>0</v>
      </c>
      <c r="BE22" s="317"/>
      <c r="BF22" s="313"/>
      <c r="BG22" s="314"/>
      <c r="BH22" s="314"/>
      <c r="BI22" s="314"/>
      <c r="BJ22" s="315"/>
    </row>
    <row r="23" spans="2:62" ht="20.25" customHeight="1" x14ac:dyDescent="0.4">
      <c r="B23" s="319">
        <f>B21+1</f>
        <v>4</v>
      </c>
      <c r="C23" s="321"/>
      <c r="D23" s="322"/>
      <c r="E23" s="163"/>
      <c r="F23" s="164"/>
      <c r="G23" s="163"/>
      <c r="H23" s="164"/>
      <c r="I23" s="324"/>
      <c r="J23" s="325"/>
      <c r="K23" s="326"/>
      <c r="L23" s="327"/>
      <c r="M23" s="327"/>
      <c r="N23" s="322"/>
      <c r="O23" s="303"/>
      <c r="P23" s="304"/>
      <c r="Q23" s="304"/>
      <c r="R23" s="304"/>
      <c r="S23" s="305"/>
      <c r="T23" s="115" t="s">
        <v>17</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6"/>
      <c r="BC23" s="307"/>
      <c r="BD23" s="308"/>
      <c r="BE23" s="309"/>
      <c r="BF23" s="310"/>
      <c r="BG23" s="311"/>
      <c r="BH23" s="311"/>
      <c r="BI23" s="311"/>
      <c r="BJ23" s="312"/>
    </row>
    <row r="24" spans="2:62" ht="20.25" customHeight="1" x14ac:dyDescent="0.4">
      <c r="B24" s="320"/>
      <c r="C24" s="323"/>
      <c r="D24" s="259"/>
      <c r="E24" s="163"/>
      <c r="F24" s="164">
        <f>C23</f>
        <v>0</v>
      </c>
      <c r="G24" s="163"/>
      <c r="H24" s="164">
        <f>I23</f>
        <v>0</v>
      </c>
      <c r="I24" s="252"/>
      <c r="J24" s="253"/>
      <c r="K24" s="257"/>
      <c r="L24" s="258"/>
      <c r="M24" s="258"/>
      <c r="N24" s="259"/>
      <c r="O24" s="303"/>
      <c r="P24" s="304"/>
      <c r="Q24" s="304"/>
      <c r="R24" s="304"/>
      <c r="S24" s="305"/>
      <c r="T24" s="112" t="s">
        <v>251</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16">
        <f>IF($BE$3="４週",SUM(W24:AX24),IF($BE$3="暦月",SUM(W24:BA24),""))</f>
        <v>0</v>
      </c>
      <c r="BC24" s="317"/>
      <c r="BD24" s="318">
        <f>IF($BE$3="４週",BB24/4,IF($BE$3="暦月",(BB24/($BE$8/7)),""))</f>
        <v>0</v>
      </c>
      <c r="BE24" s="317"/>
      <c r="BF24" s="313"/>
      <c r="BG24" s="314"/>
      <c r="BH24" s="314"/>
      <c r="BI24" s="314"/>
      <c r="BJ24" s="315"/>
    </row>
    <row r="25" spans="2:62" ht="20.25" customHeight="1" x14ac:dyDescent="0.4">
      <c r="B25" s="319">
        <f>B23+1</f>
        <v>5</v>
      </c>
      <c r="C25" s="321"/>
      <c r="D25" s="322"/>
      <c r="E25" s="163"/>
      <c r="F25" s="164"/>
      <c r="G25" s="163"/>
      <c r="H25" s="164"/>
      <c r="I25" s="324"/>
      <c r="J25" s="325"/>
      <c r="K25" s="326"/>
      <c r="L25" s="327"/>
      <c r="M25" s="327"/>
      <c r="N25" s="322"/>
      <c r="O25" s="303"/>
      <c r="P25" s="304"/>
      <c r="Q25" s="304"/>
      <c r="R25" s="304"/>
      <c r="S25" s="305"/>
      <c r="T25" s="115" t="s">
        <v>17</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6"/>
      <c r="BC25" s="307"/>
      <c r="BD25" s="308"/>
      <c r="BE25" s="309"/>
      <c r="BF25" s="310"/>
      <c r="BG25" s="311"/>
      <c r="BH25" s="311"/>
      <c r="BI25" s="311"/>
      <c r="BJ25" s="312"/>
    </row>
    <row r="26" spans="2:62" ht="20.25" customHeight="1" x14ac:dyDescent="0.4">
      <c r="B26" s="320"/>
      <c r="C26" s="323"/>
      <c r="D26" s="259"/>
      <c r="E26" s="163"/>
      <c r="F26" s="164">
        <f>C25</f>
        <v>0</v>
      </c>
      <c r="G26" s="163"/>
      <c r="H26" s="164">
        <f>I25</f>
        <v>0</v>
      </c>
      <c r="I26" s="252"/>
      <c r="J26" s="253"/>
      <c r="K26" s="257"/>
      <c r="L26" s="258"/>
      <c r="M26" s="258"/>
      <c r="N26" s="259"/>
      <c r="O26" s="303"/>
      <c r="P26" s="304"/>
      <c r="Q26" s="304"/>
      <c r="R26" s="304"/>
      <c r="S26" s="305"/>
      <c r="T26" s="196" t="s">
        <v>251</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16">
        <f>IF($BE$3="４週",SUM(W26:AX26),IF($BE$3="暦月",SUM(W26:BA26),""))</f>
        <v>0</v>
      </c>
      <c r="BC26" s="317"/>
      <c r="BD26" s="318">
        <f>IF($BE$3="４週",BB26/4,IF($BE$3="暦月",(BB26/($BE$8/7)),""))</f>
        <v>0</v>
      </c>
      <c r="BE26" s="317"/>
      <c r="BF26" s="313"/>
      <c r="BG26" s="314"/>
      <c r="BH26" s="314"/>
      <c r="BI26" s="314"/>
      <c r="BJ26" s="315"/>
    </row>
    <row r="27" spans="2:62" ht="20.25" customHeight="1" x14ac:dyDescent="0.4">
      <c r="B27" s="319">
        <f>B25+1</f>
        <v>6</v>
      </c>
      <c r="C27" s="321"/>
      <c r="D27" s="322"/>
      <c r="E27" s="163"/>
      <c r="F27" s="164"/>
      <c r="G27" s="163"/>
      <c r="H27" s="164"/>
      <c r="I27" s="324"/>
      <c r="J27" s="325"/>
      <c r="K27" s="326"/>
      <c r="L27" s="327"/>
      <c r="M27" s="327"/>
      <c r="N27" s="322"/>
      <c r="O27" s="303"/>
      <c r="P27" s="304"/>
      <c r="Q27" s="304"/>
      <c r="R27" s="304"/>
      <c r="S27" s="305"/>
      <c r="T27" s="195" t="s">
        <v>17</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6"/>
      <c r="BC27" s="307"/>
      <c r="BD27" s="308"/>
      <c r="BE27" s="309"/>
      <c r="BF27" s="310"/>
      <c r="BG27" s="311"/>
      <c r="BH27" s="311"/>
      <c r="BI27" s="311"/>
      <c r="BJ27" s="312"/>
    </row>
    <row r="28" spans="2:62" ht="20.25" customHeight="1" x14ac:dyDescent="0.4">
      <c r="B28" s="320"/>
      <c r="C28" s="323"/>
      <c r="D28" s="259"/>
      <c r="E28" s="163"/>
      <c r="F28" s="164">
        <f>C27</f>
        <v>0</v>
      </c>
      <c r="G28" s="163"/>
      <c r="H28" s="164">
        <f>I27</f>
        <v>0</v>
      </c>
      <c r="I28" s="252"/>
      <c r="J28" s="253"/>
      <c r="K28" s="257"/>
      <c r="L28" s="258"/>
      <c r="M28" s="258"/>
      <c r="N28" s="259"/>
      <c r="O28" s="303"/>
      <c r="P28" s="304"/>
      <c r="Q28" s="304"/>
      <c r="R28" s="304"/>
      <c r="S28" s="305"/>
      <c r="T28" s="112" t="s">
        <v>251</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16">
        <f>IF($BE$3="４週",SUM(W28:AX28),IF($BE$3="暦月",SUM(W28:BA28),""))</f>
        <v>0</v>
      </c>
      <c r="BC28" s="317"/>
      <c r="BD28" s="318">
        <f>IF($BE$3="４週",BB28/4,IF($BE$3="暦月",(BB28/($BE$8/7)),""))</f>
        <v>0</v>
      </c>
      <c r="BE28" s="317"/>
      <c r="BF28" s="313"/>
      <c r="BG28" s="314"/>
      <c r="BH28" s="314"/>
      <c r="BI28" s="314"/>
      <c r="BJ28" s="315"/>
    </row>
    <row r="29" spans="2:62" ht="20.25" customHeight="1" x14ac:dyDescent="0.4">
      <c r="B29" s="319">
        <f>B27+1</f>
        <v>7</v>
      </c>
      <c r="C29" s="321"/>
      <c r="D29" s="322"/>
      <c r="E29" s="163"/>
      <c r="F29" s="164"/>
      <c r="G29" s="163"/>
      <c r="H29" s="164"/>
      <c r="I29" s="324"/>
      <c r="J29" s="325"/>
      <c r="K29" s="326"/>
      <c r="L29" s="327"/>
      <c r="M29" s="327"/>
      <c r="N29" s="322"/>
      <c r="O29" s="303"/>
      <c r="P29" s="304"/>
      <c r="Q29" s="304"/>
      <c r="R29" s="304"/>
      <c r="S29" s="305"/>
      <c r="T29" s="115" t="s">
        <v>17</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6"/>
      <c r="BC29" s="307"/>
      <c r="BD29" s="308"/>
      <c r="BE29" s="309"/>
      <c r="BF29" s="310"/>
      <c r="BG29" s="311"/>
      <c r="BH29" s="311"/>
      <c r="BI29" s="311"/>
      <c r="BJ29" s="312"/>
    </row>
    <row r="30" spans="2:62" ht="20.25" customHeight="1" x14ac:dyDescent="0.4">
      <c r="B30" s="320"/>
      <c r="C30" s="323"/>
      <c r="D30" s="259"/>
      <c r="E30" s="163"/>
      <c r="F30" s="164">
        <f>C29</f>
        <v>0</v>
      </c>
      <c r="G30" s="163"/>
      <c r="H30" s="164">
        <f>I29</f>
        <v>0</v>
      </c>
      <c r="I30" s="252"/>
      <c r="J30" s="253"/>
      <c r="K30" s="257"/>
      <c r="L30" s="258"/>
      <c r="M30" s="258"/>
      <c r="N30" s="259"/>
      <c r="O30" s="303"/>
      <c r="P30" s="304"/>
      <c r="Q30" s="304"/>
      <c r="R30" s="304"/>
      <c r="S30" s="305"/>
      <c r="T30" s="112" t="s">
        <v>251</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16">
        <f>IF($BE$3="４週",SUM(W30:AX30),IF($BE$3="暦月",SUM(W30:BA30),""))</f>
        <v>0</v>
      </c>
      <c r="BC30" s="317"/>
      <c r="BD30" s="318">
        <f>IF($BE$3="４週",BB30/4,IF($BE$3="暦月",(BB30/($BE$8/7)),""))</f>
        <v>0</v>
      </c>
      <c r="BE30" s="317"/>
      <c r="BF30" s="313"/>
      <c r="BG30" s="314"/>
      <c r="BH30" s="314"/>
      <c r="BI30" s="314"/>
      <c r="BJ30" s="315"/>
    </row>
    <row r="31" spans="2:62" ht="20.25" customHeight="1" x14ac:dyDescent="0.4">
      <c r="B31" s="319">
        <f>B29+1</f>
        <v>8</v>
      </c>
      <c r="C31" s="321"/>
      <c r="D31" s="322"/>
      <c r="E31" s="163"/>
      <c r="F31" s="164"/>
      <c r="G31" s="163"/>
      <c r="H31" s="164"/>
      <c r="I31" s="324"/>
      <c r="J31" s="325"/>
      <c r="K31" s="326"/>
      <c r="L31" s="327"/>
      <c r="M31" s="327"/>
      <c r="N31" s="322"/>
      <c r="O31" s="303"/>
      <c r="P31" s="304"/>
      <c r="Q31" s="304"/>
      <c r="R31" s="304"/>
      <c r="S31" s="305"/>
      <c r="T31" s="115" t="s">
        <v>17</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6"/>
      <c r="BC31" s="307"/>
      <c r="BD31" s="308"/>
      <c r="BE31" s="309"/>
      <c r="BF31" s="310"/>
      <c r="BG31" s="311"/>
      <c r="BH31" s="311"/>
      <c r="BI31" s="311"/>
      <c r="BJ31" s="312"/>
    </row>
    <row r="32" spans="2:62" ht="20.25" customHeight="1" x14ac:dyDescent="0.4">
      <c r="B32" s="320"/>
      <c r="C32" s="323"/>
      <c r="D32" s="259"/>
      <c r="E32" s="163"/>
      <c r="F32" s="164">
        <f>C31</f>
        <v>0</v>
      </c>
      <c r="G32" s="163"/>
      <c r="H32" s="164">
        <f>I31</f>
        <v>0</v>
      </c>
      <c r="I32" s="252"/>
      <c r="J32" s="253"/>
      <c r="K32" s="257"/>
      <c r="L32" s="258"/>
      <c r="M32" s="258"/>
      <c r="N32" s="259"/>
      <c r="O32" s="303"/>
      <c r="P32" s="304"/>
      <c r="Q32" s="304"/>
      <c r="R32" s="304"/>
      <c r="S32" s="305"/>
      <c r="T32" s="112" t="s">
        <v>251</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16">
        <f>IF($BE$3="４週",SUM(W32:AX32),IF($BE$3="暦月",SUM(W32:BA32),""))</f>
        <v>0</v>
      </c>
      <c r="BC32" s="317"/>
      <c r="BD32" s="318">
        <f>IF($BE$3="４週",BB32/4,IF($BE$3="暦月",(BB32/($BE$8/7)),""))</f>
        <v>0</v>
      </c>
      <c r="BE32" s="317"/>
      <c r="BF32" s="313"/>
      <c r="BG32" s="314"/>
      <c r="BH32" s="314"/>
      <c r="BI32" s="314"/>
      <c r="BJ32" s="315"/>
    </row>
    <row r="33" spans="2:62" ht="20.25" customHeight="1" x14ac:dyDescent="0.4">
      <c r="B33" s="319">
        <f>B31+1</f>
        <v>9</v>
      </c>
      <c r="C33" s="321"/>
      <c r="D33" s="322"/>
      <c r="E33" s="163"/>
      <c r="F33" s="164"/>
      <c r="G33" s="163"/>
      <c r="H33" s="164"/>
      <c r="I33" s="324"/>
      <c r="J33" s="325"/>
      <c r="K33" s="326"/>
      <c r="L33" s="327"/>
      <c r="M33" s="327"/>
      <c r="N33" s="322"/>
      <c r="O33" s="303"/>
      <c r="P33" s="304"/>
      <c r="Q33" s="304"/>
      <c r="R33" s="304"/>
      <c r="S33" s="305"/>
      <c r="T33" s="115" t="s">
        <v>17</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6"/>
      <c r="BC33" s="307"/>
      <c r="BD33" s="308"/>
      <c r="BE33" s="309"/>
      <c r="BF33" s="310"/>
      <c r="BG33" s="311"/>
      <c r="BH33" s="311"/>
      <c r="BI33" s="311"/>
      <c r="BJ33" s="312"/>
    </row>
    <row r="34" spans="2:62" ht="20.25" customHeight="1" x14ac:dyDescent="0.4">
      <c r="B34" s="320"/>
      <c r="C34" s="323"/>
      <c r="D34" s="259"/>
      <c r="E34" s="163"/>
      <c r="F34" s="164">
        <f>C33</f>
        <v>0</v>
      </c>
      <c r="G34" s="163"/>
      <c r="H34" s="164">
        <f>I33</f>
        <v>0</v>
      </c>
      <c r="I34" s="252"/>
      <c r="J34" s="253"/>
      <c r="K34" s="257"/>
      <c r="L34" s="258"/>
      <c r="M34" s="258"/>
      <c r="N34" s="259"/>
      <c r="O34" s="303"/>
      <c r="P34" s="304"/>
      <c r="Q34" s="304"/>
      <c r="R34" s="304"/>
      <c r="S34" s="305"/>
      <c r="T34" s="196" t="s">
        <v>251</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16">
        <f>IF($BE$3="４週",SUM(W34:AX34),IF($BE$3="暦月",SUM(W34:BA34),""))</f>
        <v>0</v>
      </c>
      <c r="BC34" s="317"/>
      <c r="BD34" s="318">
        <f>IF($BE$3="４週",BB34/4,IF($BE$3="暦月",(BB34/($BE$8/7)),""))</f>
        <v>0</v>
      </c>
      <c r="BE34" s="317"/>
      <c r="BF34" s="313"/>
      <c r="BG34" s="314"/>
      <c r="BH34" s="314"/>
      <c r="BI34" s="314"/>
      <c r="BJ34" s="315"/>
    </row>
    <row r="35" spans="2:62" ht="20.25" customHeight="1" x14ac:dyDescent="0.4">
      <c r="B35" s="319">
        <f>B33+1</f>
        <v>10</v>
      </c>
      <c r="C35" s="321"/>
      <c r="D35" s="322"/>
      <c r="E35" s="163"/>
      <c r="F35" s="164"/>
      <c r="G35" s="163"/>
      <c r="H35" s="164"/>
      <c r="I35" s="324"/>
      <c r="J35" s="325"/>
      <c r="K35" s="326"/>
      <c r="L35" s="327"/>
      <c r="M35" s="327"/>
      <c r="N35" s="322"/>
      <c r="O35" s="303"/>
      <c r="P35" s="304"/>
      <c r="Q35" s="304"/>
      <c r="R35" s="304"/>
      <c r="S35" s="305"/>
      <c r="T35" s="195" t="s">
        <v>17</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6"/>
      <c r="BC35" s="307"/>
      <c r="BD35" s="308"/>
      <c r="BE35" s="309"/>
      <c r="BF35" s="310"/>
      <c r="BG35" s="311"/>
      <c r="BH35" s="311"/>
      <c r="BI35" s="311"/>
      <c r="BJ35" s="312"/>
    </row>
    <row r="36" spans="2:62" ht="20.25" customHeight="1" x14ac:dyDescent="0.4">
      <c r="B36" s="320"/>
      <c r="C36" s="323"/>
      <c r="D36" s="259"/>
      <c r="E36" s="163"/>
      <c r="F36" s="164">
        <f>C35</f>
        <v>0</v>
      </c>
      <c r="G36" s="163"/>
      <c r="H36" s="164">
        <f>I35</f>
        <v>0</v>
      </c>
      <c r="I36" s="252"/>
      <c r="J36" s="253"/>
      <c r="K36" s="257"/>
      <c r="L36" s="258"/>
      <c r="M36" s="258"/>
      <c r="N36" s="259"/>
      <c r="O36" s="303"/>
      <c r="P36" s="304"/>
      <c r="Q36" s="304"/>
      <c r="R36" s="304"/>
      <c r="S36" s="305"/>
      <c r="T36" s="196" t="s">
        <v>251</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16">
        <f>IF($BE$3="４週",SUM(W36:AX36),IF($BE$3="暦月",SUM(W36:BA36),""))</f>
        <v>0</v>
      </c>
      <c r="BC36" s="317"/>
      <c r="BD36" s="318">
        <f>IF($BE$3="４週",BB36/4,IF($BE$3="暦月",(BB36/($BE$8/7)),""))</f>
        <v>0</v>
      </c>
      <c r="BE36" s="317"/>
      <c r="BF36" s="313"/>
      <c r="BG36" s="314"/>
      <c r="BH36" s="314"/>
      <c r="BI36" s="314"/>
      <c r="BJ36" s="315"/>
    </row>
    <row r="37" spans="2:62" ht="20.25" customHeight="1" x14ac:dyDescent="0.4">
      <c r="B37" s="319">
        <f>B35+1</f>
        <v>11</v>
      </c>
      <c r="C37" s="321"/>
      <c r="D37" s="322"/>
      <c r="E37" s="163"/>
      <c r="F37" s="164"/>
      <c r="G37" s="163"/>
      <c r="H37" s="164"/>
      <c r="I37" s="324"/>
      <c r="J37" s="325"/>
      <c r="K37" s="326"/>
      <c r="L37" s="327"/>
      <c r="M37" s="327"/>
      <c r="N37" s="322"/>
      <c r="O37" s="303"/>
      <c r="P37" s="304"/>
      <c r="Q37" s="304"/>
      <c r="R37" s="304"/>
      <c r="S37" s="305"/>
      <c r="T37" s="195" t="s">
        <v>17</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6"/>
      <c r="BC37" s="307"/>
      <c r="BD37" s="308"/>
      <c r="BE37" s="309"/>
      <c r="BF37" s="310"/>
      <c r="BG37" s="311"/>
      <c r="BH37" s="311"/>
      <c r="BI37" s="311"/>
      <c r="BJ37" s="312"/>
    </row>
    <row r="38" spans="2:62" ht="20.25" customHeight="1" x14ac:dyDescent="0.4">
      <c r="B38" s="320"/>
      <c r="C38" s="323"/>
      <c r="D38" s="259"/>
      <c r="E38" s="163"/>
      <c r="F38" s="164">
        <f>C37</f>
        <v>0</v>
      </c>
      <c r="G38" s="163"/>
      <c r="H38" s="164">
        <f>I37</f>
        <v>0</v>
      </c>
      <c r="I38" s="252"/>
      <c r="J38" s="253"/>
      <c r="K38" s="257"/>
      <c r="L38" s="258"/>
      <c r="M38" s="258"/>
      <c r="N38" s="259"/>
      <c r="O38" s="303"/>
      <c r="P38" s="304"/>
      <c r="Q38" s="304"/>
      <c r="R38" s="304"/>
      <c r="S38" s="305"/>
      <c r="T38" s="196" t="s">
        <v>251</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16">
        <f>IF($BE$3="４週",SUM(W38:AX38),IF($BE$3="暦月",SUM(W38:BA38),""))</f>
        <v>0</v>
      </c>
      <c r="BC38" s="317"/>
      <c r="BD38" s="318">
        <f>IF($BE$3="４週",BB38/4,IF($BE$3="暦月",(BB38/($BE$8/7)),""))</f>
        <v>0</v>
      </c>
      <c r="BE38" s="317"/>
      <c r="BF38" s="313"/>
      <c r="BG38" s="314"/>
      <c r="BH38" s="314"/>
      <c r="BI38" s="314"/>
      <c r="BJ38" s="315"/>
    </row>
    <row r="39" spans="2:62" ht="20.25" customHeight="1" x14ac:dyDescent="0.4">
      <c r="B39" s="319">
        <f>B37+1</f>
        <v>12</v>
      </c>
      <c r="C39" s="321"/>
      <c r="D39" s="322"/>
      <c r="E39" s="163"/>
      <c r="F39" s="164"/>
      <c r="G39" s="163"/>
      <c r="H39" s="164"/>
      <c r="I39" s="324"/>
      <c r="J39" s="325"/>
      <c r="K39" s="326"/>
      <c r="L39" s="327"/>
      <c r="M39" s="327"/>
      <c r="N39" s="322"/>
      <c r="O39" s="303"/>
      <c r="P39" s="304"/>
      <c r="Q39" s="304"/>
      <c r="R39" s="304"/>
      <c r="S39" s="305"/>
      <c r="T39" s="195" t="s">
        <v>17</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6"/>
      <c r="BC39" s="307"/>
      <c r="BD39" s="308"/>
      <c r="BE39" s="309"/>
      <c r="BF39" s="310"/>
      <c r="BG39" s="311"/>
      <c r="BH39" s="311"/>
      <c r="BI39" s="311"/>
      <c r="BJ39" s="312"/>
    </row>
    <row r="40" spans="2:62" ht="20.25" customHeight="1" x14ac:dyDescent="0.4">
      <c r="B40" s="320"/>
      <c r="C40" s="323"/>
      <c r="D40" s="259"/>
      <c r="E40" s="163"/>
      <c r="F40" s="164">
        <f>C39</f>
        <v>0</v>
      </c>
      <c r="G40" s="163"/>
      <c r="H40" s="164">
        <f>I39</f>
        <v>0</v>
      </c>
      <c r="I40" s="252"/>
      <c r="J40" s="253"/>
      <c r="K40" s="257"/>
      <c r="L40" s="258"/>
      <c r="M40" s="258"/>
      <c r="N40" s="259"/>
      <c r="O40" s="303"/>
      <c r="P40" s="304"/>
      <c r="Q40" s="304"/>
      <c r="R40" s="304"/>
      <c r="S40" s="305"/>
      <c r="T40" s="196" t="s">
        <v>251</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16">
        <f>IF($BE$3="４週",SUM(W40:AX40),IF($BE$3="暦月",SUM(W40:BA40),""))</f>
        <v>0</v>
      </c>
      <c r="BC40" s="317"/>
      <c r="BD40" s="318">
        <f>IF($BE$3="４週",BB40/4,IF($BE$3="暦月",(BB40/($BE$8/7)),""))</f>
        <v>0</v>
      </c>
      <c r="BE40" s="317"/>
      <c r="BF40" s="313"/>
      <c r="BG40" s="314"/>
      <c r="BH40" s="314"/>
      <c r="BI40" s="314"/>
      <c r="BJ40" s="315"/>
    </row>
    <row r="41" spans="2:62" ht="20.25" customHeight="1" x14ac:dyDescent="0.4">
      <c r="B41" s="319">
        <f>B39+1</f>
        <v>13</v>
      </c>
      <c r="C41" s="321"/>
      <c r="D41" s="322"/>
      <c r="E41" s="163"/>
      <c r="F41" s="164"/>
      <c r="G41" s="163"/>
      <c r="H41" s="164"/>
      <c r="I41" s="324"/>
      <c r="J41" s="325"/>
      <c r="K41" s="326"/>
      <c r="L41" s="327"/>
      <c r="M41" s="327"/>
      <c r="N41" s="322"/>
      <c r="O41" s="303"/>
      <c r="P41" s="304"/>
      <c r="Q41" s="304"/>
      <c r="R41" s="304"/>
      <c r="S41" s="305"/>
      <c r="T41" s="195" t="s">
        <v>17</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6"/>
      <c r="BC41" s="307"/>
      <c r="BD41" s="308"/>
      <c r="BE41" s="309"/>
      <c r="BF41" s="310"/>
      <c r="BG41" s="311"/>
      <c r="BH41" s="311"/>
      <c r="BI41" s="311"/>
      <c r="BJ41" s="312"/>
    </row>
    <row r="42" spans="2:62" ht="20.25" customHeight="1" x14ac:dyDescent="0.4">
      <c r="B42" s="320"/>
      <c r="C42" s="323"/>
      <c r="D42" s="259"/>
      <c r="E42" s="163"/>
      <c r="F42" s="164">
        <f>C41</f>
        <v>0</v>
      </c>
      <c r="G42" s="163"/>
      <c r="H42" s="164">
        <f>I41</f>
        <v>0</v>
      </c>
      <c r="I42" s="252"/>
      <c r="J42" s="253"/>
      <c r="K42" s="257"/>
      <c r="L42" s="258"/>
      <c r="M42" s="258"/>
      <c r="N42" s="259"/>
      <c r="O42" s="303"/>
      <c r="P42" s="304"/>
      <c r="Q42" s="304"/>
      <c r="R42" s="304"/>
      <c r="S42" s="305"/>
      <c r="T42" s="196" t="s">
        <v>251</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16">
        <f>IF($BE$3="４週",SUM(W42:AX42),IF($BE$3="暦月",SUM(W42:BA42),""))</f>
        <v>0</v>
      </c>
      <c r="BC42" s="317"/>
      <c r="BD42" s="318">
        <f>IF($BE$3="４週",BB42/4,IF($BE$3="暦月",(BB42/($BE$8/7)),""))</f>
        <v>0</v>
      </c>
      <c r="BE42" s="317"/>
      <c r="BF42" s="313"/>
      <c r="BG42" s="314"/>
      <c r="BH42" s="314"/>
      <c r="BI42" s="314"/>
      <c r="BJ42" s="315"/>
    </row>
    <row r="43" spans="2:62" ht="20.25" customHeight="1" x14ac:dyDescent="0.4">
      <c r="B43" s="319">
        <f>B41+1</f>
        <v>14</v>
      </c>
      <c r="C43" s="321"/>
      <c r="D43" s="322"/>
      <c r="E43" s="163"/>
      <c r="F43" s="164"/>
      <c r="G43" s="163"/>
      <c r="H43" s="164"/>
      <c r="I43" s="324"/>
      <c r="J43" s="325"/>
      <c r="K43" s="326"/>
      <c r="L43" s="327"/>
      <c r="M43" s="327"/>
      <c r="N43" s="322"/>
      <c r="O43" s="303"/>
      <c r="P43" s="304"/>
      <c r="Q43" s="304"/>
      <c r="R43" s="304"/>
      <c r="S43" s="305"/>
      <c r="T43" s="195" t="s">
        <v>17</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6"/>
      <c r="BC43" s="307"/>
      <c r="BD43" s="308"/>
      <c r="BE43" s="309"/>
      <c r="BF43" s="310"/>
      <c r="BG43" s="311"/>
      <c r="BH43" s="311"/>
      <c r="BI43" s="311"/>
      <c r="BJ43" s="312"/>
    </row>
    <row r="44" spans="2:62" ht="20.25" customHeight="1" x14ac:dyDescent="0.4">
      <c r="B44" s="320"/>
      <c r="C44" s="323"/>
      <c r="D44" s="259"/>
      <c r="E44" s="163"/>
      <c r="F44" s="164">
        <f>C43</f>
        <v>0</v>
      </c>
      <c r="G44" s="163"/>
      <c r="H44" s="164">
        <f>I43</f>
        <v>0</v>
      </c>
      <c r="I44" s="252"/>
      <c r="J44" s="253"/>
      <c r="K44" s="257"/>
      <c r="L44" s="258"/>
      <c r="M44" s="258"/>
      <c r="N44" s="259"/>
      <c r="O44" s="303"/>
      <c r="P44" s="304"/>
      <c r="Q44" s="304"/>
      <c r="R44" s="304"/>
      <c r="S44" s="305"/>
      <c r="T44" s="196" t="s">
        <v>251</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16">
        <f>IF($BE$3="４週",SUM(W44:AX44),IF($BE$3="暦月",SUM(W44:BA44),""))</f>
        <v>0</v>
      </c>
      <c r="BC44" s="317"/>
      <c r="BD44" s="318">
        <f>IF($BE$3="４週",BB44/4,IF($BE$3="暦月",(BB44/($BE$8/7)),""))</f>
        <v>0</v>
      </c>
      <c r="BE44" s="317"/>
      <c r="BF44" s="313"/>
      <c r="BG44" s="314"/>
      <c r="BH44" s="314"/>
      <c r="BI44" s="314"/>
      <c r="BJ44" s="315"/>
    </row>
    <row r="45" spans="2:62" ht="20.25" customHeight="1" x14ac:dyDescent="0.4">
      <c r="B45" s="319">
        <f>B43+1</f>
        <v>15</v>
      </c>
      <c r="C45" s="321"/>
      <c r="D45" s="322"/>
      <c r="E45" s="163"/>
      <c r="F45" s="164"/>
      <c r="G45" s="163"/>
      <c r="H45" s="164"/>
      <c r="I45" s="324"/>
      <c r="J45" s="325"/>
      <c r="K45" s="326"/>
      <c r="L45" s="327"/>
      <c r="M45" s="327"/>
      <c r="N45" s="322"/>
      <c r="O45" s="303"/>
      <c r="P45" s="304"/>
      <c r="Q45" s="304"/>
      <c r="R45" s="304"/>
      <c r="S45" s="305"/>
      <c r="T45" s="195" t="s">
        <v>17</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6"/>
      <c r="BC45" s="307"/>
      <c r="BD45" s="308"/>
      <c r="BE45" s="309"/>
      <c r="BF45" s="310"/>
      <c r="BG45" s="311"/>
      <c r="BH45" s="311"/>
      <c r="BI45" s="311"/>
      <c r="BJ45" s="312"/>
    </row>
    <row r="46" spans="2:62" ht="20.25" customHeight="1" x14ac:dyDescent="0.4">
      <c r="B46" s="320"/>
      <c r="C46" s="323"/>
      <c r="D46" s="259"/>
      <c r="E46" s="163"/>
      <c r="F46" s="164">
        <f>C45</f>
        <v>0</v>
      </c>
      <c r="G46" s="163"/>
      <c r="H46" s="164">
        <f>I45</f>
        <v>0</v>
      </c>
      <c r="I46" s="252"/>
      <c r="J46" s="253"/>
      <c r="K46" s="257"/>
      <c r="L46" s="258"/>
      <c r="M46" s="258"/>
      <c r="N46" s="259"/>
      <c r="O46" s="303"/>
      <c r="P46" s="304"/>
      <c r="Q46" s="304"/>
      <c r="R46" s="304"/>
      <c r="S46" s="305"/>
      <c r="T46" s="196" t="s">
        <v>251</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16">
        <f>IF($BE$3="４週",SUM(W46:AX46),IF($BE$3="暦月",SUM(W46:BA46),""))</f>
        <v>0</v>
      </c>
      <c r="BC46" s="317"/>
      <c r="BD46" s="318">
        <f>IF($BE$3="４週",BB46/4,IF($BE$3="暦月",(BB46/($BE$8/7)),""))</f>
        <v>0</v>
      </c>
      <c r="BE46" s="317"/>
      <c r="BF46" s="313"/>
      <c r="BG46" s="314"/>
      <c r="BH46" s="314"/>
      <c r="BI46" s="314"/>
      <c r="BJ46" s="315"/>
    </row>
    <row r="47" spans="2:62" ht="20.25" customHeight="1" x14ac:dyDescent="0.4">
      <c r="B47" s="319">
        <f>B45+1</f>
        <v>16</v>
      </c>
      <c r="C47" s="321"/>
      <c r="D47" s="322"/>
      <c r="E47" s="163"/>
      <c r="F47" s="164"/>
      <c r="G47" s="163"/>
      <c r="H47" s="164"/>
      <c r="I47" s="324"/>
      <c r="J47" s="325"/>
      <c r="K47" s="326"/>
      <c r="L47" s="327"/>
      <c r="M47" s="327"/>
      <c r="N47" s="322"/>
      <c r="O47" s="303"/>
      <c r="P47" s="304"/>
      <c r="Q47" s="304"/>
      <c r="R47" s="304"/>
      <c r="S47" s="305"/>
      <c r="T47" s="195" t="s">
        <v>17</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6"/>
      <c r="BC47" s="307"/>
      <c r="BD47" s="308"/>
      <c r="BE47" s="309"/>
      <c r="BF47" s="310"/>
      <c r="BG47" s="311"/>
      <c r="BH47" s="311"/>
      <c r="BI47" s="311"/>
      <c r="BJ47" s="312"/>
    </row>
    <row r="48" spans="2:62" ht="20.25" customHeight="1" x14ac:dyDescent="0.4">
      <c r="B48" s="320"/>
      <c r="C48" s="323"/>
      <c r="D48" s="259"/>
      <c r="E48" s="163"/>
      <c r="F48" s="164">
        <f>C47</f>
        <v>0</v>
      </c>
      <c r="G48" s="163"/>
      <c r="H48" s="164">
        <f>I47</f>
        <v>0</v>
      </c>
      <c r="I48" s="252"/>
      <c r="J48" s="253"/>
      <c r="K48" s="257"/>
      <c r="L48" s="258"/>
      <c r="M48" s="258"/>
      <c r="N48" s="259"/>
      <c r="O48" s="303"/>
      <c r="P48" s="304"/>
      <c r="Q48" s="304"/>
      <c r="R48" s="304"/>
      <c r="S48" s="305"/>
      <c r="T48" s="196" t="s">
        <v>251</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16">
        <f>IF($BE$3="４週",SUM(W48:AX48),IF($BE$3="暦月",SUM(W48:BA48),""))</f>
        <v>0</v>
      </c>
      <c r="BC48" s="317"/>
      <c r="BD48" s="318">
        <f>IF($BE$3="４週",BB48/4,IF($BE$3="暦月",(BB48/($BE$8/7)),""))</f>
        <v>0</v>
      </c>
      <c r="BE48" s="317"/>
      <c r="BF48" s="313"/>
      <c r="BG48" s="314"/>
      <c r="BH48" s="314"/>
      <c r="BI48" s="314"/>
      <c r="BJ48" s="315"/>
    </row>
    <row r="49" spans="2:62" ht="20.25" customHeight="1" x14ac:dyDescent="0.4">
      <c r="B49" s="319">
        <f>B47+1</f>
        <v>17</v>
      </c>
      <c r="C49" s="321"/>
      <c r="D49" s="322"/>
      <c r="E49" s="163"/>
      <c r="F49" s="164"/>
      <c r="G49" s="163"/>
      <c r="H49" s="164"/>
      <c r="I49" s="324"/>
      <c r="J49" s="325"/>
      <c r="K49" s="326"/>
      <c r="L49" s="327"/>
      <c r="M49" s="327"/>
      <c r="N49" s="322"/>
      <c r="O49" s="303"/>
      <c r="P49" s="304"/>
      <c r="Q49" s="304"/>
      <c r="R49" s="304"/>
      <c r="S49" s="305"/>
      <c r="T49" s="195" t="s">
        <v>17</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6"/>
      <c r="BC49" s="307"/>
      <c r="BD49" s="308"/>
      <c r="BE49" s="309"/>
      <c r="BF49" s="310"/>
      <c r="BG49" s="311"/>
      <c r="BH49" s="311"/>
      <c r="BI49" s="311"/>
      <c r="BJ49" s="312"/>
    </row>
    <row r="50" spans="2:62" ht="20.25" customHeight="1" x14ac:dyDescent="0.4">
      <c r="B50" s="320"/>
      <c r="C50" s="323"/>
      <c r="D50" s="259"/>
      <c r="E50" s="163"/>
      <c r="F50" s="164">
        <f>C49</f>
        <v>0</v>
      </c>
      <c r="G50" s="163"/>
      <c r="H50" s="164">
        <f>I49</f>
        <v>0</v>
      </c>
      <c r="I50" s="252"/>
      <c r="J50" s="253"/>
      <c r="K50" s="257"/>
      <c r="L50" s="258"/>
      <c r="M50" s="258"/>
      <c r="N50" s="259"/>
      <c r="O50" s="303"/>
      <c r="P50" s="304"/>
      <c r="Q50" s="304"/>
      <c r="R50" s="304"/>
      <c r="S50" s="305"/>
      <c r="T50" s="196" t="s">
        <v>251</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16">
        <f>IF($BE$3="４週",SUM(W50:AX50),IF($BE$3="暦月",SUM(W50:BA50),""))</f>
        <v>0</v>
      </c>
      <c r="BC50" s="317"/>
      <c r="BD50" s="318">
        <f>IF($BE$3="４週",BB50/4,IF($BE$3="暦月",(BB50/($BE$8/7)),""))</f>
        <v>0</v>
      </c>
      <c r="BE50" s="317"/>
      <c r="BF50" s="313"/>
      <c r="BG50" s="314"/>
      <c r="BH50" s="314"/>
      <c r="BI50" s="314"/>
      <c r="BJ50" s="315"/>
    </row>
    <row r="51" spans="2:62" ht="20.25" customHeight="1" x14ac:dyDescent="0.4">
      <c r="B51" s="319">
        <f>B49+1</f>
        <v>18</v>
      </c>
      <c r="C51" s="321"/>
      <c r="D51" s="322"/>
      <c r="E51" s="163"/>
      <c r="F51" s="164"/>
      <c r="G51" s="163"/>
      <c r="H51" s="164"/>
      <c r="I51" s="324"/>
      <c r="J51" s="325"/>
      <c r="K51" s="326"/>
      <c r="L51" s="327"/>
      <c r="M51" s="327"/>
      <c r="N51" s="322"/>
      <c r="O51" s="303"/>
      <c r="P51" s="304"/>
      <c r="Q51" s="304"/>
      <c r="R51" s="304"/>
      <c r="S51" s="305"/>
      <c r="T51" s="195" t="s">
        <v>17</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6"/>
      <c r="BC51" s="307"/>
      <c r="BD51" s="308"/>
      <c r="BE51" s="309"/>
      <c r="BF51" s="310"/>
      <c r="BG51" s="311"/>
      <c r="BH51" s="311"/>
      <c r="BI51" s="311"/>
      <c r="BJ51" s="312"/>
    </row>
    <row r="52" spans="2:62" ht="20.25" customHeight="1" x14ac:dyDescent="0.4">
      <c r="B52" s="320"/>
      <c r="C52" s="323"/>
      <c r="D52" s="259"/>
      <c r="E52" s="163"/>
      <c r="F52" s="164">
        <f>C51</f>
        <v>0</v>
      </c>
      <c r="G52" s="163"/>
      <c r="H52" s="164">
        <f>I51</f>
        <v>0</v>
      </c>
      <c r="I52" s="252"/>
      <c r="J52" s="253"/>
      <c r="K52" s="257"/>
      <c r="L52" s="258"/>
      <c r="M52" s="258"/>
      <c r="N52" s="259"/>
      <c r="O52" s="303"/>
      <c r="P52" s="304"/>
      <c r="Q52" s="304"/>
      <c r="R52" s="304"/>
      <c r="S52" s="305"/>
      <c r="T52" s="196" t="s">
        <v>251</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16">
        <f>IF($BE$3="４週",SUM(W52:AX52),IF($BE$3="暦月",SUM(W52:BA52),""))</f>
        <v>0</v>
      </c>
      <c r="BC52" s="317"/>
      <c r="BD52" s="318">
        <f>IF($BE$3="４週",BB52/4,IF($BE$3="暦月",(BB52/($BE$8/7)),""))</f>
        <v>0</v>
      </c>
      <c r="BE52" s="317"/>
      <c r="BF52" s="313"/>
      <c r="BG52" s="314"/>
      <c r="BH52" s="314"/>
      <c r="BI52" s="314"/>
      <c r="BJ52" s="315"/>
    </row>
    <row r="53" spans="2:62" ht="20.25" customHeight="1" x14ac:dyDescent="0.4">
      <c r="B53" s="319">
        <f>B51+1</f>
        <v>19</v>
      </c>
      <c r="C53" s="321"/>
      <c r="D53" s="322"/>
      <c r="E53" s="165"/>
      <c r="F53" s="166"/>
      <c r="G53" s="165"/>
      <c r="H53" s="166"/>
      <c r="I53" s="324"/>
      <c r="J53" s="325"/>
      <c r="K53" s="326"/>
      <c r="L53" s="327"/>
      <c r="M53" s="327"/>
      <c r="N53" s="322"/>
      <c r="O53" s="303"/>
      <c r="P53" s="304"/>
      <c r="Q53" s="304"/>
      <c r="R53" s="304"/>
      <c r="S53" s="305"/>
      <c r="T53" s="115" t="s">
        <v>17</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6"/>
      <c r="BC53" s="307"/>
      <c r="BD53" s="308"/>
      <c r="BE53" s="309"/>
      <c r="BF53" s="310"/>
      <c r="BG53" s="311"/>
      <c r="BH53" s="311"/>
      <c r="BI53" s="311"/>
      <c r="BJ53" s="312"/>
    </row>
    <row r="54" spans="2:62" ht="20.25" customHeight="1" x14ac:dyDescent="0.4">
      <c r="B54" s="320"/>
      <c r="C54" s="323"/>
      <c r="D54" s="259"/>
      <c r="E54" s="163"/>
      <c r="F54" s="164">
        <f>C53</f>
        <v>0</v>
      </c>
      <c r="G54" s="163"/>
      <c r="H54" s="164">
        <f>I53</f>
        <v>0</v>
      </c>
      <c r="I54" s="252"/>
      <c r="J54" s="253"/>
      <c r="K54" s="257"/>
      <c r="L54" s="258"/>
      <c r="M54" s="258"/>
      <c r="N54" s="259"/>
      <c r="O54" s="303"/>
      <c r="P54" s="304"/>
      <c r="Q54" s="304"/>
      <c r="R54" s="304"/>
      <c r="S54" s="305"/>
      <c r="T54" s="196" t="s">
        <v>251</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16">
        <f>IF($BE$3="４週",SUM(W54:AX54),IF($BE$3="暦月",SUM(W54:BA54),""))</f>
        <v>0</v>
      </c>
      <c r="BC54" s="317"/>
      <c r="BD54" s="318">
        <f>IF($BE$3="４週",BB54/4,IF($BE$3="暦月",(BB54/($BE$8/7)),""))</f>
        <v>0</v>
      </c>
      <c r="BE54" s="317"/>
      <c r="BF54" s="313"/>
      <c r="BG54" s="314"/>
      <c r="BH54" s="314"/>
      <c r="BI54" s="314"/>
      <c r="BJ54" s="315"/>
    </row>
    <row r="55" spans="2:62" ht="20.25" customHeight="1" x14ac:dyDescent="0.4">
      <c r="B55" s="319">
        <f>B53+1</f>
        <v>20</v>
      </c>
      <c r="C55" s="321"/>
      <c r="D55" s="322"/>
      <c r="E55" s="165"/>
      <c r="F55" s="166"/>
      <c r="G55" s="165"/>
      <c r="H55" s="166"/>
      <c r="I55" s="324"/>
      <c r="J55" s="325"/>
      <c r="K55" s="326"/>
      <c r="L55" s="327"/>
      <c r="M55" s="327"/>
      <c r="N55" s="322"/>
      <c r="O55" s="303"/>
      <c r="P55" s="304"/>
      <c r="Q55" s="304"/>
      <c r="R55" s="304"/>
      <c r="S55" s="305"/>
      <c r="T55" s="115" t="s">
        <v>17</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6"/>
      <c r="BC55" s="307"/>
      <c r="BD55" s="308"/>
      <c r="BE55" s="309"/>
      <c r="BF55" s="310"/>
      <c r="BG55" s="311"/>
      <c r="BH55" s="311"/>
      <c r="BI55" s="311"/>
      <c r="BJ55" s="312"/>
    </row>
    <row r="56" spans="2:62" ht="20.25" customHeight="1" x14ac:dyDescent="0.4">
      <c r="B56" s="320"/>
      <c r="C56" s="323"/>
      <c r="D56" s="259"/>
      <c r="E56" s="163"/>
      <c r="F56" s="164">
        <f>C55</f>
        <v>0</v>
      </c>
      <c r="G56" s="163"/>
      <c r="H56" s="164">
        <f>I55</f>
        <v>0</v>
      </c>
      <c r="I56" s="252"/>
      <c r="J56" s="253"/>
      <c r="K56" s="257"/>
      <c r="L56" s="258"/>
      <c r="M56" s="258"/>
      <c r="N56" s="259"/>
      <c r="O56" s="303"/>
      <c r="P56" s="304"/>
      <c r="Q56" s="304"/>
      <c r="R56" s="304"/>
      <c r="S56" s="305"/>
      <c r="T56" s="196" t="s">
        <v>251</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16">
        <f>IF($BE$3="４週",SUM(W56:AX56),IF($BE$3="暦月",SUM(W56:BA56),""))</f>
        <v>0</v>
      </c>
      <c r="BC56" s="317"/>
      <c r="BD56" s="318">
        <f>IF($BE$3="４週",BB56/4,IF($BE$3="暦月",(BB56/($BE$8/7)),""))</f>
        <v>0</v>
      </c>
      <c r="BE56" s="317"/>
      <c r="BF56" s="313"/>
      <c r="BG56" s="314"/>
      <c r="BH56" s="314"/>
      <c r="BI56" s="314"/>
      <c r="BJ56" s="315"/>
    </row>
    <row r="57" spans="2:62" ht="20.25" customHeight="1" x14ac:dyDescent="0.4">
      <c r="B57" s="319">
        <f>B55+1</f>
        <v>21</v>
      </c>
      <c r="C57" s="321"/>
      <c r="D57" s="322"/>
      <c r="E57" s="163"/>
      <c r="F57" s="164"/>
      <c r="G57" s="163"/>
      <c r="H57" s="164"/>
      <c r="I57" s="324"/>
      <c r="J57" s="325"/>
      <c r="K57" s="326"/>
      <c r="L57" s="327"/>
      <c r="M57" s="327"/>
      <c r="N57" s="322"/>
      <c r="O57" s="303"/>
      <c r="P57" s="304"/>
      <c r="Q57" s="304"/>
      <c r="R57" s="304"/>
      <c r="S57" s="305"/>
      <c r="T57" s="195" t="s">
        <v>17</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6"/>
      <c r="BC57" s="307"/>
      <c r="BD57" s="308"/>
      <c r="BE57" s="309"/>
      <c r="BF57" s="310"/>
      <c r="BG57" s="311"/>
      <c r="BH57" s="311"/>
      <c r="BI57" s="311"/>
      <c r="BJ57" s="312"/>
    </row>
    <row r="58" spans="2:62" ht="20.25" customHeight="1" x14ac:dyDescent="0.4">
      <c r="B58" s="320"/>
      <c r="C58" s="323"/>
      <c r="D58" s="259"/>
      <c r="E58" s="163"/>
      <c r="F58" s="164">
        <f>C57</f>
        <v>0</v>
      </c>
      <c r="G58" s="163"/>
      <c r="H58" s="164">
        <f>I57</f>
        <v>0</v>
      </c>
      <c r="I58" s="252"/>
      <c r="J58" s="253"/>
      <c r="K58" s="257"/>
      <c r="L58" s="258"/>
      <c r="M58" s="258"/>
      <c r="N58" s="259"/>
      <c r="O58" s="303"/>
      <c r="P58" s="304"/>
      <c r="Q58" s="304"/>
      <c r="R58" s="304"/>
      <c r="S58" s="305"/>
      <c r="T58" s="196" t="s">
        <v>251</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16">
        <f>IF($BE$3="４週",SUM(W58:AX58),IF($BE$3="暦月",SUM(W58:BA58),""))</f>
        <v>0</v>
      </c>
      <c r="BC58" s="317"/>
      <c r="BD58" s="318">
        <f>IF($BE$3="４週",BB58/4,IF($BE$3="暦月",(BB58/($BE$8/7)),""))</f>
        <v>0</v>
      </c>
      <c r="BE58" s="317"/>
      <c r="BF58" s="313"/>
      <c r="BG58" s="314"/>
      <c r="BH58" s="314"/>
      <c r="BI58" s="314"/>
      <c r="BJ58" s="315"/>
    </row>
    <row r="59" spans="2:62" ht="20.25" customHeight="1" x14ac:dyDescent="0.4">
      <c r="B59" s="319">
        <f>B57+1</f>
        <v>22</v>
      </c>
      <c r="C59" s="321"/>
      <c r="D59" s="322"/>
      <c r="E59" s="163"/>
      <c r="F59" s="164"/>
      <c r="G59" s="163"/>
      <c r="H59" s="164"/>
      <c r="I59" s="324"/>
      <c r="J59" s="325"/>
      <c r="K59" s="326"/>
      <c r="L59" s="327"/>
      <c r="M59" s="327"/>
      <c r="N59" s="322"/>
      <c r="O59" s="303"/>
      <c r="P59" s="304"/>
      <c r="Q59" s="304"/>
      <c r="R59" s="304"/>
      <c r="S59" s="305"/>
      <c r="T59" s="195" t="s">
        <v>17</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6"/>
      <c r="BC59" s="307"/>
      <c r="BD59" s="308"/>
      <c r="BE59" s="309"/>
      <c r="BF59" s="310"/>
      <c r="BG59" s="311"/>
      <c r="BH59" s="311"/>
      <c r="BI59" s="311"/>
      <c r="BJ59" s="312"/>
    </row>
    <row r="60" spans="2:62" ht="20.25" customHeight="1" x14ac:dyDescent="0.4">
      <c r="B60" s="320"/>
      <c r="C60" s="323"/>
      <c r="D60" s="259"/>
      <c r="E60" s="163"/>
      <c r="F60" s="164">
        <f>C59</f>
        <v>0</v>
      </c>
      <c r="G60" s="163"/>
      <c r="H60" s="164">
        <f>I59</f>
        <v>0</v>
      </c>
      <c r="I60" s="252"/>
      <c r="J60" s="253"/>
      <c r="K60" s="257"/>
      <c r="L60" s="258"/>
      <c r="M60" s="258"/>
      <c r="N60" s="259"/>
      <c r="O60" s="303"/>
      <c r="P60" s="304"/>
      <c r="Q60" s="304"/>
      <c r="R60" s="304"/>
      <c r="S60" s="305"/>
      <c r="T60" s="196" t="s">
        <v>251</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16">
        <f>IF($BE$3="４週",SUM(W60:AX60),IF($BE$3="暦月",SUM(W60:BA60),""))</f>
        <v>0</v>
      </c>
      <c r="BC60" s="317"/>
      <c r="BD60" s="318">
        <f>IF($BE$3="４週",BB60/4,IF($BE$3="暦月",(BB60/($BE$8/7)),""))</f>
        <v>0</v>
      </c>
      <c r="BE60" s="317"/>
      <c r="BF60" s="313"/>
      <c r="BG60" s="314"/>
      <c r="BH60" s="314"/>
      <c r="BI60" s="314"/>
      <c r="BJ60" s="315"/>
    </row>
    <row r="61" spans="2:62" ht="20.25" customHeight="1" x14ac:dyDescent="0.4">
      <c r="B61" s="319">
        <f>B59+1</f>
        <v>23</v>
      </c>
      <c r="C61" s="321"/>
      <c r="D61" s="322"/>
      <c r="E61" s="163"/>
      <c r="F61" s="164"/>
      <c r="G61" s="163"/>
      <c r="H61" s="164"/>
      <c r="I61" s="324"/>
      <c r="J61" s="325"/>
      <c r="K61" s="326"/>
      <c r="L61" s="327"/>
      <c r="M61" s="327"/>
      <c r="N61" s="322"/>
      <c r="O61" s="303"/>
      <c r="P61" s="304"/>
      <c r="Q61" s="304"/>
      <c r="R61" s="304"/>
      <c r="S61" s="305"/>
      <c r="T61" s="195" t="s">
        <v>17</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6"/>
      <c r="BC61" s="307"/>
      <c r="BD61" s="308"/>
      <c r="BE61" s="309"/>
      <c r="BF61" s="310"/>
      <c r="BG61" s="311"/>
      <c r="BH61" s="311"/>
      <c r="BI61" s="311"/>
      <c r="BJ61" s="312"/>
    </row>
    <row r="62" spans="2:62" ht="20.25" customHeight="1" x14ac:dyDescent="0.4">
      <c r="B62" s="320"/>
      <c r="C62" s="323"/>
      <c r="D62" s="259"/>
      <c r="E62" s="163"/>
      <c r="F62" s="164">
        <f>C61</f>
        <v>0</v>
      </c>
      <c r="G62" s="163"/>
      <c r="H62" s="164">
        <f>I61</f>
        <v>0</v>
      </c>
      <c r="I62" s="252"/>
      <c r="J62" s="253"/>
      <c r="K62" s="257"/>
      <c r="L62" s="258"/>
      <c r="M62" s="258"/>
      <c r="N62" s="259"/>
      <c r="O62" s="303"/>
      <c r="P62" s="304"/>
      <c r="Q62" s="304"/>
      <c r="R62" s="304"/>
      <c r="S62" s="305"/>
      <c r="T62" s="196" t="s">
        <v>251</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16">
        <f>IF($BE$3="４週",SUM(W62:AX62),IF($BE$3="暦月",SUM(W62:BA62),""))</f>
        <v>0</v>
      </c>
      <c r="BC62" s="317"/>
      <c r="BD62" s="318">
        <f>IF($BE$3="４週",BB62/4,IF($BE$3="暦月",(BB62/($BE$8/7)),""))</f>
        <v>0</v>
      </c>
      <c r="BE62" s="317"/>
      <c r="BF62" s="313"/>
      <c r="BG62" s="314"/>
      <c r="BH62" s="314"/>
      <c r="BI62" s="314"/>
      <c r="BJ62" s="315"/>
    </row>
    <row r="63" spans="2:62" ht="20.25" customHeight="1" x14ac:dyDescent="0.4">
      <c r="B63" s="319">
        <f>B61+1</f>
        <v>24</v>
      </c>
      <c r="C63" s="321"/>
      <c r="D63" s="322"/>
      <c r="E63" s="163"/>
      <c r="F63" s="164"/>
      <c r="G63" s="163"/>
      <c r="H63" s="164"/>
      <c r="I63" s="324"/>
      <c r="J63" s="325"/>
      <c r="K63" s="326"/>
      <c r="L63" s="327"/>
      <c r="M63" s="327"/>
      <c r="N63" s="322"/>
      <c r="O63" s="303"/>
      <c r="P63" s="304"/>
      <c r="Q63" s="304"/>
      <c r="R63" s="304"/>
      <c r="S63" s="305"/>
      <c r="T63" s="195" t="s">
        <v>17</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6"/>
      <c r="BC63" s="307"/>
      <c r="BD63" s="308"/>
      <c r="BE63" s="309"/>
      <c r="BF63" s="310"/>
      <c r="BG63" s="311"/>
      <c r="BH63" s="311"/>
      <c r="BI63" s="311"/>
      <c r="BJ63" s="312"/>
    </row>
    <row r="64" spans="2:62" ht="20.25" customHeight="1" x14ac:dyDescent="0.4">
      <c r="B64" s="320"/>
      <c r="C64" s="323"/>
      <c r="D64" s="259"/>
      <c r="E64" s="163"/>
      <c r="F64" s="164">
        <f>C63</f>
        <v>0</v>
      </c>
      <c r="G64" s="163"/>
      <c r="H64" s="164">
        <f>I63</f>
        <v>0</v>
      </c>
      <c r="I64" s="252"/>
      <c r="J64" s="253"/>
      <c r="K64" s="257"/>
      <c r="L64" s="258"/>
      <c r="M64" s="258"/>
      <c r="N64" s="259"/>
      <c r="O64" s="303"/>
      <c r="P64" s="304"/>
      <c r="Q64" s="304"/>
      <c r="R64" s="304"/>
      <c r="S64" s="305"/>
      <c r="T64" s="196" t="s">
        <v>251</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16">
        <f>IF($BE$3="４週",SUM(W64:AX64),IF($BE$3="暦月",SUM(W64:BA64),""))</f>
        <v>0</v>
      </c>
      <c r="BC64" s="317"/>
      <c r="BD64" s="318">
        <f>IF($BE$3="４週",BB64/4,IF($BE$3="暦月",(BB64/($BE$8/7)),""))</f>
        <v>0</v>
      </c>
      <c r="BE64" s="317"/>
      <c r="BF64" s="313"/>
      <c r="BG64" s="314"/>
      <c r="BH64" s="314"/>
      <c r="BI64" s="314"/>
      <c r="BJ64" s="315"/>
    </row>
    <row r="65" spans="2:62" ht="20.25" customHeight="1" x14ac:dyDescent="0.4">
      <c r="B65" s="319">
        <f>B63+1</f>
        <v>25</v>
      </c>
      <c r="C65" s="321"/>
      <c r="D65" s="322"/>
      <c r="E65" s="163"/>
      <c r="F65" s="164"/>
      <c r="G65" s="163"/>
      <c r="H65" s="164"/>
      <c r="I65" s="324"/>
      <c r="J65" s="325"/>
      <c r="K65" s="326"/>
      <c r="L65" s="327"/>
      <c r="M65" s="327"/>
      <c r="N65" s="322"/>
      <c r="O65" s="303"/>
      <c r="P65" s="304"/>
      <c r="Q65" s="304"/>
      <c r="R65" s="304"/>
      <c r="S65" s="305"/>
      <c r="T65" s="195" t="s">
        <v>17</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6"/>
      <c r="BC65" s="307"/>
      <c r="BD65" s="308"/>
      <c r="BE65" s="309"/>
      <c r="BF65" s="310"/>
      <c r="BG65" s="311"/>
      <c r="BH65" s="311"/>
      <c r="BI65" s="311"/>
      <c r="BJ65" s="312"/>
    </row>
    <row r="66" spans="2:62" ht="20.25" customHeight="1" x14ac:dyDescent="0.4">
      <c r="B66" s="320"/>
      <c r="C66" s="323"/>
      <c r="D66" s="259"/>
      <c r="E66" s="163"/>
      <c r="F66" s="164">
        <f>C65</f>
        <v>0</v>
      </c>
      <c r="G66" s="163"/>
      <c r="H66" s="164">
        <f>I65</f>
        <v>0</v>
      </c>
      <c r="I66" s="252"/>
      <c r="J66" s="253"/>
      <c r="K66" s="257"/>
      <c r="L66" s="258"/>
      <c r="M66" s="258"/>
      <c r="N66" s="259"/>
      <c r="O66" s="303"/>
      <c r="P66" s="304"/>
      <c r="Q66" s="304"/>
      <c r="R66" s="304"/>
      <c r="S66" s="305"/>
      <c r="T66" s="196" t="s">
        <v>251</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16">
        <f>IF($BE$3="４週",SUM(W66:AX66),IF($BE$3="暦月",SUM(W66:BA66),""))</f>
        <v>0</v>
      </c>
      <c r="BC66" s="317"/>
      <c r="BD66" s="318">
        <f>IF($BE$3="４週",BB66/4,IF($BE$3="暦月",(BB66/($BE$8/7)),""))</f>
        <v>0</v>
      </c>
      <c r="BE66" s="317"/>
      <c r="BF66" s="313"/>
      <c r="BG66" s="314"/>
      <c r="BH66" s="314"/>
      <c r="BI66" s="314"/>
      <c r="BJ66" s="315"/>
    </row>
    <row r="67" spans="2:62" ht="20.25" customHeight="1" x14ac:dyDescent="0.4">
      <c r="B67" s="319">
        <f>B65+1</f>
        <v>26</v>
      </c>
      <c r="C67" s="321"/>
      <c r="D67" s="322"/>
      <c r="E67" s="163"/>
      <c r="F67" s="164"/>
      <c r="G67" s="163"/>
      <c r="H67" s="164"/>
      <c r="I67" s="324"/>
      <c r="J67" s="325"/>
      <c r="K67" s="326"/>
      <c r="L67" s="327"/>
      <c r="M67" s="327"/>
      <c r="N67" s="322"/>
      <c r="O67" s="303"/>
      <c r="P67" s="304"/>
      <c r="Q67" s="304"/>
      <c r="R67" s="304"/>
      <c r="S67" s="305"/>
      <c r="T67" s="195" t="s">
        <v>17</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6"/>
      <c r="BC67" s="307"/>
      <c r="BD67" s="308"/>
      <c r="BE67" s="309"/>
      <c r="BF67" s="310"/>
      <c r="BG67" s="311"/>
      <c r="BH67" s="311"/>
      <c r="BI67" s="311"/>
      <c r="BJ67" s="312"/>
    </row>
    <row r="68" spans="2:62" ht="20.25" customHeight="1" x14ac:dyDescent="0.4">
      <c r="B68" s="320"/>
      <c r="C68" s="323"/>
      <c r="D68" s="259"/>
      <c r="E68" s="163"/>
      <c r="F68" s="164">
        <f>C67</f>
        <v>0</v>
      </c>
      <c r="G68" s="163"/>
      <c r="H68" s="164">
        <f>I67</f>
        <v>0</v>
      </c>
      <c r="I68" s="252"/>
      <c r="J68" s="253"/>
      <c r="K68" s="257"/>
      <c r="L68" s="258"/>
      <c r="M68" s="258"/>
      <c r="N68" s="259"/>
      <c r="O68" s="303"/>
      <c r="P68" s="304"/>
      <c r="Q68" s="304"/>
      <c r="R68" s="304"/>
      <c r="S68" s="305"/>
      <c r="T68" s="196" t="s">
        <v>251</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16">
        <f>IF($BE$3="４週",SUM(W68:AX68),IF($BE$3="暦月",SUM(W68:BA68),""))</f>
        <v>0</v>
      </c>
      <c r="BC68" s="317"/>
      <c r="BD68" s="318">
        <f>IF($BE$3="４週",BB68/4,IF($BE$3="暦月",(BB68/($BE$8/7)),""))</f>
        <v>0</v>
      </c>
      <c r="BE68" s="317"/>
      <c r="BF68" s="313"/>
      <c r="BG68" s="314"/>
      <c r="BH68" s="314"/>
      <c r="BI68" s="314"/>
      <c r="BJ68" s="315"/>
    </row>
    <row r="69" spans="2:62" ht="20.25" customHeight="1" x14ac:dyDescent="0.4">
      <c r="B69" s="319">
        <f>B67+1</f>
        <v>27</v>
      </c>
      <c r="C69" s="321"/>
      <c r="D69" s="322"/>
      <c r="E69" s="163"/>
      <c r="F69" s="164"/>
      <c r="G69" s="163"/>
      <c r="H69" s="164"/>
      <c r="I69" s="324"/>
      <c r="J69" s="325"/>
      <c r="K69" s="326"/>
      <c r="L69" s="327"/>
      <c r="M69" s="327"/>
      <c r="N69" s="322"/>
      <c r="O69" s="303"/>
      <c r="P69" s="304"/>
      <c r="Q69" s="304"/>
      <c r="R69" s="304"/>
      <c r="S69" s="305"/>
      <c r="T69" s="195" t="s">
        <v>17</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6"/>
      <c r="BC69" s="307"/>
      <c r="BD69" s="308"/>
      <c r="BE69" s="309"/>
      <c r="BF69" s="310"/>
      <c r="BG69" s="311"/>
      <c r="BH69" s="311"/>
      <c r="BI69" s="311"/>
      <c r="BJ69" s="312"/>
    </row>
    <row r="70" spans="2:62" ht="20.25" customHeight="1" x14ac:dyDescent="0.4">
      <c r="B70" s="320"/>
      <c r="C70" s="323"/>
      <c r="D70" s="259"/>
      <c r="E70" s="163"/>
      <c r="F70" s="164">
        <f>C69</f>
        <v>0</v>
      </c>
      <c r="G70" s="163"/>
      <c r="H70" s="164">
        <f>I69</f>
        <v>0</v>
      </c>
      <c r="I70" s="252"/>
      <c r="J70" s="253"/>
      <c r="K70" s="257"/>
      <c r="L70" s="258"/>
      <c r="M70" s="258"/>
      <c r="N70" s="259"/>
      <c r="O70" s="303"/>
      <c r="P70" s="304"/>
      <c r="Q70" s="304"/>
      <c r="R70" s="304"/>
      <c r="S70" s="305"/>
      <c r="T70" s="196" t="s">
        <v>251</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16">
        <f>IF($BE$3="４週",SUM(W70:AX70),IF($BE$3="暦月",SUM(W70:BA70),""))</f>
        <v>0</v>
      </c>
      <c r="BC70" s="317"/>
      <c r="BD70" s="318">
        <f>IF($BE$3="４週",BB70/4,IF($BE$3="暦月",(BB70/($BE$8/7)),""))</f>
        <v>0</v>
      </c>
      <c r="BE70" s="317"/>
      <c r="BF70" s="313"/>
      <c r="BG70" s="314"/>
      <c r="BH70" s="314"/>
      <c r="BI70" s="314"/>
      <c r="BJ70" s="315"/>
    </row>
    <row r="71" spans="2:62" ht="20.25" customHeight="1" x14ac:dyDescent="0.4">
      <c r="B71" s="319">
        <f>B69+1</f>
        <v>28</v>
      </c>
      <c r="C71" s="321"/>
      <c r="D71" s="322"/>
      <c r="E71" s="163"/>
      <c r="F71" s="164"/>
      <c r="G71" s="163"/>
      <c r="H71" s="164"/>
      <c r="I71" s="324"/>
      <c r="J71" s="325"/>
      <c r="K71" s="326"/>
      <c r="L71" s="327"/>
      <c r="M71" s="327"/>
      <c r="N71" s="322"/>
      <c r="O71" s="303"/>
      <c r="P71" s="304"/>
      <c r="Q71" s="304"/>
      <c r="R71" s="304"/>
      <c r="S71" s="305"/>
      <c r="T71" s="195" t="s">
        <v>17</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6"/>
      <c r="BC71" s="307"/>
      <c r="BD71" s="308"/>
      <c r="BE71" s="309"/>
      <c r="BF71" s="310"/>
      <c r="BG71" s="311"/>
      <c r="BH71" s="311"/>
      <c r="BI71" s="311"/>
      <c r="BJ71" s="312"/>
    </row>
    <row r="72" spans="2:62" ht="20.25" customHeight="1" x14ac:dyDescent="0.4">
      <c r="B72" s="320"/>
      <c r="C72" s="323"/>
      <c r="D72" s="259"/>
      <c r="E72" s="163"/>
      <c r="F72" s="164">
        <f>C71</f>
        <v>0</v>
      </c>
      <c r="G72" s="163"/>
      <c r="H72" s="164">
        <f>I71</f>
        <v>0</v>
      </c>
      <c r="I72" s="252"/>
      <c r="J72" s="253"/>
      <c r="K72" s="257"/>
      <c r="L72" s="258"/>
      <c r="M72" s="258"/>
      <c r="N72" s="259"/>
      <c r="O72" s="303"/>
      <c r="P72" s="304"/>
      <c r="Q72" s="304"/>
      <c r="R72" s="304"/>
      <c r="S72" s="305"/>
      <c r="T72" s="196" t="s">
        <v>251</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16">
        <f>IF($BE$3="４週",SUM(W72:AX72),IF($BE$3="暦月",SUM(W72:BA72),""))</f>
        <v>0</v>
      </c>
      <c r="BC72" s="317"/>
      <c r="BD72" s="318">
        <f>IF($BE$3="４週",BB72/4,IF($BE$3="暦月",(BB72/($BE$8/7)),""))</f>
        <v>0</v>
      </c>
      <c r="BE72" s="317"/>
      <c r="BF72" s="313"/>
      <c r="BG72" s="314"/>
      <c r="BH72" s="314"/>
      <c r="BI72" s="314"/>
      <c r="BJ72" s="315"/>
    </row>
    <row r="73" spans="2:62" ht="20.25" customHeight="1" x14ac:dyDescent="0.4">
      <c r="B73" s="319">
        <f>B71+1</f>
        <v>29</v>
      </c>
      <c r="C73" s="321"/>
      <c r="D73" s="322"/>
      <c r="E73" s="163"/>
      <c r="F73" s="164"/>
      <c r="G73" s="163"/>
      <c r="H73" s="164"/>
      <c r="I73" s="324"/>
      <c r="J73" s="325"/>
      <c r="K73" s="326"/>
      <c r="L73" s="327"/>
      <c r="M73" s="327"/>
      <c r="N73" s="322"/>
      <c r="O73" s="303"/>
      <c r="P73" s="304"/>
      <c r="Q73" s="304"/>
      <c r="R73" s="304"/>
      <c r="S73" s="305"/>
      <c r="T73" s="195" t="s">
        <v>17</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6"/>
      <c r="BC73" s="307"/>
      <c r="BD73" s="308"/>
      <c r="BE73" s="309"/>
      <c r="BF73" s="310"/>
      <c r="BG73" s="311"/>
      <c r="BH73" s="311"/>
      <c r="BI73" s="311"/>
      <c r="BJ73" s="312"/>
    </row>
    <row r="74" spans="2:62" ht="20.25" customHeight="1" x14ac:dyDescent="0.4">
      <c r="B74" s="320"/>
      <c r="C74" s="354"/>
      <c r="D74" s="355"/>
      <c r="E74" s="207"/>
      <c r="F74" s="208">
        <f>C73</f>
        <v>0</v>
      </c>
      <c r="G74" s="207"/>
      <c r="H74" s="208">
        <f>I73</f>
        <v>0</v>
      </c>
      <c r="I74" s="356"/>
      <c r="J74" s="357"/>
      <c r="K74" s="358"/>
      <c r="L74" s="359"/>
      <c r="M74" s="359"/>
      <c r="N74" s="355"/>
      <c r="O74" s="303"/>
      <c r="P74" s="304"/>
      <c r="Q74" s="304"/>
      <c r="R74" s="304"/>
      <c r="S74" s="305"/>
      <c r="T74" s="196" t="s">
        <v>251</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51">
        <f>IF($BE$3="４週",SUM(W74:AX74),IF($BE$3="暦月",SUM(W74:BA74),""))</f>
        <v>0</v>
      </c>
      <c r="BC74" s="352"/>
      <c r="BD74" s="353">
        <f>IF($BE$3="４週",BB74/4,IF($BE$3="暦月",(BB74/($BE$8/7)),""))</f>
        <v>0</v>
      </c>
      <c r="BE74" s="352"/>
      <c r="BF74" s="348"/>
      <c r="BG74" s="349"/>
      <c r="BH74" s="349"/>
      <c r="BI74" s="349"/>
      <c r="BJ74" s="350"/>
    </row>
    <row r="75" spans="2:62" ht="20.25" customHeight="1" x14ac:dyDescent="0.4">
      <c r="B75" s="319">
        <f>B73+1</f>
        <v>30</v>
      </c>
      <c r="C75" s="321"/>
      <c r="D75" s="322"/>
      <c r="E75" s="163"/>
      <c r="F75" s="164"/>
      <c r="G75" s="163"/>
      <c r="H75" s="164"/>
      <c r="I75" s="324"/>
      <c r="J75" s="325"/>
      <c r="K75" s="326"/>
      <c r="L75" s="327"/>
      <c r="M75" s="327"/>
      <c r="N75" s="322"/>
      <c r="O75" s="303"/>
      <c r="P75" s="304"/>
      <c r="Q75" s="304"/>
      <c r="R75" s="304"/>
      <c r="S75" s="305"/>
      <c r="T75" s="195" t="s">
        <v>17</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6"/>
      <c r="BC75" s="307"/>
      <c r="BD75" s="308"/>
      <c r="BE75" s="309"/>
      <c r="BF75" s="310"/>
      <c r="BG75" s="311"/>
      <c r="BH75" s="311"/>
      <c r="BI75" s="311"/>
      <c r="BJ75" s="312"/>
    </row>
    <row r="76" spans="2:62" ht="20.25" customHeight="1" x14ac:dyDescent="0.4">
      <c r="B76" s="320"/>
      <c r="C76" s="354"/>
      <c r="D76" s="355"/>
      <c r="E76" s="207"/>
      <c r="F76" s="208">
        <f>C75</f>
        <v>0</v>
      </c>
      <c r="G76" s="207"/>
      <c r="H76" s="208">
        <f>I75</f>
        <v>0</v>
      </c>
      <c r="I76" s="356"/>
      <c r="J76" s="357"/>
      <c r="K76" s="358"/>
      <c r="L76" s="359"/>
      <c r="M76" s="359"/>
      <c r="N76" s="355"/>
      <c r="O76" s="303"/>
      <c r="P76" s="304"/>
      <c r="Q76" s="304"/>
      <c r="R76" s="304"/>
      <c r="S76" s="305"/>
      <c r="T76" s="196" t="s">
        <v>251</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51">
        <f>IF($BE$3="４週",SUM(W76:AX76),IF($BE$3="暦月",SUM(W76:BA76),""))</f>
        <v>0</v>
      </c>
      <c r="BC76" s="352"/>
      <c r="BD76" s="353">
        <f>IF($BE$3="４週",BB76/4,IF($BE$3="暦月",(BB76/($BE$8/7)),""))</f>
        <v>0</v>
      </c>
      <c r="BE76" s="352"/>
      <c r="BF76" s="348"/>
      <c r="BG76" s="349"/>
      <c r="BH76" s="349"/>
      <c r="BI76" s="349"/>
      <c r="BJ76" s="350"/>
    </row>
    <row r="77" spans="2:62" ht="20.25" customHeight="1" x14ac:dyDescent="0.4">
      <c r="B77" s="319">
        <f>B75+1</f>
        <v>31</v>
      </c>
      <c r="C77" s="321"/>
      <c r="D77" s="322"/>
      <c r="E77" s="163"/>
      <c r="F77" s="164"/>
      <c r="G77" s="163"/>
      <c r="H77" s="164"/>
      <c r="I77" s="324"/>
      <c r="J77" s="325"/>
      <c r="K77" s="326"/>
      <c r="L77" s="327"/>
      <c r="M77" s="327"/>
      <c r="N77" s="322"/>
      <c r="O77" s="303"/>
      <c r="P77" s="304"/>
      <c r="Q77" s="304"/>
      <c r="R77" s="304"/>
      <c r="S77" s="305"/>
      <c r="T77" s="195" t="s">
        <v>17</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6"/>
      <c r="BC77" s="307"/>
      <c r="BD77" s="308"/>
      <c r="BE77" s="309"/>
      <c r="BF77" s="310"/>
      <c r="BG77" s="311"/>
      <c r="BH77" s="311"/>
      <c r="BI77" s="311"/>
      <c r="BJ77" s="312"/>
    </row>
    <row r="78" spans="2:62" ht="20.25" customHeight="1" x14ac:dyDescent="0.4">
      <c r="B78" s="320"/>
      <c r="C78" s="354"/>
      <c r="D78" s="355"/>
      <c r="E78" s="207"/>
      <c r="F78" s="208">
        <f>C77</f>
        <v>0</v>
      </c>
      <c r="G78" s="207"/>
      <c r="H78" s="208">
        <f>I77</f>
        <v>0</v>
      </c>
      <c r="I78" s="356"/>
      <c r="J78" s="357"/>
      <c r="K78" s="358"/>
      <c r="L78" s="359"/>
      <c r="M78" s="359"/>
      <c r="N78" s="355"/>
      <c r="O78" s="303"/>
      <c r="P78" s="304"/>
      <c r="Q78" s="304"/>
      <c r="R78" s="304"/>
      <c r="S78" s="305"/>
      <c r="T78" s="196" t="s">
        <v>251</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51">
        <f>IF($BE$3="４週",SUM(W78:AX78),IF($BE$3="暦月",SUM(W78:BA78),""))</f>
        <v>0</v>
      </c>
      <c r="BC78" s="352"/>
      <c r="BD78" s="353">
        <f>IF($BE$3="４週",BB78/4,IF($BE$3="暦月",(BB78/($BE$8/7)),""))</f>
        <v>0</v>
      </c>
      <c r="BE78" s="352"/>
      <c r="BF78" s="348"/>
      <c r="BG78" s="349"/>
      <c r="BH78" s="349"/>
      <c r="BI78" s="349"/>
      <c r="BJ78" s="350"/>
    </row>
    <row r="79" spans="2:62" ht="20.25" customHeight="1" x14ac:dyDescent="0.4">
      <c r="B79" s="319">
        <f>B77+1</f>
        <v>32</v>
      </c>
      <c r="C79" s="321"/>
      <c r="D79" s="322"/>
      <c r="E79" s="163"/>
      <c r="F79" s="164"/>
      <c r="G79" s="163"/>
      <c r="H79" s="164"/>
      <c r="I79" s="324"/>
      <c r="J79" s="325"/>
      <c r="K79" s="326"/>
      <c r="L79" s="327"/>
      <c r="M79" s="327"/>
      <c r="N79" s="322"/>
      <c r="O79" s="303"/>
      <c r="P79" s="304"/>
      <c r="Q79" s="304"/>
      <c r="R79" s="304"/>
      <c r="S79" s="305"/>
      <c r="T79" s="195" t="s">
        <v>17</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6"/>
      <c r="BC79" s="307"/>
      <c r="BD79" s="308"/>
      <c r="BE79" s="309"/>
      <c r="BF79" s="310"/>
      <c r="BG79" s="311"/>
      <c r="BH79" s="311"/>
      <c r="BI79" s="311"/>
      <c r="BJ79" s="312"/>
    </row>
    <row r="80" spans="2:62" ht="20.25" customHeight="1" x14ac:dyDescent="0.4">
      <c r="B80" s="320"/>
      <c r="C80" s="354"/>
      <c r="D80" s="355"/>
      <c r="E80" s="207"/>
      <c r="F80" s="208">
        <f>C79</f>
        <v>0</v>
      </c>
      <c r="G80" s="207"/>
      <c r="H80" s="208">
        <f>I79</f>
        <v>0</v>
      </c>
      <c r="I80" s="356"/>
      <c r="J80" s="357"/>
      <c r="K80" s="358"/>
      <c r="L80" s="359"/>
      <c r="M80" s="359"/>
      <c r="N80" s="355"/>
      <c r="O80" s="303"/>
      <c r="P80" s="304"/>
      <c r="Q80" s="304"/>
      <c r="R80" s="304"/>
      <c r="S80" s="305"/>
      <c r="T80" s="196" t="s">
        <v>251</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51">
        <f>IF($BE$3="４週",SUM(W80:AX80),IF($BE$3="暦月",SUM(W80:BA80),""))</f>
        <v>0</v>
      </c>
      <c r="BC80" s="352"/>
      <c r="BD80" s="353">
        <f>IF($BE$3="４週",BB80/4,IF($BE$3="暦月",(BB80/($BE$8/7)),""))</f>
        <v>0</v>
      </c>
      <c r="BE80" s="352"/>
      <c r="BF80" s="348"/>
      <c r="BG80" s="349"/>
      <c r="BH80" s="349"/>
      <c r="BI80" s="349"/>
      <c r="BJ80" s="350"/>
    </row>
    <row r="81" spans="2:62" ht="20.25" customHeight="1" x14ac:dyDescent="0.4">
      <c r="B81" s="319">
        <f>B79+1</f>
        <v>33</v>
      </c>
      <c r="C81" s="321"/>
      <c r="D81" s="322"/>
      <c r="E81" s="163"/>
      <c r="F81" s="164"/>
      <c r="G81" s="163"/>
      <c r="H81" s="164"/>
      <c r="I81" s="324"/>
      <c r="J81" s="325"/>
      <c r="K81" s="326"/>
      <c r="L81" s="327"/>
      <c r="M81" s="327"/>
      <c r="N81" s="322"/>
      <c r="O81" s="303"/>
      <c r="P81" s="304"/>
      <c r="Q81" s="304"/>
      <c r="R81" s="304"/>
      <c r="S81" s="305"/>
      <c r="T81" s="195" t="s">
        <v>17</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6"/>
      <c r="BC81" s="307"/>
      <c r="BD81" s="308"/>
      <c r="BE81" s="309"/>
      <c r="BF81" s="310"/>
      <c r="BG81" s="311"/>
      <c r="BH81" s="311"/>
      <c r="BI81" s="311"/>
      <c r="BJ81" s="312"/>
    </row>
    <row r="82" spans="2:62" ht="20.25" customHeight="1" x14ac:dyDescent="0.4">
      <c r="B82" s="320"/>
      <c r="C82" s="354"/>
      <c r="D82" s="355"/>
      <c r="E82" s="207"/>
      <c r="F82" s="208">
        <f>C81</f>
        <v>0</v>
      </c>
      <c r="G82" s="207"/>
      <c r="H82" s="208">
        <f>I81</f>
        <v>0</v>
      </c>
      <c r="I82" s="356"/>
      <c r="J82" s="357"/>
      <c r="K82" s="358"/>
      <c r="L82" s="359"/>
      <c r="M82" s="359"/>
      <c r="N82" s="355"/>
      <c r="O82" s="303"/>
      <c r="P82" s="304"/>
      <c r="Q82" s="304"/>
      <c r="R82" s="304"/>
      <c r="S82" s="305"/>
      <c r="T82" s="196" t="s">
        <v>251</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51">
        <f>IF($BE$3="４週",SUM(W82:AX82),IF($BE$3="暦月",SUM(W82:BA82),""))</f>
        <v>0</v>
      </c>
      <c r="BC82" s="352"/>
      <c r="BD82" s="353">
        <f>IF($BE$3="４週",BB82/4,IF($BE$3="暦月",(BB82/($BE$8/7)),""))</f>
        <v>0</v>
      </c>
      <c r="BE82" s="352"/>
      <c r="BF82" s="348"/>
      <c r="BG82" s="349"/>
      <c r="BH82" s="349"/>
      <c r="BI82" s="349"/>
      <c r="BJ82" s="350"/>
    </row>
    <row r="83" spans="2:62" ht="20.25" customHeight="1" x14ac:dyDescent="0.4">
      <c r="B83" s="319">
        <f>B81+1</f>
        <v>34</v>
      </c>
      <c r="C83" s="321"/>
      <c r="D83" s="322"/>
      <c r="E83" s="163"/>
      <c r="F83" s="164"/>
      <c r="G83" s="163"/>
      <c r="H83" s="164"/>
      <c r="I83" s="324"/>
      <c r="J83" s="325"/>
      <c r="K83" s="326"/>
      <c r="L83" s="327"/>
      <c r="M83" s="327"/>
      <c r="N83" s="322"/>
      <c r="O83" s="303"/>
      <c r="P83" s="304"/>
      <c r="Q83" s="304"/>
      <c r="R83" s="304"/>
      <c r="S83" s="305"/>
      <c r="T83" s="195" t="s">
        <v>17</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6"/>
      <c r="BC83" s="307"/>
      <c r="BD83" s="308"/>
      <c r="BE83" s="309"/>
      <c r="BF83" s="310"/>
      <c r="BG83" s="311"/>
      <c r="BH83" s="311"/>
      <c r="BI83" s="311"/>
      <c r="BJ83" s="312"/>
    </row>
    <row r="84" spans="2:62" ht="20.25" customHeight="1" x14ac:dyDescent="0.4">
      <c r="B84" s="320"/>
      <c r="C84" s="354"/>
      <c r="D84" s="355"/>
      <c r="E84" s="207"/>
      <c r="F84" s="208">
        <f>C83</f>
        <v>0</v>
      </c>
      <c r="G84" s="207"/>
      <c r="H84" s="208">
        <f>I83</f>
        <v>0</v>
      </c>
      <c r="I84" s="356"/>
      <c r="J84" s="357"/>
      <c r="K84" s="358"/>
      <c r="L84" s="359"/>
      <c r="M84" s="359"/>
      <c r="N84" s="355"/>
      <c r="O84" s="303"/>
      <c r="P84" s="304"/>
      <c r="Q84" s="304"/>
      <c r="R84" s="304"/>
      <c r="S84" s="305"/>
      <c r="T84" s="196" t="s">
        <v>251</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51">
        <f>IF($BE$3="４週",SUM(W84:AX84),IF($BE$3="暦月",SUM(W84:BA84),""))</f>
        <v>0</v>
      </c>
      <c r="BC84" s="352"/>
      <c r="BD84" s="353">
        <f>IF($BE$3="４週",BB84/4,IF($BE$3="暦月",(BB84/($BE$8/7)),""))</f>
        <v>0</v>
      </c>
      <c r="BE84" s="352"/>
      <c r="BF84" s="348"/>
      <c r="BG84" s="349"/>
      <c r="BH84" s="349"/>
      <c r="BI84" s="349"/>
      <c r="BJ84" s="350"/>
    </row>
    <row r="85" spans="2:62" ht="20.25" customHeight="1" x14ac:dyDescent="0.4">
      <c r="B85" s="319">
        <f>B83+1</f>
        <v>35</v>
      </c>
      <c r="C85" s="321"/>
      <c r="D85" s="322"/>
      <c r="E85" s="163"/>
      <c r="F85" s="164"/>
      <c r="G85" s="163"/>
      <c r="H85" s="164"/>
      <c r="I85" s="324"/>
      <c r="J85" s="325"/>
      <c r="K85" s="326"/>
      <c r="L85" s="327"/>
      <c r="M85" s="327"/>
      <c r="N85" s="322"/>
      <c r="O85" s="303"/>
      <c r="P85" s="304"/>
      <c r="Q85" s="304"/>
      <c r="R85" s="304"/>
      <c r="S85" s="305"/>
      <c r="T85" s="195" t="s">
        <v>17</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6"/>
      <c r="BC85" s="307"/>
      <c r="BD85" s="308"/>
      <c r="BE85" s="309"/>
      <c r="BF85" s="310"/>
      <c r="BG85" s="311"/>
      <c r="BH85" s="311"/>
      <c r="BI85" s="311"/>
      <c r="BJ85" s="312"/>
    </row>
    <row r="86" spans="2:62" ht="20.25" customHeight="1" x14ac:dyDescent="0.4">
      <c r="B86" s="320"/>
      <c r="C86" s="354"/>
      <c r="D86" s="355"/>
      <c r="E86" s="207"/>
      <c r="F86" s="208">
        <f>C85</f>
        <v>0</v>
      </c>
      <c r="G86" s="207"/>
      <c r="H86" s="208">
        <f>I85</f>
        <v>0</v>
      </c>
      <c r="I86" s="356"/>
      <c r="J86" s="357"/>
      <c r="K86" s="358"/>
      <c r="L86" s="359"/>
      <c r="M86" s="359"/>
      <c r="N86" s="355"/>
      <c r="O86" s="303"/>
      <c r="P86" s="304"/>
      <c r="Q86" s="304"/>
      <c r="R86" s="304"/>
      <c r="S86" s="305"/>
      <c r="T86" s="196" t="s">
        <v>251</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51">
        <f>IF($BE$3="４週",SUM(W86:AX86),IF($BE$3="暦月",SUM(W86:BA86),""))</f>
        <v>0</v>
      </c>
      <c r="BC86" s="352"/>
      <c r="BD86" s="353">
        <f>IF($BE$3="４週",BB86/4,IF($BE$3="暦月",(BB86/($BE$8/7)),""))</f>
        <v>0</v>
      </c>
      <c r="BE86" s="352"/>
      <c r="BF86" s="348"/>
      <c r="BG86" s="349"/>
      <c r="BH86" s="349"/>
      <c r="BI86" s="349"/>
      <c r="BJ86" s="350"/>
    </row>
    <row r="87" spans="2:62" ht="20.25" customHeight="1" x14ac:dyDescent="0.4">
      <c r="B87" s="319">
        <f>B85+1</f>
        <v>36</v>
      </c>
      <c r="C87" s="321"/>
      <c r="D87" s="322"/>
      <c r="E87" s="163"/>
      <c r="F87" s="164"/>
      <c r="G87" s="163"/>
      <c r="H87" s="164"/>
      <c r="I87" s="324"/>
      <c r="J87" s="325"/>
      <c r="K87" s="326"/>
      <c r="L87" s="327"/>
      <c r="M87" s="327"/>
      <c r="N87" s="322"/>
      <c r="O87" s="303"/>
      <c r="P87" s="304"/>
      <c r="Q87" s="304"/>
      <c r="R87" s="304"/>
      <c r="S87" s="305"/>
      <c r="T87" s="195" t="s">
        <v>17</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6"/>
      <c r="BC87" s="307"/>
      <c r="BD87" s="308"/>
      <c r="BE87" s="309"/>
      <c r="BF87" s="310"/>
      <c r="BG87" s="311"/>
      <c r="BH87" s="311"/>
      <c r="BI87" s="311"/>
      <c r="BJ87" s="312"/>
    </row>
    <row r="88" spans="2:62" ht="20.25" customHeight="1" x14ac:dyDescent="0.4">
      <c r="B88" s="320"/>
      <c r="C88" s="354"/>
      <c r="D88" s="355"/>
      <c r="E88" s="207"/>
      <c r="F88" s="208">
        <f>C87</f>
        <v>0</v>
      </c>
      <c r="G88" s="207"/>
      <c r="H88" s="208">
        <f>I87</f>
        <v>0</v>
      </c>
      <c r="I88" s="356"/>
      <c r="J88" s="357"/>
      <c r="K88" s="358"/>
      <c r="L88" s="359"/>
      <c r="M88" s="359"/>
      <c r="N88" s="355"/>
      <c r="O88" s="303"/>
      <c r="P88" s="304"/>
      <c r="Q88" s="304"/>
      <c r="R88" s="304"/>
      <c r="S88" s="305"/>
      <c r="T88" s="196" t="s">
        <v>251</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51">
        <f>IF($BE$3="４週",SUM(W88:AX88),IF($BE$3="暦月",SUM(W88:BA88),""))</f>
        <v>0</v>
      </c>
      <c r="BC88" s="352"/>
      <c r="BD88" s="353">
        <f>IF($BE$3="４週",BB88/4,IF($BE$3="暦月",(BB88/($BE$8/7)),""))</f>
        <v>0</v>
      </c>
      <c r="BE88" s="352"/>
      <c r="BF88" s="348"/>
      <c r="BG88" s="349"/>
      <c r="BH88" s="349"/>
      <c r="BI88" s="349"/>
      <c r="BJ88" s="350"/>
    </row>
    <row r="89" spans="2:62" ht="20.25" customHeight="1" x14ac:dyDescent="0.4">
      <c r="B89" s="319">
        <f>B87+1</f>
        <v>37</v>
      </c>
      <c r="C89" s="321"/>
      <c r="D89" s="322"/>
      <c r="E89" s="163"/>
      <c r="F89" s="164"/>
      <c r="G89" s="163"/>
      <c r="H89" s="164"/>
      <c r="I89" s="324"/>
      <c r="J89" s="325"/>
      <c r="K89" s="326"/>
      <c r="L89" s="327"/>
      <c r="M89" s="327"/>
      <c r="N89" s="322"/>
      <c r="O89" s="303"/>
      <c r="P89" s="304"/>
      <c r="Q89" s="304"/>
      <c r="R89" s="304"/>
      <c r="S89" s="305"/>
      <c r="T89" s="195" t="s">
        <v>17</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6"/>
      <c r="BC89" s="307"/>
      <c r="BD89" s="308"/>
      <c r="BE89" s="309"/>
      <c r="BF89" s="310"/>
      <c r="BG89" s="311"/>
      <c r="BH89" s="311"/>
      <c r="BI89" s="311"/>
      <c r="BJ89" s="312"/>
    </row>
    <row r="90" spans="2:62" ht="20.25" customHeight="1" x14ac:dyDescent="0.4">
      <c r="B90" s="320"/>
      <c r="C90" s="354"/>
      <c r="D90" s="355"/>
      <c r="E90" s="207"/>
      <c r="F90" s="208">
        <f>C89</f>
        <v>0</v>
      </c>
      <c r="G90" s="207"/>
      <c r="H90" s="208">
        <f>I89</f>
        <v>0</v>
      </c>
      <c r="I90" s="356"/>
      <c r="J90" s="357"/>
      <c r="K90" s="358"/>
      <c r="L90" s="359"/>
      <c r="M90" s="359"/>
      <c r="N90" s="355"/>
      <c r="O90" s="303"/>
      <c r="P90" s="304"/>
      <c r="Q90" s="304"/>
      <c r="R90" s="304"/>
      <c r="S90" s="305"/>
      <c r="T90" s="196" t="s">
        <v>251</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51">
        <f>IF($BE$3="４週",SUM(W90:AX90),IF($BE$3="暦月",SUM(W90:BA90),""))</f>
        <v>0</v>
      </c>
      <c r="BC90" s="352"/>
      <c r="BD90" s="353">
        <f>IF($BE$3="４週",BB90/4,IF($BE$3="暦月",(BB90/($BE$8/7)),""))</f>
        <v>0</v>
      </c>
      <c r="BE90" s="352"/>
      <c r="BF90" s="348"/>
      <c r="BG90" s="349"/>
      <c r="BH90" s="349"/>
      <c r="BI90" s="349"/>
      <c r="BJ90" s="350"/>
    </row>
    <row r="91" spans="2:62" ht="20.25" customHeight="1" x14ac:dyDescent="0.4">
      <c r="B91" s="319">
        <f>B89+1</f>
        <v>38</v>
      </c>
      <c r="C91" s="321"/>
      <c r="D91" s="322"/>
      <c r="E91" s="163"/>
      <c r="F91" s="164"/>
      <c r="G91" s="163"/>
      <c r="H91" s="164"/>
      <c r="I91" s="324"/>
      <c r="J91" s="325"/>
      <c r="K91" s="326"/>
      <c r="L91" s="327"/>
      <c r="M91" s="327"/>
      <c r="N91" s="322"/>
      <c r="O91" s="303"/>
      <c r="P91" s="304"/>
      <c r="Q91" s="304"/>
      <c r="R91" s="304"/>
      <c r="S91" s="305"/>
      <c r="T91" s="195" t="s">
        <v>17</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6"/>
      <c r="BC91" s="307"/>
      <c r="BD91" s="308"/>
      <c r="BE91" s="309"/>
      <c r="BF91" s="310"/>
      <c r="BG91" s="311"/>
      <c r="BH91" s="311"/>
      <c r="BI91" s="311"/>
      <c r="BJ91" s="312"/>
    </row>
    <row r="92" spans="2:62" ht="20.25" customHeight="1" x14ac:dyDescent="0.4">
      <c r="B92" s="320"/>
      <c r="C92" s="354"/>
      <c r="D92" s="355"/>
      <c r="E92" s="207"/>
      <c r="F92" s="208">
        <f>C91</f>
        <v>0</v>
      </c>
      <c r="G92" s="207"/>
      <c r="H92" s="208">
        <f>I91</f>
        <v>0</v>
      </c>
      <c r="I92" s="356"/>
      <c r="J92" s="357"/>
      <c r="K92" s="358"/>
      <c r="L92" s="359"/>
      <c r="M92" s="359"/>
      <c r="N92" s="355"/>
      <c r="O92" s="303"/>
      <c r="P92" s="304"/>
      <c r="Q92" s="304"/>
      <c r="R92" s="304"/>
      <c r="S92" s="305"/>
      <c r="T92" s="196" t="s">
        <v>251</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51">
        <f>IF($BE$3="４週",SUM(W92:AX92),IF($BE$3="暦月",SUM(W92:BA92),""))</f>
        <v>0</v>
      </c>
      <c r="BC92" s="352"/>
      <c r="BD92" s="353">
        <f>IF($BE$3="４週",BB92/4,IF($BE$3="暦月",(BB92/($BE$8/7)),""))</f>
        <v>0</v>
      </c>
      <c r="BE92" s="352"/>
      <c r="BF92" s="348"/>
      <c r="BG92" s="349"/>
      <c r="BH92" s="349"/>
      <c r="BI92" s="349"/>
      <c r="BJ92" s="350"/>
    </row>
    <row r="93" spans="2:62" ht="20.25" customHeight="1" x14ac:dyDescent="0.4">
      <c r="B93" s="319">
        <f>B91+1</f>
        <v>39</v>
      </c>
      <c r="C93" s="321"/>
      <c r="D93" s="322"/>
      <c r="E93" s="163"/>
      <c r="F93" s="164"/>
      <c r="G93" s="163"/>
      <c r="H93" s="164"/>
      <c r="I93" s="324"/>
      <c r="J93" s="325"/>
      <c r="K93" s="326"/>
      <c r="L93" s="327"/>
      <c r="M93" s="327"/>
      <c r="N93" s="322"/>
      <c r="O93" s="303"/>
      <c r="P93" s="304"/>
      <c r="Q93" s="304"/>
      <c r="R93" s="304"/>
      <c r="S93" s="305"/>
      <c r="T93" s="195" t="s">
        <v>17</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6"/>
      <c r="BC93" s="307"/>
      <c r="BD93" s="308"/>
      <c r="BE93" s="309"/>
      <c r="BF93" s="310"/>
      <c r="BG93" s="311"/>
      <c r="BH93" s="311"/>
      <c r="BI93" s="311"/>
      <c r="BJ93" s="312"/>
    </row>
    <row r="94" spans="2:62" ht="20.25" customHeight="1" x14ac:dyDescent="0.4">
      <c r="B94" s="320"/>
      <c r="C94" s="354"/>
      <c r="D94" s="355"/>
      <c r="E94" s="207"/>
      <c r="F94" s="208">
        <f>C93</f>
        <v>0</v>
      </c>
      <c r="G94" s="207"/>
      <c r="H94" s="208">
        <f>I93</f>
        <v>0</v>
      </c>
      <c r="I94" s="356"/>
      <c r="J94" s="357"/>
      <c r="K94" s="358"/>
      <c r="L94" s="359"/>
      <c r="M94" s="359"/>
      <c r="N94" s="355"/>
      <c r="O94" s="303"/>
      <c r="P94" s="304"/>
      <c r="Q94" s="304"/>
      <c r="R94" s="304"/>
      <c r="S94" s="305"/>
      <c r="T94" s="196" t="s">
        <v>251</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51">
        <f>IF($BE$3="４週",SUM(W94:AX94),IF($BE$3="暦月",SUM(W94:BA94),""))</f>
        <v>0</v>
      </c>
      <c r="BC94" s="352"/>
      <c r="BD94" s="353">
        <f>IF($BE$3="４週",BB94/4,IF($BE$3="暦月",(BB94/($BE$8/7)),""))</f>
        <v>0</v>
      </c>
      <c r="BE94" s="352"/>
      <c r="BF94" s="348"/>
      <c r="BG94" s="349"/>
      <c r="BH94" s="349"/>
      <c r="BI94" s="349"/>
      <c r="BJ94" s="350"/>
    </row>
    <row r="95" spans="2:62" ht="20.25" customHeight="1" x14ac:dyDescent="0.4">
      <c r="B95" s="319">
        <f>B93+1</f>
        <v>40</v>
      </c>
      <c r="C95" s="321"/>
      <c r="D95" s="322"/>
      <c r="E95" s="163"/>
      <c r="F95" s="164"/>
      <c r="G95" s="163"/>
      <c r="H95" s="164"/>
      <c r="I95" s="324"/>
      <c r="J95" s="325"/>
      <c r="K95" s="326"/>
      <c r="L95" s="327"/>
      <c r="M95" s="327"/>
      <c r="N95" s="322"/>
      <c r="O95" s="303"/>
      <c r="P95" s="304"/>
      <c r="Q95" s="304"/>
      <c r="R95" s="304"/>
      <c r="S95" s="305"/>
      <c r="T95" s="195" t="s">
        <v>17</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6"/>
      <c r="BC95" s="307"/>
      <c r="BD95" s="308"/>
      <c r="BE95" s="309"/>
      <c r="BF95" s="310"/>
      <c r="BG95" s="311"/>
      <c r="BH95" s="311"/>
      <c r="BI95" s="311"/>
      <c r="BJ95" s="312"/>
    </row>
    <row r="96" spans="2:62" ht="20.25" customHeight="1" x14ac:dyDescent="0.4">
      <c r="B96" s="320"/>
      <c r="C96" s="354"/>
      <c r="D96" s="355"/>
      <c r="E96" s="207"/>
      <c r="F96" s="208">
        <f>C95</f>
        <v>0</v>
      </c>
      <c r="G96" s="207"/>
      <c r="H96" s="208">
        <f>I95</f>
        <v>0</v>
      </c>
      <c r="I96" s="356"/>
      <c r="J96" s="357"/>
      <c r="K96" s="358"/>
      <c r="L96" s="359"/>
      <c r="M96" s="359"/>
      <c r="N96" s="355"/>
      <c r="O96" s="303"/>
      <c r="P96" s="304"/>
      <c r="Q96" s="304"/>
      <c r="R96" s="304"/>
      <c r="S96" s="305"/>
      <c r="T96" s="196" t="s">
        <v>251</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51">
        <f>IF($BE$3="４週",SUM(W96:AX96),IF($BE$3="暦月",SUM(W96:BA96),""))</f>
        <v>0</v>
      </c>
      <c r="BC96" s="352"/>
      <c r="BD96" s="353">
        <f>IF($BE$3="４週",BB96/4,IF($BE$3="暦月",(BB96/($BE$8/7)),""))</f>
        <v>0</v>
      </c>
      <c r="BE96" s="352"/>
      <c r="BF96" s="348"/>
      <c r="BG96" s="349"/>
      <c r="BH96" s="349"/>
      <c r="BI96" s="349"/>
      <c r="BJ96" s="350"/>
    </row>
    <row r="97" spans="2:62" ht="20.25" customHeight="1" x14ac:dyDescent="0.4">
      <c r="B97" s="319">
        <f>B95+1</f>
        <v>41</v>
      </c>
      <c r="C97" s="321"/>
      <c r="D97" s="322"/>
      <c r="E97" s="163"/>
      <c r="F97" s="164"/>
      <c r="G97" s="163"/>
      <c r="H97" s="164"/>
      <c r="I97" s="324"/>
      <c r="J97" s="325"/>
      <c r="K97" s="326"/>
      <c r="L97" s="327"/>
      <c r="M97" s="327"/>
      <c r="N97" s="322"/>
      <c r="O97" s="303"/>
      <c r="P97" s="304"/>
      <c r="Q97" s="304"/>
      <c r="R97" s="304"/>
      <c r="S97" s="305"/>
      <c r="T97" s="195" t="s">
        <v>17</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6"/>
      <c r="BC97" s="307"/>
      <c r="BD97" s="308"/>
      <c r="BE97" s="309"/>
      <c r="BF97" s="310"/>
      <c r="BG97" s="311"/>
      <c r="BH97" s="311"/>
      <c r="BI97" s="311"/>
      <c r="BJ97" s="312"/>
    </row>
    <row r="98" spans="2:62" ht="20.25" customHeight="1" x14ac:dyDescent="0.4">
      <c r="B98" s="320"/>
      <c r="C98" s="354"/>
      <c r="D98" s="355"/>
      <c r="E98" s="207"/>
      <c r="F98" s="208">
        <f>C97</f>
        <v>0</v>
      </c>
      <c r="G98" s="207"/>
      <c r="H98" s="208">
        <f>I97</f>
        <v>0</v>
      </c>
      <c r="I98" s="356"/>
      <c r="J98" s="357"/>
      <c r="K98" s="358"/>
      <c r="L98" s="359"/>
      <c r="M98" s="359"/>
      <c r="N98" s="355"/>
      <c r="O98" s="303"/>
      <c r="P98" s="304"/>
      <c r="Q98" s="304"/>
      <c r="R98" s="304"/>
      <c r="S98" s="305"/>
      <c r="T98" s="196" t="s">
        <v>251</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51">
        <f>IF($BE$3="４週",SUM(W98:AX98),IF($BE$3="暦月",SUM(W98:BA98),""))</f>
        <v>0</v>
      </c>
      <c r="BC98" s="352"/>
      <c r="BD98" s="353">
        <f>IF($BE$3="４週",BB98/4,IF($BE$3="暦月",(BB98/($BE$8/7)),""))</f>
        <v>0</v>
      </c>
      <c r="BE98" s="352"/>
      <c r="BF98" s="348"/>
      <c r="BG98" s="349"/>
      <c r="BH98" s="349"/>
      <c r="BI98" s="349"/>
      <c r="BJ98" s="350"/>
    </row>
    <row r="99" spans="2:62" ht="20.25" customHeight="1" x14ac:dyDescent="0.4">
      <c r="B99" s="319">
        <f>B97+1</f>
        <v>42</v>
      </c>
      <c r="C99" s="321"/>
      <c r="D99" s="322"/>
      <c r="E99" s="163"/>
      <c r="F99" s="164"/>
      <c r="G99" s="163"/>
      <c r="H99" s="164"/>
      <c r="I99" s="324"/>
      <c r="J99" s="325"/>
      <c r="K99" s="326"/>
      <c r="L99" s="327"/>
      <c r="M99" s="327"/>
      <c r="N99" s="322"/>
      <c r="O99" s="303"/>
      <c r="P99" s="304"/>
      <c r="Q99" s="304"/>
      <c r="R99" s="304"/>
      <c r="S99" s="305"/>
      <c r="T99" s="195" t="s">
        <v>17</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6"/>
      <c r="BC99" s="307"/>
      <c r="BD99" s="308"/>
      <c r="BE99" s="309"/>
      <c r="BF99" s="310"/>
      <c r="BG99" s="311"/>
      <c r="BH99" s="311"/>
      <c r="BI99" s="311"/>
      <c r="BJ99" s="312"/>
    </row>
    <row r="100" spans="2:62" ht="20.25" customHeight="1" x14ac:dyDescent="0.4">
      <c r="B100" s="320"/>
      <c r="C100" s="354"/>
      <c r="D100" s="355"/>
      <c r="E100" s="207"/>
      <c r="F100" s="208">
        <f>C99</f>
        <v>0</v>
      </c>
      <c r="G100" s="207"/>
      <c r="H100" s="208">
        <f>I99</f>
        <v>0</v>
      </c>
      <c r="I100" s="356"/>
      <c r="J100" s="357"/>
      <c r="K100" s="358"/>
      <c r="L100" s="359"/>
      <c r="M100" s="359"/>
      <c r="N100" s="355"/>
      <c r="O100" s="303"/>
      <c r="P100" s="304"/>
      <c r="Q100" s="304"/>
      <c r="R100" s="304"/>
      <c r="S100" s="305"/>
      <c r="T100" s="196" t="s">
        <v>251</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51">
        <f>IF($BE$3="４週",SUM(W100:AX100),IF($BE$3="暦月",SUM(W100:BA100),""))</f>
        <v>0</v>
      </c>
      <c r="BC100" s="352"/>
      <c r="BD100" s="353">
        <f>IF($BE$3="４週",BB100/4,IF($BE$3="暦月",(BB100/($BE$8/7)),""))</f>
        <v>0</v>
      </c>
      <c r="BE100" s="352"/>
      <c r="BF100" s="348"/>
      <c r="BG100" s="349"/>
      <c r="BH100" s="349"/>
      <c r="BI100" s="349"/>
      <c r="BJ100" s="350"/>
    </row>
    <row r="101" spans="2:62" ht="20.25" customHeight="1" x14ac:dyDescent="0.4">
      <c r="B101" s="319">
        <f>B99+1</f>
        <v>43</v>
      </c>
      <c r="C101" s="321"/>
      <c r="D101" s="322"/>
      <c r="E101" s="163"/>
      <c r="F101" s="164"/>
      <c r="G101" s="163"/>
      <c r="H101" s="164"/>
      <c r="I101" s="324"/>
      <c r="J101" s="325"/>
      <c r="K101" s="326"/>
      <c r="L101" s="327"/>
      <c r="M101" s="327"/>
      <c r="N101" s="322"/>
      <c r="O101" s="303"/>
      <c r="P101" s="304"/>
      <c r="Q101" s="304"/>
      <c r="R101" s="304"/>
      <c r="S101" s="305"/>
      <c r="T101" s="195" t="s">
        <v>17</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6"/>
      <c r="BC101" s="307"/>
      <c r="BD101" s="308"/>
      <c r="BE101" s="309"/>
      <c r="BF101" s="310"/>
      <c r="BG101" s="311"/>
      <c r="BH101" s="311"/>
      <c r="BI101" s="311"/>
      <c r="BJ101" s="312"/>
    </row>
    <row r="102" spans="2:62" ht="20.25" customHeight="1" x14ac:dyDescent="0.4">
      <c r="B102" s="320"/>
      <c r="C102" s="354"/>
      <c r="D102" s="355"/>
      <c r="E102" s="207"/>
      <c r="F102" s="208">
        <f>C101</f>
        <v>0</v>
      </c>
      <c r="G102" s="207"/>
      <c r="H102" s="208">
        <f>I101</f>
        <v>0</v>
      </c>
      <c r="I102" s="356"/>
      <c r="J102" s="357"/>
      <c r="K102" s="358"/>
      <c r="L102" s="359"/>
      <c r="M102" s="359"/>
      <c r="N102" s="355"/>
      <c r="O102" s="303"/>
      <c r="P102" s="304"/>
      <c r="Q102" s="304"/>
      <c r="R102" s="304"/>
      <c r="S102" s="305"/>
      <c r="T102" s="196" t="s">
        <v>251</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51">
        <f>IF($BE$3="４週",SUM(W102:AX102),IF($BE$3="暦月",SUM(W102:BA102),""))</f>
        <v>0</v>
      </c>
      <c r="BC102" s="352"/>
      <c r="BD102" s="353">
        <f>IF($BE$3="４週",BB102/4,IF($BE$3="暦月",(BB102/($BE$8/7)),""))</f>
        <v>0</v>
      </c>
      <c r="BE102" s="352"/>
      <c r="BF102" s="348"/>
      <c r="BG102" s="349"/>
      <c r="BH102" s="349"/>
      <c r="BI102" s="349"/>
      <c r="BJ102" s="350"/>
    </row>
    <row r="103" spans="2:62" ht="20.25" customHeight="1" x14ac:dyDescent="0.4">
      <c r="B103" s="319">
        <f>B101+1</f>
        <v>44</v>
      </c>
      <c r="C103" s="321"/>
      <c r="D103" s="322"/>
      <c r="E103" s="163"/>
      <c r="F103" s="164"/>
      <c r="G103" s="163"/>
      <c r="H103" s="164"/>
      <c r="I103" s="324"/>
      <c r="J103" s="325"/>
      <c r="K103" s="326"/>
      <c r="L103" s="327"/>
      <c r="M103" s="327"/>
      <c r="N103" s="322"/>
      <c r="O103" s="303"/>
      <c r="P103" s="304"/>
      <c r="Q103" s="304"/>
      <c r="R103" s="304"/>
      <c r="S103" s="305"/>
      <c r="T103" s="195" t="s">
        <v>17</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6"/>
      <c r="BC103" s="307"/>
      <c r="BD103" s="308"/>
      <c r="BE103" s="309"/>
      <c r="BF103" s="310"/>
      <c r="BG103" s="311"/>
      <c r="BH103" s="311"/>
      <c r="BI103" s="311"/>
      <c r="BJ103" s="312"/>
    </row>
    <row r="104" spans="2:62" ht="20.25" customHeight="1" x14ac:dyDescent="0.4">
      <c r="B104" s="320"/>
      <c r="C104" s="354"/>
      <c r="D104" s="355"/>
      <c r="E104" s="207"/>
      <c r="F104" s="208">
        <f>C103</f>
        <v>0</v>
      </c>
      <c r="G104" s="207"/>
      <c r="H104" s="208">
        <f>I103</f>
        <v>0</v>
      </c>
      <c r="I104" s="356"/>
      <c r="J104" s="357"/>
      <c r="K104" s="358"/>
      <c r="L104" s="359"/>
      <c r="M104" s="359"/>
      <c r="N104" s="355"/>
      <c r="O104" s="303"/>
      <c r="P104" s="304"/>
      <c r="Q104" s="304"/>
      <c r="R104" s="304"/>
      <c r="S104" s="305"/>
      <c r="T104" s="196" t="s">
        <v>251</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51">
        <f>IF($BE$3="４週",SUM(W104:AX104),IF($BE$3="暦月",SUM(W104:BA104),""))</f>
        <v>0</v>
      </c>
      <c r="BC104" s="352"/>
      <c r="BD104" s="353">
        <f>IF($BE$3="４週",BB104/4,IF($BE$3="暦月",(BB104/($BE$8/7)),""))</f>
        <v>0</v>
      </c>
      <c r="BE104" s="352"/>
      <c r="BF104" s="348"/>
      <c r="BG104" s="349"/>
      <c r="BH104" s="349"/>
      <c r="BI104" s="349"/>
      <c r="BJ104" s="350"/>
    </row>
    <row r="105" spans="2:62" ht="20.25" customHeight="1" x14ac:dyDescent="0.4">
      <c r="B105" s="319">
        <f>B103+1</f>
        <v>45</v>
      </c>
      <c r="C105" s="321"/>
      <c r="D105" s="322"/>
      <c r="E105" s="163"/>
      <c r="F105" s="164"/>
      <c r="G105" s="163"/>
      <c r="H105" s="164"/>
      <c r="I105" s="324"/>
      <c r="J105" s="325"/>
      <c r="K105" s="326"/>
      <c r="L105" s="327"/>
      <c r="M105" s="327"/>
      <c r="N105" s="322"/>
      <c r="O105" s="303"/>
      <c r="P105" s="304"/>
      <c r="Q105" s="304"/>
      <c r="R105" s="304"/>
      <c r="S105" s="305"/>
      <c r="T105" s="195" t="s">
        <v>17</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6"/>
      <c r="BC105" s="307"/>
      <c r="BD105" s="308"/>
      <c r="BE105" s="309"/>
      <c r="BF105" s="310"/>
      <c r="BG105" s="311"/>
      <c r="BH105" s="311"/>
      <c r="BI105" s="311"/>
      <c r="BJ105" s="312"/>
    </row>
    <row r="106" spans="2:62" ht="20.25" customHeight="1" x14ac:dyDescent="0.4">
      <c r="B106" s="320"/>
      <c r="C106" s="354"/>
      <c r="D106" s="355"/>
      <c r="E106" s="207"/>
      <c r="F106" s="208">
        <f>C105</f>
        <v>0</v>
      </c>
      <c r="G106" s="207"/>
      <c r="H106" s="208">
        <f>I105</f>
        <v>0</v>
      </c>
      <c r="I106" s="356"/>
      <c r="J106" s="357"/>
      <c r="K106" s="358"/>
      <c r="L106" s="359"/>
      <c r="M106" s="359"/>
      <c r="N106" s="355"/>
      <c r="O106" s="303"/>
      <c r="P106" s="304"/>
      <c r="Q106" s="304"/>
      <c r="R106" s="304"/>
      <c r="S106" s="305"/>
      <c r="T106" s="196" t="s">
        <v>251</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51">
        <f>IF($BE$3="４週",SUM(W106:AX106),IF($BE$3="暦月",SUM(W106:BA106),""))</f>
        <v>0</v>
      </c>
      <c r="BC106" s="352"/>
      <c r="BD106" s="353">
        <f>IF($BE$3="４週",BB106/4,IF($BE$3="暦月",(BB106/($BE$8/7)),""))</f>
        <v>0</v>
      </c>
      <c r="BE106" s="352"/>
      <c r="BF106" s="348"/>
      <c r="BG106" s="349"/>
      <c r="BH106" s="349"/>
      <c r="BI106" s="349"/>
      <c r="BJ106" s="350"/>
    </row>
    <row r="107" spans="2:62" ht="20.25" customHeight="1" x14ac:dyDescent="0.4">
      <c r="B107" s="319">
        <f>B105+1</f>
        <v>46</v>
      </c>
      <c r="C107" s="321"/>
      <c r="D107" s="322"/>
      <c r="E107" s="163"/>
      <c r="F107" s="164"/>
      <c r="G107" s="163"/>
      <c r="H107" s="164"/>
      <c r="I107" s="324"/>
      <c r="J107" s="325"/>
      <c r="K107" s="326"/>
      <c r="L107" s="327"/>
      <c r="M107" s="327"/>
      <c r="N107" s="322"/>
      <c r="O107" s="303"/>
      <c r="P107" s="304"/>
      <c r="Q107" s="304"/>
      <c r="R107" s="304"/>
      <c r="S107" s="305"/>
      <c r="T107" s="195" t="s">
        <v>17</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6"/>
      <c r="BC107" s="307"/>
      <c r="BD107" s="308"/>
      <c r="BE107" s="309"/>
      <c r="BF107" s="310"/>
      <c r="BG107" s="311"/>
      <c r="BH107" s="311"/>
      <c r="BI107" s="311"/>
      <c r="BJ107" s="312"/>
    </row>
    <row r="108" spans="2:62" ht="20.25" customHeight="1" x14ac:dyDescent="0.4">
      <c r="B108" s="320"/>
      <c r="C108" s="354"/>
      <c r="D108" s="355"/>
      <c r="E108" s="207"/>
      <c r="F108" s="208">
        <f>C107</f>
        <v>0</v>
      </c>
      <c r="G108" s="207"/>
      <c r="H108" s="208">
        <f>I107</f>
        <v>0</v>
      </c>
      <c r="I108" s="356"/>
      <c r="J108" s="357"/>
      <c r="K108" s="358"/>
      <c r="L108" s="359"/>
      <c r="M108" s="359"/>
      <c r="N108" s="355"/>
      <c r="O108" s="303"/>
      <c r="P108" s="304"/>
      <c r="Q108" s="304"/>
      <c r="R108" s="304"/>
      <c r="S108" s="305"/>
      <c r="T108" s="196" t="s">
        <v>251</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51">
        <f>IF($BE$3="４週",SUM(W108:AX108),IF($BE$3="暦月",SUM(W108:BA108),""))</f>
        <v>0</v>
      </c>
      <c r="BC108" s="352"/>
      <c r="BD108" s="353">
        <f>IF($BE$3="４週",BB108/4,IF($BE$3="暦月",(BB108/($BE$8/7)),""))</f>
        <v>0</v>
      </c>
      <c r="BE108" s="352"/>
      <c r="BF108" s="348"/>
      <c r="BG108" s="349"/>
      <c r="BH108" s="349"/>
      <c r="BI108" s="349"/>
      <c r="BJ108" s="350"/>
    </row>
    <row r="109" spans="2:62" ht="20.25" customHeight="1" x14ac:dyDescent="0.4">
      <c r="B109" s="319">
        <f>B107+1</f>
        <v>47</v>
      </c>
      <c r="C109" s="321"/>
      <c r="D109" s="322"/>
      <c r="E109" s="163"/>
      <c r="F109" s="164"/>
      <c r="G109" s="163"/>
      <c r="H109" s="164"/>
      <c r="I109" s="324"/>
      <c r="J109" s="325"/>
      <c r="K109" s="326"/>
      <c r="L109" s="327"/>
      <c r="M109" s="327"/>
      <c r="N109" s="322"/>
      <c r="O109" s="303"/>
      <c r="P109" s="304"/>
      <c r="Q109" s="304"/>
      <c r="R109" s="304"/>
      <c r="S109" s="305"/>
      <c r="T109" s="195" t="s">
        <v>17</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6"/>
      <c r="BC109" s="307"/>
      <c r="BD109" s="308"/>
      <c r="BE109" s="309"/>
      <c r="BF109" s="310"/>
      <c r="BG109" s="311"/>
      <c r="BH109" s="311"/>
      <c r="BI109" s="311"/>
      <c r="BJ109" s="312"/>
    </row>
    <row r="110" spans="2:62" ht="20.25" customHeight="1" x14ac:dyDescent="0.4">
      <c r="B110" s="320"/>
      <c r="C110" s="354"/>
      <c r="D110" s="355"/>
      <c r="E110" s="207"/>
      <c r="F110" s="208">
        <f>C109</f>
        <v>0</v>
      </c>
      <c r="G110" s="207"/>
      <c r="H110" s="208">
        <f>I109</f>
        <v>0</v>
      </c>
      <c r="I110" s="356"/>
      <c r="J110" s="357"/>
      <c r="K110" s="358"/>
      <c r="L110" s="359"/>
      <c r="M110" s="359"/>
      <c r="N110" s="355"/>
      <c r="O110" s="303"/>
      <c r="P110" s="304"/>
      <c r="Q110" s="304"/>
      <c r="R110" s="304"/>
      <c r="S110" s="305"/>
      <c r="T110" s="196" t="s">
        <v>251</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51">
        <f>IF($BE$3="４週",SUM(W110:AX110),IF($BE$3="暦月",SUM(W110:BA110),""))</f>
        <v>0</v>
      </c>
      <c r="BC110" s="352"/>
      <c r="BD110" s="353">
        <f>IF($BE$3="４週",BB110/4,IF($BE$3="暦月",(BB110/($BE$8/7)),""))</f>
        <v>0</v>
      </c>
      <c r="BE110" s="352"/>
      <c r="BF110" s="348"/>
      <c r="BG110" s="349"/>
      <c r="BH110" s="349"/>
      <c r="BI110" s="349"/>
      <c r="BJ110" s="350"/>
    </row>
    <row r="111" spans="2:62" ht="20.25" customHeight="1" x14ac:dyDescent="0.4">
      <c r="B111" s="319">
        <f>B109+1</f>
        <v>48</v>
      </c>
      <c r="C111" s="321"/>
      <c r="D111" s="322"/>
      <c r="E111" s="163"/>
      <c r="F111" s="164"/>
      <c r="G111" s="163"/>
      <c r="H111" s="164"/>
      <c r="I111" s="324"/>
      <c r="J111" s="325"/>
      <c r="K111" s="326"/>
      <c r="L111" s="327"/>
      <c r="M111" s="327"/>
      <c r="N111" s="322"/>
      <c r="O111" s="303"/>
      <c r="P111" s="304"/>
      <c r="Q111" s="304"/>
      <c r="R111" s="304"/>
      <c r="S111" s="305"/>
      <c r="T111" s="195" t="s">
        <v>17</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6"/>
      <c r="BC111" s="307"/>
      <c r="BD111" s="308"/>
      <c r="BE111" s="309"/>
      <c r="BF111" s="310"/>
      <c r="BG111" s="311"/>
      <c r="BH111" s="311"/>
      <c r="BI111" s="311"/>
      <c r="BJ111" s="312"/>
    </row>
    <row r="112" spans="2:62" ht="20.25" customHeight="1" x14ac:dyDescent="0.4">
      <c r="B112" s="320"/>
      <c r="C112" s="354"/>
      <c r="D112" s="355"/>
      <c r="E112" s="207"/>
      <c r="F112" s="208">
        <f>C111</f>
        <v>0</v>
      </c>
      <c r="G112" s="207"/>
      <c r="H112" s="208">
        <f>I111</f>
        <v>0</v>
      </c>
      <c r="I112" s="356"/>
      <c r="J112" s="357"/>
      <c r="K112" s="358"/>
      <c r="L112" s="359"/>
      <c r="M112" s="359"/>
      <c r="N112" s="355"/>
      <c r="O112" s="303"/>
      <c r="P112" s="304"/>
      <c r="Q112" s="304"/>
      <c r="R112" s="304"/>
      <c r="S112" s="305"/>
      <c r="T112" s="196" t="s">
        <v>251</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51">
        <f>IF($BE$3="４週",SUM(W112:AX112),IF($BE$3="暦月",SUM(W112:BA112),""))</f>
        <v>0</v>
      </c>
      <c r="BC112" s="352"/>
      <c r="BD112" s="353">
        <f>IF($BE$3="４週",BB112/4,IF($BE$3="暦月",(BB112/($BE$8/7)),""))</f>
        <v>0</v>
      </c>
      <c r="BE112" s="352"/>
      <c r="BF112" s="348"/>
      <c r="BG112" s="349"/>
      <c r="BH112" s="349"/>
      <c r="BI112" s="349"/>
      <c r="BJ112" s="350"/>
    </row>
    <row r="113" spans="2:62" ht="20.25" customHeight="1" x14ac:dyDescent="0.4">
      <c r="B113" s="319">
        <f>B111+1</f>
        <v>49</v>
      </c>
      <c r="C113" s="321"/>
      <c r="D113" s="322"/>
      <c r="E113" s="163"/>
      <c r="F113" s="164"/>
      <c r="G113" s="163"/>
      <c r="H113" s="164"/>
      <c r="I113" s="324"/>
      <c r="J113" s="325"/>
      <c r="K113" s="326"/>
      <c r="L113" s="327"/>
      <c r="M113" s="327"/>
      <c r="N113" s="322"/>
      <c r="O113" s="303"/>
      <c r="P113" s="304"/>
      <c r="Q113" s="304"/>
      <c r="R113" s="304"/>
      <c r="S113" s="305"/>
      <c r="T113" s="195" t="s">
        <v>17</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6"/>
      <c r="BC113" s="307"/>
      <c r="BD113" s="308"/>
      <c r="BE113" s="309"/>
      <c r="BF113" s="310"/>
      <c r="BG113" s="311"/>
      <c r="BH113" s="311"/>
      <c r="BI113" s="311"/>
      <c r="BJ113" s="312"/>
    </row>
    <row r="114" spans="2:62" ht="20.25" customHeight="1" x14ac:dyDescent="0.4">
      <c r="B114" s="320"/>
      <c r="C114" s="354"/>
      <c r="D114" s="355"/>
      <c r="E114" s="207"/>
      <c r="F114" s="208">
        <f>C113</f>
        <v>0</v>
      </c>
      <c r="G114" s="207"/>
      <c r="H114" s="208">
        <f>I113</f>
        <v>0</v>
      </c>
      <c r="I114" s="356"/>
      <c r="J114" s="357"/>
      <c r="K114" s="358"/>
      <c r="L114" s="359"/>
      <c r="M114" s="359"/>
      <c r="N114" s="355"/>
      <c r="O114" s="303"/>
      <c r="P114" s="304"/>
      <c r="Q114" s="304"/>
      <c r="R114" s="304"/>
      <c r="S114" s="305"/>
      <c r="T114" s="196" t="s">
        <v>251</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51">
        <f>IF($BE$3="４週",SUM(W114:AX114),IF($BE$3="暦月",SUM(W114:BA114),""))</f>
        <v>0</v>
      </c>
      <c r="BC114" s="352"/>
      <c r="BD114" s="353">
        <f>IF($BE$3="４週",BB114/4,IF($BE$3="暦月",(BB114/($BE$8/7)),""))</f>
        <v>0</v>
      </c>
      <c r="BE114" s="352"/>
      <c r="BF114" s="348"/>
      <c r="BG114" s="349"/>
      <c r="BH114" s="349"/>
      <c r="BI114" s="349"/>
      <c r="BJ114" s="350"/>
    </row>
    <row r="115" spans="2:62" ht="20.25" customHeight="1" x14ac:dyDescent="0.4">
      <c r="B115" s="319">
        <f>B113+1</f>
        <v>50</v>
      </c>
      <c r="C115" s="321"/>
      <c r="D115" s="322"/>
      <c r="E115" s="163"/>
      <c r="F115" s="164"/>
      <c r="G115" s="163"/>
      <c r="H115" s="164"/>
      <c r="I115" s="324"/>
      <c r="J115" s="325"/>
      <c r="K115" s="326"/>
      <c r="L115" s="327"/>
      <c r="M115" s="327"/>
      <c r="N115" s="322"/>
      <c r="O115" s="303"/>
      <c r="P115" s="304"/>
      <c r="Q115" s="304"/>
      <c r="R115" s="304"/>
      <c r="S115" s="305"/>
      <c r="T115" s="195" t="s">
        <v>17</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6"/>
      <c r="BC115" s="307"/>
      <c r="BD115" s="308"/>
      <c r="BE115" s="309"/>
      <c r="BF115" s="310"/>
      <c r="BG115" s="311"/>
      <c r="BH115" s="311"/>
      <c r="BI115" s="311"/>
      <c r="BJ115" s="312"/>
    </row>
    <row r="116" spans="2:62" ht="20.25" customHeight="1" x14ac:dyDescent="0.4">
      <c r="B116" s="320"/>
      <c r="C116" s="354"/>
      <c r="D116" s="355"/>
      <c r="E116" s="207"/>
      <c r="F116" s="208">
        <f>C115</f>
        <v>0</v>
      </c>
      <c r="G116" s="207"/>
      <c r="H116" s="208">
        <f>I115</f>
        <v>0</v>
      </c>
      <c r="I116" s="356"/>
      <c r="J116" s="357"/>
      <c r="K116" s="358"/>
      <c r="L116" s="359"/>
      <c r="M116" s="359"/>
      <c r="N116" s="355"/>
      <c r="O116" s="303"/>
      <c r="P116" s="304"/>
      <c r="Q116" s="304"/>
      <c r="R116" s="304"/>
      <c r="S116" s="305"/>
      <c r="T116" s="196" t="s">
        <v>251</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51">
        <f>IF($BE$3="４週",SUM(W116:AX116),IF($BE$3="暦月",SUM(W116:BA116),""))</f>
        <v>0</v>
      </c>
      <c r="BC116" s="352"/>
      <c r="BD116" s="353">
        <f>IF($BE$3="４週",BB116/4,IF($BE$3="暦月",(BB116/($BE$8/7)),""))</f>
        <v>0</v>
      </c>
      <c r="BE116" s="352"/>
      <c r="BF116" s="348"/>
      <c r="BG116" s="349"/>
      <c r="BH116" s="349"/>
      <c r="BI116" s="349"/>
      <c r="BJ116" s="350"/>
    </row>
    <row r="117" spans="2:62" ht="20.25" customHeight="1" x14ac:dyDescent="0.4">
      <c r="B117" s="319">
        <f>B115+1</f>
        <v>51</v>
      </c>
      <c r="C117" s="321"/>
      <c r="D117" s="322"/>
      <c r="E117" s="163"/>
      <c r="F117" s="164"/>
      <c r="G117" s="163"/>
      <c r="H117" s="164"/>
      <c r="I117" s="324"/>
      <c r="J117" s="325"/>
      <c r="K117" s="326"/>
      <c r="L117" s="327"/>
      <c r="M117" s="327"/>
      <c r="N117" s="322"/>
      <c r="O117" s="303"/>
      <c r="P117" s="304"/>
      <c r="Q117" s="304"/>
      <c r="R117" s="304"/>
      <c r="S117" s="305"/>
      <c r="T117" s="195" t="s">
        <v>17</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6"/>
      <c r="BC117" s="307"/>
      <c r="BD117" s="308"/>
      <c r="BE117" s="309"/>
      <c r="BF117" s="310"/>
      <c r="BG117" s="311"/>
      <c r="BH117" s="311"/>
      <c r="BI117" s="311"/>
      <c r="BJ117" s="312"/>
    </row>
    <row r="118" spans="2:62" ht="20.25" customHeight="1" x14ac:dyDescent="0.4">
      <c r="B118" s="320"/>
      <c r="C118" s="354"/>
      <c r="D118" s="355"/>
      <c r="E118" s="207"/>
      <c r="F118" s="208">
        <f>C117</f>
        <v>0</v>
      </c>
      <c r="G118" s="207"/>
      <c r="H118" s="208">
        <f>I117</f>
        <v>0</v>
      </c>
      <c r="I118" s="356"/>
      <c r="J118" s="357"/>
      <c r="K118" s="358"/>
      <c r="L118" s="359"/>
      <c r="M118" s="359"/>
      <c r="N118" s="355"/>
      <c r="O118" s="303"/>
      <c r="P118" s="304"/>
      <c r="Q118" s="304"/>
      <c r="R118" s="304"/>
      <c r="S118" s="305"/>
      <c r="T118" s="196" t="s">
        <v>251</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51">
        <f>IF($BE$3="４週",SUM(W118:AX118),IF($BE$3="暦月",SUM(W118:BA118),""))</f>
        <v>0</v>
      </c>
      <c r="BC118" s="352"/>
      <c r="BD118" s="353">
        <f>IF($BE$3="４週",BB118/4,IF($BE$3="暦月",(BB118/($BE$8/7)),""))</f>
        <v>0</v>
      </c>
      <c r="BE118" s="352"/>
      <c r="BF118" s="348"/>
      <c r="BG118" s="349"/>
      <c r="BH118" s="349"/>
      <c r="BI118" s="349"/>
      <c r="BJ118" s="350"/>
    </row>
    <row r="119" spans="2:62" ht="20.25" customHeight="1" x14ac:dyDescent="0.4">
      <c r="B119" s="319">
        <f>B117+1</f>
        <v>52</v>
      </c>
      <c r="C119" s="321"/>
      <c r="D119" s="322"/>
      <c r="E119" s="163"/>
      <c r="F119" s="164"/>
      <c r="G119" s="163"/>
      <c r="H119" s="164"/>
      <c r="I119" s="324"/>
      <c r="J119" s="325"/>
      <c r="K119" s="326"/>
      <c r="L119" s="327"/>
      <c r="M119" s="327"/>
      <c r="N119" s="322"/>
      <c r="O119" s="303"/>
      <c r="P119" s="304"/>
      <c r="Q119" s="304"/>
      <c r="R119" s="304"/>
      <c r="S119" s="305"/>
      <c r="T119" s="195" t="s">
        <v>17</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6"/>
      <c r="BC119" s="307"/>
      <c r="BD119" s="308"/>
      <c r="BE119" s="309"/>
      <c r="BF119" s="310"/>
      <c r="BG119" s="311"/>
      <c r="BH119" s="311"/>
      <c r="BI119" s="311"/>
      <c r="BJ119" s="312"/>
    </row>
    <row r="120" spans="2:62" ht="20.25" customHeight="1" x14ac:dyDescent="0.4">
      <c r="B120" s="320"/>
      <c r="C120" s="354"/>
      <c r="D120" s="355"/>
      <c r="E120" s="207"/>
      <c r="F120" s="208">
        <f>C119</f>
        <v>0</v>
      </c>
      <c r="G120" s="207"/>
      <c r="H120" s="208">
        <f>I119</f>
        <v>0</v>
      </c>
      <c r="I120" s="356"/>
      <c r="J120" s="357"/>
      <c r="K120" s="358"/>
      <c r="L120" s="359"/>
      <c r="M120" s="359"/>
      <c r="N120" s="355"/>
      <c r="O120" s="303"/>
      <c r="P120" s="304"/>
      <c r="Q120" s="304"/>
      <c r="R120" s="304"/>
      <c r="S120" s="305"/>
      <c r="T120" s="196" t="s">
        <v>251</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51">
        <f>IF($BE$3="４週",SUM(W120:AX120),IF($BE$3="暦月",SUM(W120:BA120),""))</f>
        <v>0</v>
      </c>
      <c r="BC120" s="352"/>
      <c r="BD120" s="353">
        <f>IF($BE$3="４週",BB120/4,IF($BE$3="暦月",(BB120/($BE$8/7)),""))</f>
        <v>0</v>
      </c>
      <c r="BE120" s="352"/>
      <c r="BF120" s="348"/>
      <c r="BG120" s="349"/>
      <c r="BH120" s="349"/>
      <c r="BI120" s="349"/>
      <c r="BJ120" s="350"/>
    </row>
    <row r="121" spans="2:62" ht="20.25" customHeight="1" x14ac:dyDescent="0.4">
      <c r="B121" s="319">
        <f>B119+1</f>
        <v>53</v>
      </c>
      <c r="C121" s="321"/>
      <c r="D121" s="322"/>
      <c r="E121" s="163"/>
      <c r="F121" s="164"/>
      <c r="G121" s="163"/>
      <c r="H121" s="164"/>
      <c r="I121" s="324"/>
      <c r="J121" s="325"/>
      <c r="K121" s="326"/>
      <c r="L121" s="327"/>
      <c r="M121" s="327"/>
      <c r="N121" s="322"/>
      <c r="O121" s="303"/>
      <c r="P121" s="304"/>
      <c r="Q121" s="304"/>
      <c r="R121" s="304"/>
      <c r="S121" s="305"/>
      <c r="T121" s="195" t="s">
        <v>17</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6"/>
      <c r="BC121" s="307"/>
      <c r="BD121" s="308"/>
      <c r="BE121" s="309"/>
      <c r="BF121" s="310"/>
      <c r="BG121" s="311"/>
      <c r="BH121" s="311"/>
      <c r="BI121" s="311"/>
      <c r="BJ121" s="312"/>
    </row>
    <row r="122" spans="2:62" ht="20.25" customHeight="1" x14ac:dyDescent="0.4">
      <c r="B122" s="320"/>
      <c r="C122" s="354"/>
      <c r="D122" s="355"/>
      <c r="E122" s="207"/>
      <c r="F122" s="208">
        <f>C121</f>
        <v>0</v>
      </c>
      <c r="G122" s="207"/>
      <c r="H122" s="208">
        <f>I121</f>
        <v>0</v>
      </c>
      <c r="I122" s="356"/>
      <c r="J122" s="357"/>
      <c r="K122" s="358"/>
      <c r="L122" s="359"/>
      <c r="M122" s="359"/>
      <c r="N122" s="355"/>
      <c r="O122" s="303"/>
      <c r="P122" s="304"/>
      <c r="Q122" s="304"/>
      <c r="R122" s="304"/>
      <c r="S122" s="305"/>
      <c r="T122" s="196" t="s">
        <v>251</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51">
        <f>IF($BE$3="４週",SUM(W122:AX122),IF($BE$3="暦月",SUM(W122:BA122),""))</f>
        <v>0</v>
      </c>
      <c r="BC122" s="352"/>
      <c r="BD122" s="353">
        <f>IF($BE$3="４週",BB122/4,IF($BE$3="暦月",(BB122/($BE$8/7)),""))</f>
        <v>0</v>
      </c>
      <c r="BE122" s="352"/>
      <c r="BF122" s="348"/>
      <c r="BG122" s="349"/>
      <c r="BH122" s="349"/>
      <c r="BI122" s="349"/>
      <c r="BJ122" s="350"/>
    </row>
    <row r="123" spans="2:62" ht="20.25" customHeight="1" x14ac:dyDescent="0.4">
      <c r="B123" s="319">
        <f>B121+1</f>
        <v>54</v>
      </c>
      <c r="C123" s="321"/>
      <c r="D123" s="322"/>
      <c r="E123" s="163"/>
      <c r="F123" s="164"/>
      <c r="G123" s="163"/>
      <c r="H123" s="164"/>
      <c r="I123" s="324"/>
      <c r="J123" s="325"/>
      <c r="K123" s="326"/>
      <c r="L123" s="327"/>
      <c r="M123" s="327"/>
      <c r="N123" s="322"/>
      <c r="O123" s="303"/>
      <c r="P123" s="304"/>
      <c r="Q123" s="304"/>
      <c r="R123" s="304"/>
      <c r="S123" s="305"/>
      <c r="T123" s="195" t="s">
        <v>17</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6"/>
      <c r="BC123" s="307"/>
      <c r="BD123" s="308"/>
      <c r="BE123" s="309"/>
      <c r="BF123" s="310"/>
      <c r="BG123" s="311"/>
      <c r="BH123" s="311"/>
      <c r="BI123" s="311"/>
      <c r="BJ123" s="312"/>
    </row>
    <row r="124" spans="2:62" ht="20.25" customHeight="1" x14ac:dyDescent="0.4">
      <c r="B124" s="320"/>
      <c r="C124" s="354"/>
      <c r="D124" s="355"/>
      <c r="E124" s="207"/>
      <c r="F124" s="208">
        <f>C123</f>
        <v>0</v>
      </c>
      <c r="G124" s="207"/>
      <c r="H124" s="208">
        <f>I123</f>
        <v>0</v>
      </c>
      <c r="I124" s="356"/>
      <c r="J124" s="357"/>
      <c r="K124" s="358"/>
      <c r="L124" s="359"/>
      <c r="M124" s="359"/>
      <c r="N124" s="355"/>
      <c r="O124" s="303"/>
      <c r="P124" s="304"/>
      <c r="Q124" s="304"/>
      <c r="R124" s="304"/>
      <c r="S124" s="305"/>
      <c r="T124" s="196" t="s">
        <v>251</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51">
        <f>IF($BE$3="４週",SUM(W124:AX124),IF($BE$3="暦月",SUM(W124:BA124),""))</f>
        <v>0</v>
      </c>
      <c r="BC124" s="352"/>
      <c r="BD124" s="353">
        <f>IF($BE$3="４週",BB124/4,IF($BE$3="暦月",(BB124/($BE$8/7)),""))</f>
        <v>0</v>
      </c>
      <c r="BE124" s="352"/>
      <c r="BF124" s="348"/>
      <c r="BG124" s="349"/>
      <c r="BH124" s="349"/>
      <c r="BI124" s="349"/>
      <c r="BJ124" s="350"/>
    </row>
    <row r="125" spans="2:62" ht="20.25" customHeight="1" x14ac:dyDescent="0.4">
      <c r="B125" s="319">
        <f>B123+1</f>
        <v>55</v>
      </c>
      <c r="C125" s="321"/>
      <c r="D125" s="322"/>
      <c r="E125" s="163"/>
      <c r="F125" s="164"/>
      <c r="G125" s="163"/>
      <c r="H125" s="164"/>
      <c r="I125" s="324"/>
      <c r="J125" s="325"/>
      <c r="K125" s="326"/>
      <c r="L125" s="327"/>
      <c r="M125" s="327"/>
      <c r="N125" s="322"/>
      <c r="O125" s="303"/>
      <c r="P125" s="304"/>
      <c r="Q125" s="304"/>
      <c r="R125" s="304"/>
      <c r="S125" s="305"/>
      <c r="T125" s="195" t="s">
        <v>17</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6"/>
      <c r="BC125" s="307"/>
      <c r="BD125" s="308"/>
      <c r="BE125" s="309"/>
      <c r="BF125" s="310"/>
      <c r="BG125" s="311"/>
      <c r="BH125" s="311"/>
      <c r="BI125" s="311"/>
      <c r="BJ125" s="312"/>
    </row>
    <row r="126" spans="2:62" ht="20.25" customHeight="1" x14ac:dyDescent="0.4">
      <c r="B126" s="320"/>
      <c r="C126" s="354"/>
      <c r="D126" s="355"/>
      <c r="E126" s="207"/>
      <c r="F126" s="208">
        <f>C125</f>
        <v>0</v>
      </c>
      <c r="G126" s="207"/>
      <c r="H126" s="208">
        <f>I125</f>
        <v>0</v>
      </c>
      <c r="I126" s="356"/>
      <c r="J126" s="357"/>
      <c r="K126" s="358"/>
      <c r="L126" s="359"/>
      <c r="M126" s="359"/>
      <c r="N126" s="355"/>
      <c r="O126" s="303"/>
      <c r="P126" s="304"/>
      <c r="Q126" s="304"/>
      <c r="R126" s="304"/>
      <c r="S126" s="305"/>
      <c r="T126" s="196" t="s">
        <v>251</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51">
        <f>IF($BE$3="４週",SUM(W126:AX126),IF($BE$3="暦月",SUM(W126:BA126),""))</f>
        <v>0</v>
      </c>
      <c r="BC126" s="352"/>
      <c r="BD126" s="353">
        <f>IF($BE$3="４週",BB126/4,IF($BE$3="暦月",(BB126/($BE$8/7)),""))</f>
        <v>0</v>
      </c>
      <c r="BE126" s="352"/>
      <c r="BF126" s="348"/>
      <c r="BG126" s="349"/>
      <c r="BH126" s="349"/>
      <c r="BI126" s="349"/>
      <c r="BJ126" s="350"/>
    </row>
    <row r="127" spans="2:62" ht="20.25" customHeight="1" x14ac:dyDescent="0.4">
      <c r="B127" s="319">
        <f>B125+1</f>
        <v>56</v>
      </c>
      <c r="C127" s="321"/>
      <c r="D127" s="322"/>
      <c r="E127" s="163"/>
      <c r="F127" s="164"/>
      <c r="G127" s="163"/>
      <c r="H127" s="164"/>
      <c r="I127" s="324"/>
      <c r="J127" s="325"/>
      <c r="K127" s="326"/>
      <c r="L127" s="327"/>
      <c r="M127" s="327"/>
      <c r="N127" s="322"/>
      <c r="O127" s="303"/>
      <c r="P127" s="304"/>
      <c r="Q127" s="304"/>
      <c r="R127" s="304"/>
      <c r="S127" s="305"/>
      <c r="T127" s="195" t="s">
        <v>17</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6"/>
      <c r="BC127" s="307"/>
      <c r="BD127" s="308"/>
      <c r="BE127" s="309"/>
      <c r="BF127" s="310"/>
      <c r="BG127" s="311"/>
      <c r="BH127" s="311"/>
      <c r="BI127" s="311"/>
      <c r="BJ127" s="312"/>
    </row>
    <row r="128" spans="2:62" ht="20.25" customHeight="1" x14ac:dyDescent="0.4">
      <c r="B128" s="320"/>
      <c r="C128" s="354"/>
      <c r="D128" s="355"/>
      <c r="E128" s="207"/>
      <c r="F128" s="208">
        <f>C127</f>
        <v>0</v>
      </c>
      <c r="G128" s="207"/>
      <c r="H128" s="208">
        <f>I127</f>
        <v>0</v>
      </c>
      <c r="I128" s="356"/>
      <c r="J128" s="357"/>
      <c r="K128" s="358"/>
      <c r="L128" s="359"/>
      <c r="M128" s="359"/>
      <c r="N128" s="355"/>
      <c r="O128" s="303"/>
      <c r="P128" s="304"/>
      <c r="Q128" s="304"/>
      <c r="R128" s="304"/>
      <c r="S128" s="305"/>
      <c r="T128" s="196" t="s">
        <v>251</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51">
        <f>IF($BE$3="４週",SUM(W128:AX128),IF($BE$3="暦月",SUM(W128:BA128),""))</f>
        <v>0</v>
      </c>
      <c r="BC128" s="352"/>
      <c r="BD128" s="353">
        <f>IF($BE$3="４週",BB128/4,IF($BE$3="暦月",(BB128/($BE$8/7)),""))</f>
        <v>0</v>
      </c>
      <c r="BE128" s="352"/>
      <c r="BF128" s="348"/>
      <c r="BG128" s="349"/>
      <c r="BH128" s="349"/>
      <c r="BI128" s="349"/>
      <c r="BJ128" s="350"/>
    </row>
    <row r="129" spans="2:62" ht="20.25" customHeight="1" x14ac:dyDescent="0.4">
      <c r="B129" s="319">
        <f>B127+1</f>
        <v>57</v>
      </c>
      <c r="C129" s="321"/>
      <c r="D129" s="322"/>
      <c r="E129" s="163"/>
      <c r="F129" s="164"/>
      <c r="G129" s="163"/>
      <c r="H129" s="164"/>
      <c r="I129" s="324"/>
      <c r="J129" s="325"/>
      <c r="K129" s="326"/>
      <c r="L129" s="327"/>
      <c r="M129" s="327"/>
      <c r="N129" s="322"/>
      <c r="O129" s="303"/>
      <c r="P129" s="304"/>
      <c r="Q129" s="304"/>
      <c r="R129" s="304"/>
      <c r="S129" s="305"/>
      <c r="T129" s="195" t="s">
        <v>17</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6"/>
      <c r="BC129" s="307"/>
      <c r="BD129" s="308"/>
      <c r="BE129" s="309"/>
      <c r="BF129" s="310"/>
      <c r="BG129" s="311"/>
      <c r="BH129" s="311"/>
      <c r="BI129" s="311"/>
      <c r="BJ129" s="312"/>
    </row>
    <row r="130" spans="2:62" ht="20.25" customHeight="1" x14ac:dyDescent="0.4">
      <c r="B130" s="320"/>
      <c r="C130" s="354"/>
      <c r="D130" s="355"/>
      <c r="E130" s="207"/>
      <c r="F130" s="208">
        <f>C129</f>
        <v>0</v>
      </c>
      <c r="G130" s="207"/>
      <c r="H130" s="208">
        <f>I129</f>
        <v>0</v>
      </c>
      <c r="I130" s="356"/>
      <c r="J130" s="357"/>
      <c r="K130" s="358"/>
      <c r="L130" s="359"/>
      <c r="M130" s="359"/>
      <c r="N130" s="355"/>
      <c r="O130" s="303"/>
      <c r="P130" s="304"/>
      <c r="Q130" s="304"/>
      <c r="R130" s="304"/>
      <c r="S130" s="305"/>
      <c r="T130" s="196" t="s">
        <v>251</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51">
        <f>IF($BE$3="４週",SUM(W130:AX130),IF($BE$3="暦月",SUM(W130:BA130),""))</f>
        <v>0</v>
      </c>
      <c r="BC130" s="352"/>
      <c r="BD130" s="353">
        <f>IF($BE$3="４週",BB130/4,IF($BE$3="暦月",(BB130/($BE$8/7)),""))</f>
        <v>0</v>
      </c>
      <c r="BE130" s="352"/>
      <c r="BF130" s="348"/>
      <c r="BG130" s="349"/>
      <c r="BH130" s="349"/>
      <c r="BI130" s="349"/>
      <c r="BJ130" s="350"/>
    </row>
    <row r="131" spans="2:62" ht="20.25" customHeight="1" x14ac:dyDescent="0.4">
      <c r="B131" s="319">
        <f>B129+1</f>
        <v>58</v>
      </c>
      <c r="C131" s="321"/>
      <c r="D131" s="322"/>
      <c r="E131" s="163"/>
      <c r="F131" s="164"/>
      <c r="G131" s="163"/>
      <c r="H131" s="164"/>
      <c r="I131" s="324"/>
      <c r="J131" s="325"/>
      <c r="K131" s="326"/>
      <c r="L131" s="327"/>
      <c r="M131" s="327"/>
      <c r="N131" s="322"/>
      <c r="O131" s="303"/>
      <c r="P131" s="304"/>
      <c r="Q131" s="304"/>
      <c r="R131" s="304"/>
      <c r="S131" s="305"/>
      <c r="T131" s="195" t="s">
        <v>17</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6"/>
      <c r="BC131" s="307"/>
      <c r="BD131" s="308"/>
      <c r="BE131" s="309"/>
      <c r="BF131" s="310"/>
      <c r="BG131" s="311"/>
      <c r="BH131" s="311"/>
      <c r="BI131" s="311"/>
      <c r="BJ131" s="312"/>
    </row>
    <row r="132" spans="2:62" ht="20.25" customHeight="1" x14ac:dyDescent="0.4">
      <c r="B132" s="320"/>
      <c r="C132" s="354"/>
      <c r="D132" s="355"/>
      <c r="E132" s="207"/>
      <c r="F132" s="208">
        <f>C131</f>
        <v>0</v>
      </c>
      <c r="G132" s="207"/>
      <c r="H132" s="208">
        <f>I131</f>
        <v>0</v>
      </c>
      <c r="I132" s="356"/>
      <c r="J132" s="357"/>
      <c r="K132" s="358"/>
      <c r="L132" s="359"/>
      <c r="M132" s="359"/>
      <c r="N132" s="355"/>
      <c r="O132" s="303"/>
      <c r="P132" s="304"/>
      <c r="Q132" s="304"/>
      <c r="R132" s="304"/>
      <c r="S132" s="305"/>
      <c r="T132" s="196" t="s">
        <v>251</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51">
        <f>IF($BE$3="４週",SUM(W132:AX132),IF($BE$3="暦月",SUM(W132:BA132),""))</f>
        <v>0</v>
      </c>
      <c r="BC132" s="352"/>
      <c r="BD132" s="353">
        <f>IF($BE$3="４週",BB132/4,IF($BE$3="暦月",(BB132/($BE$8/7)),""))</f>
        <v>0</v>
      </c>
      <c r="BE132" s="352"/>
      <c r="BF132" s="348"/>
      <c r="BG132" s="349"/>
      <c r="BH132" s="349"/>
      <c r="BI132" s="349"/>
      <c r="BJ132" s="350"/>
    </row>
    <row r="133" spans="2:62" ht="20.25" customHeight="1" x14ac:dyDescent="0.4">
      <c r="B133" s="319">
        <f>B131+1</f>
        <v>59</v>
      </c>
      <c r="C133" s="321"/>
      <c r="D133" s="322"/>
      <c r="E133" s="163"/>
      <c r="F133" s="164"/>
      <c r="G133" s="163"/>
      <c r="H133" s="164"/>
      <c r="I133" s="324"/>
      <c r="J133" s="325"/>
      <c r="K133" s="326"/>
      <c r="L133" s="327"/>
      <c r="M133" s="327"/>
      <c r="N133" s="322"/>
      <c r="O133" s="303"/>
      <c r="P133" s="304"/>
      <c r="Q133" s="304"/>
      <c r="R133" s="304"/>
      <c r="S133" s="305"/>
      <c r="T133" s="195" t="s">
        <v>17</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6"/>
      <c r="BC133" s="307"/>
      <c r="BD133" s="308"/>
      <c r="BE133" s="309"/>
      <c r="BF133" s="310"/>
      <c r="BG133" s="311"/>
      <c r="BH133" s="311"/>
      <c r="BI133" s="311"/>
      <c r="BJ133" s="312"/>
    </row>
    <row r="134" spans="2:62" ht="20.25" customHeight="1" x14ac:dyDescent="0.4">
      <c r="B134" s="320"/>
      <c r="C134" s="354"/>
      <c r="D134" s="355"/>
      <c r="E134" s="207"/>
      <c r="F134" s="208">
        <f>C133</f>
        <v>0</v>
      </c>
      <c r="G134" s="207"/>
      <c r="H134" s="208">
        <f>I133</f>
        <v>0</v>
      </c>
      <c r="I134" s="356"/>
      <c r="J134" s="357"/>
      <c r="K134" s="358"/>
      <c r="L134" s="359"/>
      <c r="M134" s="359"/>
      <c r="N134" s="355"/>
      <c r="O134" s="303"/>
      <c r="P134" s="304"/>
      <c r="Q134" s="304"/>
      <c r="R134" s="304"/>
      <c r="S134" s="305"/>
      <c r="T134" s="196" t="s">
        <v>251</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51">
        <f>IF($BE$3="４週",SUM(W134:AX134),IF($BE$3="暦月",SUM(W134:BA134),""))</f>
        <v>0</v>
      </c>
      <c r="BC134" s="352"/>
      <c r="BD134" s="353">
        <f>IF($BE$3="４週",BB134/4,IF($BE$3="暦月",(BB134/($BE$8/7)),""))</f>
        <v>0</v>
      </c>
      <c r="BE134" s="352"/>
      <c r="BF134" s="348"/>
      <c r="BG134" s="349"/>
      <c r="BH134" s="349"/>
      <c r="BI134" s="349"/>
      <c r="BJ134" s="350"/>
    </row>
    <row r="135" spans="2:62" ht="20.25" customHeight="1" x14ac:dyDescent="0.4">
      <c r="B135" s="319">
        <f>B133+1</f>
        <v>60</v>
      </c>
      <c r="C135" s="321"/>
      <c r="D135" s="322"/>
      <c r="E135" s="163"/>
      <c r="F135" s="164"/>
      <c r="G135" s="163"/>
      <c r="H135" s="164"/>
      <c r="I135" s="324"/>
      <c r="J135" s="325"/>
      <c r="K135" s="326"/>
      <c r="L135" s="327"/>
      <c r="M135" s="327"/>
      <c r="N135" s="322"/>
      <c r="O135" s="303"/>
      <c r="P135" s="304"/>
      <c r="Q135" s="304"/>
      <c r="R135" s="304"/>
      <c r="S135" s="305"/>
      <c r="T135" s="195" t="s">
        <v>17</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6"/>
      <c r="BC135" s="307"/>
      <c r="BD135" s="308"/>
      <c r="BE135" s="309"/>
      <c r="BF135" s="310"/>
      <c r="BG135" s="311"/>
      <c r="BH135" s="311"/>
      <c r="BI135" s="311"/>
      <c r="BJ135" s="312"/>
    </row>
    <row r="136" spans="2:62" ht="20.25" customHeight="1" x14ac:dyDescent="0.4">
      <c r="B136" s="320"/>
      <c r="C136" s="354"/>
      <c r="D136" s="355"/>
      <c r="E136" s="207"/>
      <c r="F136" s="208">
        <f>C135</f>
        <v>0</v>
      </c>
      <c r="G136" s="207"/>
      <c r="H136" s="208">
        <f>I135</f>
        <v>0</v>
      </c>
      <c r="I136" s="356"/>
      <c r="J136" s="357"/>
      <c r="K136" s="358"/>
      <c r="L136" s="359"/>
      <c r="M136" s="359"/>
      <c r="N136" s="355"/>
      <c r="O136" s="303"/>
      <c r="P136" s="304"/>
      <c r="Q136" s="304"/>
      <c r="R136" s="304"/>
      <c r="S136" s="305"/>
      <c r="T136" s="196" t="s">
        <v>251</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51">
        <f>IF($BE$3="４週",SUM(W136:AX136),IF($BE$3="暦月",SUM(W136:BA136),""))</f>
        <v>0</v>
      </c>
      <c r="BC136" s="352"/>
      <c r="BD136" s="353">
        <f>IF($BE$3="４週",BB136/4,IF($BE$3="暦月",(BB136/($BE$8/7)),""))</f>
        <v>0</v>
      </c>
      <c r="BE136" s="352"/>
      <c r="BF136" s="348"/>
      <c r="BG136" s="349"/>
      <c r="BH136" s="349"/>
      <c r="BI136" s="349"/>
      <c r="BJ136" s="350"/>
    </row>
    <row r="137" spans="2:62" ht="20.25" customHeight="1" x14ac:dyDescent="0.4">
      <c r="B137" s="319">
        <f>B135+1</f>
        <v>61</v>
      </c>
      <c r="C137" s="321"/>
      <c r="D137" s="322"/>
      <c r="E137" s="163"/>
      <c r="F137" s="164"/>
      <c r="G137" s="163"/>
      <c r="H137" s="164"/>
      <c r="I137" s="324"/>
      <c r="J137" s="325"/>
      <c r="K137" s="326"/>
      <c r="L137" s="327"/>
      <c r="M137" s="327"/>
      <c r="N137" s="322"/>
      <c r="O137" s="303"/>
      <c r="P137" s="304"/>
      <c r="Q137" s="304"/>
      <c r="R137" s="304"/>
      <c r="S137" s="305"/>
      <c r="T137" s="195" t="s">
        <v>17</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6"/>
      <c r="BC137" s="307"/>
      <c r="BD137" s="308"/>
      <c r="BE137" s="309"/>
      <c r="BF137" s="310"/>
      <c r="BG137" s="311"/>
      <c r="BH137" s="311"/>
      <c r="BI137" s="311"/>
      <c r="BJ137" s="312"/>
    </row>
    <row r="138" spans="2:62" ht="20.25" customHeight="1" x14ac:dyDescent="0.4">
      <c r="B138" s="320"/>
      <c r="C138" s="354"/>
      <c r="D138" s="355"/>
      <c r="E138" s="207"/>
      <c r="F138" s="208">
        <f>C137</f>
        <v>0</v>
      </c>
      <c r="G138" s="207"/>
      <c r="H138" s="208">
        <f>I137</f>
        <v>0</v>
      </c>
      <c r="I138" s="356"/>
      <c r="J138" s="357"/>
      <c r="K138" s="358"/>
      <c r="L138" s="359"/>
      <c r="M138" s="359"/>
      <c r="N138" s="355"/>
      <c r="O138" s="303"/>
      <c r="P138" s="304"/>
      <c r="Q138" s="304"/>
      <c r="R138" s="304"/>
      <c r="S138" s="305"/>
      <c r="T138" s="196" t="s">
        <v>251</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51">
        <f>IF($BE$3="４週",SUM(W138:AX138),IF($BE$3="暦月",SUM(W138:BA138),""))</f>
        <v>0</v>
      </c>
      <c r="BC138" s="352"/>
      <c r="BD138" s="353">
        <f>IF($BE$3="４週",BB138/4,IF($BE$3="暦月",(BB138/($BE$8/7)),""))</f>
        <v>0</v>
      </c>
      <c r="BE138" s="352"/>
      <c r="BF138" s="348"/>
      <c r="BG138" s="349"/>
      <c r="BH138" s="349"/>
      <c r="BI138" s="349"/>
      <c r="BJ138" s="350"/>
    </row>
    <row r="139" spans="2:62" ht="20.25" customHeight="1" x14ac:dyDescent="0.4">
      <c r="B139" s="319">
        <f>B137+1</f>
        <v>62</v>
      </c>
      <c r="C139" s="321"/>
      <c r="D139" s="322"/>
      <c r="E139" s="163"/>
      <c r="F139" s="164"/>
      <c r="G139" s="163"/>
      <c r="H139" s="164"/>
      <c r="I139" s="324"/>
      <c r="J139" s="325"/>
      <c r="K139" s="326"/>
      <c r="L139" s="327"/>
      <c r="M139" s="327"/>
      <c r="N139" s="322"/>
      <c r="O139" s="303"/>
      <c r="P139" s="304"/>
      <c r="Q139" s="304"/>
      <c r="R139" s="304"/>
      <c r="S139" s="305"/>
      <c r="T139" s="195" t="s">
        <v>17</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6"/>
      <c r="BC139" s="307"/>
      <c r="BD139" s="308"/>
      <c r="BE139" s="309"/>
      <c r="BF139" s="310"/>
      <c r="BG139" s="311"/>
      <c r="BH139" s="311"/>
      <c r="BI139" s="311"/>
      <c r="BJ139" s="312"/>
    </row>
    <row r="140" spans="2:62" ht="20.25" customHeight="1" x14ac:dyDescent="0.4">
      <c r="B140" s="320"/>
      <c r="C140" s="354"/>
      <c r="D140" s="355"/>
      <c r="E140" s="207"/>
      <c r="F140" s="208">
        <f>C139</f>
        <v>0</v>
      </c>
      <c r="G140" s="207"/>
      <c r="H140" s="208">
        <f>I139</f>
        <v>0</v>
      </c>
      <c r="I140" s="356"/>
      <c r="J140" s="357"/>
      <c r="K140" s="358"/>
      <c r="L140" s="359"/>
      <c r="M140" s="359"/>
      <c r="N140" s="355"/>
      <c r="O140" s="303"/>
      <c r="P140" s="304"/>
      <c r="Q140" s="304"/>
      <c r="R140" s="304"/>
      <c r="S140" s="305"/>
      <c r="T140" s="196" t="s">
        <v>251</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51">
        <f>IF($BE$3="４週",SUM(W140:AX140),IF($BE$3="暦月",SUM(W140:BA140),""))</f>
        <v>0</v>
      </c>
      <c r="BC140" s="352"/>
      <c r="BD140" s="353">
        <f>IF($BE$3="４週",BB140/4,IF($BE$3="暦月",(BB140/($BE$8/7)),""))</f>
        <v>0</v>
      </c>
      <c r="BE140" s="352"/>
      <c r="BF140" s="348"/>
      <c r="BG140" s="349"/>
      <c r="BH140" s="349"/>
      <c r="BI140" s="349"/>
      <c r="BJ140" s="350"/>
    </row>
    <row r="141" spans="2:62" ht="20.25" customHeight="1" x14ac:dyDescent="0.4">
      <c r="B141" s="319">
        <f>B139+1</f>
        <v>63</v>
      </c>
      <c r="C141" s="321"/>
      <c r="D141" s="322"/>
      <c r="E141" s="163"/>
      <c r="F141" s="164"/>
      <c r="G141" s="163"/>
      <c r="H141" s="164"/>
      <c r="I141" s="324"/>
      <c r="J141" s="325"/>
      <c r="K141" s="326"/>
      <c r="L141" s="327"/>
      <c r="M141" s="327"/>
      <c r="N141" s="322"/>
      <c r="O141" s="303"/>
      <c r="P141" s="304"/>
      <c r="Q141" s="304"/>
      <c r="R141" s="304"/>
      <c r="S141" s="305"/>
      <c r="T141" s="195" t="s">
        <v>17</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6"/>
      <c r="BC141" s="307"/>
      <c r="BD141" s="308"/>
      <c r="BE141" s="309"/>
      <c r="BF141" s="310"/>
      <c r="BG141" s="311"/>
      <c r="BH141" s="311"/>
      <c r="BI141" s="311"/>
      <c r="BJ141" s="312"/>
    </row>
    <row r="142" spans="2:62" ht="20.25" customHeight="1" x14ac:dyDescent="0.4">
      <c r="B142" s="320"/>
      <c r="C142" s="354"/>
      <c r="D142" s="355"/>
      <c r="E142" s="207"/>
      <c r="F142" s="208">
        <f>C141</f>
        <v>0</v>
      </c>
      <c r="G142" s="207"/>
      <c r="H142" s="208">
        <f>I141</f>
        <v>0</v>
      </c>
      <c r="I142" s="356"/>
      <c r="J142" s="357"/>
      <c r="K142" s="358"/>
      <c r="L142" s="359"/>
      <c r="M142" s="359"/>
      <c r="N142" s="355"/>
      <c r="O142" s="303"/>
      <c r="P142" s="304"/>
      <c r="Q142" s="304"/>
      <c r="R142" s="304"/>
      <c r="S142" s="305"/>
      <c r="T142" s="196" t="s">
        <v>251</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51">
        <f>IF($BE$3="４週",SUM(W142:AX142),IF($BE$3="暦月",SUM(W142:BA142),""))</f>
        <v>0</v>
      </c>
      <c r="BC142" s="352"/>
      <c r="BD142" s="353">
        <f>IF($BE$3="４週",BB142/4,IF($BE$3="暦月",(BB142/($BE$8/7)),""))</f>
        <v>0</v>
      </c>
      <c r="BE142" s="352"/>
      <c r="BF142" s="348"/>
      <c r="BG142" s="349"/>
      <c r="BH142" s="349"/>
      <c r="BI142" s="349"/>
      <c r="BJ142" s="350"/>
    </row>
    <row r="143" spans="2:62" ht="20.25" customHeight="1" x14ac:dyDescent="0.4">
      <c r="B143" s="319">
        <f>B141+1</f>
        <v>64</v>
      </c>
      <c r="C143" s="321"/>
      <c r="D143" s="322"/>
      <c r="E143" s="163"/>
      <c r="F143" s="164"/>
      <c r="G143" s="163"/>
      <c r="H143" s="164"/>
      <c r="I143" s="324"/>
      <c r="J143" s="325"/>
      <c r="K143" s="326"/>
      <c r="L143" s="327"/>
      <c r="M143" s="327"/>
      <c r="N143" s="322"/>
      <c r="O143" s="303"/>
      <c r="P143" s="304"/>
      <c r="Q143" s="304"/>
      <c r="R143" s="304"/>
      <c r="S143" s="305"/>
      <c r="T143" s="195" t="s">
        <v>17</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6"/>
      <c r="BC143" s="307"/>
      <c r="BD143" s="308"/>
      <c r="BE143" s="309"/>
      <c r="BF143" s="310"/>
      <c r="BG143" s="311"/>
      <c r="BH143" s="311"/>
      <c r="BI143" s="311"/>
      <c r="BJ143" s="312"/>
    </row>
    <row r="144" spans="2:62" ht="20.25" customHeight="1" x14ac:dyDescent="0.4">
      <c r="B144" s="320"/>
      <c r="C144" s="354"/>
      <c r="D144" s="355"/>
      <c r="E144" s="207"/>
      <c r="F144" s="208">
        <f>C143</f>
        <v>0</v>
      </c>
      <c r="G144" s="207"/>
      <c r="H144" s="208">
        <f>I143</f>
        <v>0</v>
      </c>
      <c r="I144" s="356"/>
      <c r="J144" s="357"/>
      <c r="K144" s="358"/>
      <c r="L144" s="359"/>
      <c r="M144" s="359"/>
      <c r="N144" s="355"/>
      <c r="O144" s="303"/>
      <c r="P144" s="304"/>
      <c r="Q144" s="304"/>
      <c r="R144" s="304"/>
      <c r="S144" s="305"/>
      <c r="T144" s="196" t="s">
        <v>251</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51">
        <f>IF($BE$3="４週",SUM(W144:AX144),IF($BE$3="暦月",SUM(W144:BA144),""))</f>
        <v>0</v>
      </c>
      <c r="BC144" s="352"/>
      <c r="BD144" s="353">
        <f>IF($BE$3="４週",BB144/4,IF($BE$3="暦月",(BB144/($BE$8/7)),""))</f>
        <v>0</v>
      </c>
      <c r="BE144" s="352"/>
      <c r="BF144" s="348"/>
      <c r="BG144" s="349"/>
      <c r="BH144" s="349"/>
      <c r="BI144" s="349"/>
      <c r="BJ144" s="350"/>
    </row>
    <row r="145" spans="2:62" ht="20.25" customHeight="1" x14ac:dyDescent="0.4">
      <c r="B145" s="319">
        <f>B143+1</f>
        <v>65</v>
      </c>
      <c r="C145" s="321"/>
      <c r="D145" s="322"/>
      <c r="E145" s="163"/>
      <c r="F145" s="164"/>
      <c r="G145" s="163"/>
      <c r="H145" s="164"/>
      <c r="I145" s="324"/>
      <c r="J145" s="325"/>
      <c r="K145" s="326"/>
      <c r="L145" s="327"/>
      <c r="M145" s="327"/>
      <c r="N145" s="322"/>
      <c r="O145" s="303"/>
      <c r="P145" s="304"/>
      <c r="Q145" s="304"/>
      <c r="R145" s="304"/>
      <c r="S145" s="305"/>
      <c r="T145" s="195" t="s">
        <v>17</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6"/>
      <c r="BC145" s="307"/>
      <c r="BD145" s="308"/>
      <c r="BE145" s="309"/>
      <c r="BF145" s="310"/>
      <c r="BG145" s="311"/>
      <c r="BH145" s="311"/>
      <c r="BI145" s="311"/>
      <c r="BJ145" s="312"/>
    </row>
    <row r="146" spans="2:62" ht="20.25" customHeight="1" x14ac:dyDescent="0.4">
      <c r="B146" s="320"/>
      <c r="C146" s="354"/>
      <c r="D146" s="355"/>
      <c r="E146" s="207"/>
      <c r="F146" s="208">
        <f>C145</f>
        <v>0</v>
      </c>
      <c r="G146" s="207"/>
      <c r="H146" s="208">
        <f>I145</f>
        <v>0</v>
      </c>
      <c r="I146" s="356"/>
      <c r="J146" s="357"/>
      <c r="K146" s="358"/>
      <c r="L146" s="359"/>
      <c r="M146" s="359"/>
      <c r="N146" s="355"/>
      <c r="O146" s="303"/>
      <c r="P146" s="304"/>
      <c r="Q146" s="304"/>
      <c r="R146" s="304"/>
      <c r="S146" s="305"/>
      <c r="T146" s="196" t="s">
        <v>251</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51">
        <f>IF($BE$3="４週",SUM(W146:AX146),IF($BE$3="暦月",SUM(W146:BA146),""))</f>
        <v>0</v>
      </c>
      <c r="BC146" s="352"/>
      <c r="BD146" s="353">
        <f>IF($BE$3="４週",BB146/4,IF($BE$3="暦月",(BB146/($BE$8/7)),""))</f>
        <v>0</v>
      </c>
      <c r="BE146" s="352"/>
      <c r="BF146" s="348"/>
      <c r="BG146" s="349"/>
      <c r="BH146" s="349"/>
      <c r="BI146" s="349"/>
      <c r="BJ146" s="350"/>
    </row>
    <row r="147" spans="2:62" ht="20.25" customHeight="1" x14ac:dyDescent="0.4">
      <c r="B147" s="319">
        <f>B145+1</f>
        <v>66</v>
      </c>
      <c r="C147" s="321"/>
      <c r="D147" s="322"/>
      <c r="E147" s="163"/>
      <c r="F147" s="164"/>
      <c r="G147" s="163"/>
      <c r="H147" s="164"/>
      <c r="I147" s="324"/>
      <c r="J147" s="325"/>
      <c r="K147" s="326"/>
      <c r="L147" s="327"/>
      <c r="M147" s="327"/>
      <c r="N147" s="322"/>
      <c r="O147" s="303"/>
      <c r="P147" s="304"/>
      <c r="Q147" s="304"/>
      <c r="R147" s="304"/>
      <c r="S147" s="305"/>
      <c r="T147" s="195" t="s">
        <v>17</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6"/>
      <c r="BC147" s="307"/>
      <c r="BD147" s="308"/>
      <c r="BE147" s="309"/>
      <c r="BF147" s="310"/>
      <c r="BG147" s="311"/>
      <c r="BH147" s="311"/>
      <c r="BI147" s="311"/>
      <c r="BJ147" s="312"/>
    </row>
    <row r="148" spans="2:62" ht="20.25" customHeight="1" x14ac:dyDescent="0.4">
      <c r="B148" s="320"/>
      <c r="C148" s="354"/>
      <c r="D148" s="355"/>
      <c r="E148" s="207"/>
      <c r="F148" s="208">
        <f>C147</f>
        <v>0</v>
      </c>
      <c r="G148" s="207"/>
      <c r="H148" s="208">
        <f>I147</f>
        <v>0</v>
      </c>
      <c r="I148" s="356"/>
      <c r="J148" s="357"/>
      <c r="K148" s="358"/>
      <c r="L148" s="359"/>
      <c r="M148" s="359"/>
      <c r="N148" s="355"/>
      <c r="O148" s="303"/>
      <c r="P148" s="304"/>
      <c r="Q148" s="304"/>
      <c r="R148" s="304"/>
      <c r="S148" s="305"/>
      <c r="T148" s="196" t="s">
        <v>251</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51">
        <f>IF($BE$3="４週",SUM(W148:AX148),IF($BE$3="暦月",SUM(W148:BA148),""))</f>
        <v>0</v>
      </c>
      <c r="BC148" s="352"/>
      <c r="BD148" s="353">
        <f>IF($BE$3="４週",BB148/4,IF($BE$3="暦月",(BB148/($BE$8/7)),""))</f>
        <v>0</v>
      </c>
      <c r="BE148" s="352"/>
      <c r="BF148" s="348"/>
      <c r="BG148" s="349"/>
      <c r="BH148" s="349"/>
      <c r="BI148" s="349"/>
      <c r="BJ148" s="350"/>
    </row>
    <row r="149" spans="2:62" ht="20.25" customHeight="1" x14ac:dyDescent="0.4">
      <c r="B149" s="319">
        <f>B147+1</f>
        <v>67</v>
      </c>
      <c r="C149" s="321"/>
      <c r="D149" s="322"/>
      <c r="E149" s="163"/>
      <c r="F149" s="164"/>
      <c r="G149" s="163"/>
      <c r="H149" s="164"/>
      <c r="I149" s="324"/>
      <c r="J149" s="325"/>
      <c r="K149" s="326"/>
      <c r="L149" s="327"/>
      <c r="M149" s="327"/>
      <c r="N149" s="322"/>
      <c r="O149" s="303"/>
      <c r="P149" s="304"/>
      <c r="Q149" s="304"/>
      <c r="R149" s="304"/>
      <c r="S149" s="305"/>
      <c r="T149" s="195" t="s">
        <v>17</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6"/>
      <c r="BC149" s="307"/>
      <c r="BD149" s="308"/>
      <c r="BE149" s="309"/>
      <c r="BF149" s="310"/>
      <c r="BG149" s="311"/>
      <c r="BH149" s="311"/>
      <c r="BI149" s="311"/>
      <c r="BJ149" s="312"/>
    </row>
    <row r="150" spans="2:62" ht="20.25" customHeight="1" x14ac:dyDescent="0.4">
      <c r="B150" s="320"/>
      <c r="C150" s="354"/>
      <c r="D150" s="355"/>
      <c r="E150" s="207"/>
      <c r="F150" s="208">
        <f>C149</f>
        <v>0</v>
      </c>
      <c r="G150" s="207"/>
      <c r="H150" s="208">
        <f>I149</f>
        <v>0</v>
      </c>
      <c r="I150" s="356"/>
      <c r="J150" s="357"/>
      <c r="K150" s="358"/>
      <c r="L150" s="359"/>
      <c r="M150" s="359"/>
      <c r="N150" s="355"/>
      <c r="O150" s="303"/>
      <c r="P150" s="304"/>
      <c r="Q150" s="304"/>
      <c r="R150" s="304"/>
      <c r="S150" s="305"/>
      <c r="T150" s="196" t="s">
        <v>251</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51">
        <f>IF($BE$3="４週",SUM(W150:AX150),IF($BE$3="暦月",SUM(W150:BA150),""))</f>
        <v>0</v>
      </c>
      <c r="BC150" s="352"/>
      <c r="BD150" s="353">
        <f>IF($BE$3="４週",BB150/4,IF($BE$3="暦月",(BB150/($BE$8/7)),""))</f>
        <v>0</v>
      </c>
      <c r="BE150" s="352"/>
      <c r="BF150" s="348"/>
      <c r="BG150" s="349"/>
      <c r="BH150" s="349"/>
      <c r="BI150" s="349"/>
      <c r="BJ150" s="350"/>
    </row>
    <row r="151" spans="2:62" ht="20.25" customHeight="1" x14ac:dyDescent="0.4">
      <c r="B151" s="319">
        <f>B149+1</f>
        <v>68</v>
      </c>
      <c r="C151" s="321"/>
      <c r="D151" s="322"/>
      <c r="E151" s="163"/>
      <c r="F151" s="164"/>
      <c r="G151" s="163"/>
      <c r="H151" s="164"/>
      <c r="I151" s="324"/>
      <c r="J151" s="325"/>
      <c r="K151" s="326"/>
      <c r="L151" s="327"/>
      <c r="M151" s="327"/>
      <c r="N151" s="322"/>
      <c r="O151" s="303"/>
      <c r="P151" s="304"/>
      <c r="Q151" s="304"/>
      <c r="R151" s="304"/>
      <c r="S151" s="305"/>
      <c r="T151" s="195" t="s">
        <v>17</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6"/>
      <c r="BC151" s="307"/>
      <c r="BD151" s="308"/>
      <c r="BE151" s="309"/>
      <c r="BF151" s="310"/>
      <c r="BG151" s="311"/>
      <c r="BH151" s="311"/>
      <c r="BI151" s="311"/>
      <c r="BJ151" s="312"/>
    </row>
    <row r="152" spans="2:62" ht="20.25" customHeight="1" x14ac:dyDescent="0.4">
      <c r="B152" s="320"/>
      <c r="C152" s="354"/>
      <c r="D152" s="355"/>
      <c r="E152" s="207"/>
      <c r="F152" s="208">
        <f>C151</f>
        <v>0</v>
      </c>
      <c r="G152" s="207"/>
      <c r="H152" s="208">
        <f>I151</f>
        <v>0</v>
      </c>
      <c r="I152" s="356"/>
      <c r="J152" s="357"/>
      <c r="K152" s="358"/>
      <c r="L152" s="359"/>
      <c r="M152" s="359"/>
      <c r="N152" s="355"/>
      <c r="O152" s="303"/>
      <c r="P152" s="304"/>
      <c r="Q152" s="304"/>
      <c r="R152" s="304"/>
      <c r="S152" s="305"/>
      <c r="T152" s="196" t="s">
        <v>251</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51">
        <f>IF($BE$3="４週",SUM(W152:AX152),IF($BE$3="暦月",SUM(W152:BA152),""))</f>
        <v>0</v>
      </c>
      <c r="BC152" s="352"/>
      <c r="BD152" s="353">
        <f>IF($BE$3="４週",BB152/4,IF($BE$3="暦月",(BB152/($BE$8/7)),""))</f>
        <v>0</v>
      </c>
      <c r="BE152" s="352"/>
      <c r="BF152" s="348"/>
      <c r="BG152" s="349"/>
      <c r="BH152" s="349"/>
      <c r="BI152" s="349"/>
      <c r="BJ152" s="350"/>
    </row>
    <row r="153" spans="2:62" ht="20.25" customHeight="1" x14ac:dyDescent="0.4">
      <c r="B153" s="319">
        <f>B151+1</f>
        <v>69</v>
      </c>
      <c r="C153" s="321"/>
      <c r="D153" s="322"/>
      <c r="E153" s="163"/>
      <c r="F153" s="164"/>
      <c r="G153" s="163"/>
      <c r="H153" s="164"/>
      <c r="I153" s="324"/>
      <c r="J153" s="325"/>
      <c r="K153" s="326"/>
      <c r="L153" s="327"/>
      <c r="M153" s="327"/>
      <c r="N153" s="322"/>
      <c r="O153" s="303"/>
      <c r="P153" s="304"/>
      <c r="Q153" s="304"/>
      <c r="R153" s="304"/>
      <c r="S153" s="305"/>
      <c r="T153" s="195" t="s">
        <v>17</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6"/>
      <c r="BC153" s="307"/>
      <c r="BD153" s="308"/>
      <c r="BE153" s="309"/>
      <c r="BF153" s="310"/>
      <c r="BG153" s="311"/>
      <c r="BH153" s="311"/>
      <c r="BI153" s="311"/>
      <c r="BJ153" s="312"/>
    </row>
    <row r="154" spans="2:62" ht="20.25" customHeight="1" x14ac:dyDescent="0.4">
      <c r="B154" s="320"/>
      <c r="C154" s="354"/>
      <c r="D154" s="355"/>
      <c r="E154" s="207"/>
      <c r="F154" s="208">
        <f>C153</f>
        <v>0</v>
      </c>
      <c r="G154" s="207"/>
      <c r="H154" s="208">
        <f>I153</f>
        <v>0</v>
      </c>
      <c r="I154" s="356"/>
      <c r="J154" s="357"/>
      <c r="K154" s="358"/>
      <c r="L154" s="359"/>
      <c r="M154" s="359"/>
      <c r="N154" s="355"/>
      <c r="O154" s="303"/>
      <c r="P154" s="304"/>
      <c r="Q154" s="304"/>
      <c r="R154" s="304"/>
      <c r="S154" s="305"/>
      <c r="T154" s="196" t="s">
        <v>251</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51">
        <f>IF($BE$3="４週",SUM(W154:AX154),IF($BE$3="暦月",SUM(W154:BA154),""))</f>
        <v>0</v>
      </c>
      <c r="BC154" s="352"/>
      <c r="BD154" s="353">
        <f>IF($BE$3="４週",BB154/4,IF($BE$3="暦月",(BB154/($BE$8/7)),""))</f>
        <v>0</v>
      </c>
      <c r="BE154" s="352"/>
      <c r="BF154" s="348"/>
      <c r="BG154" s="349"/>
      <c r="BH154" s="349"/>
      <c r="BI154" s="349"/>
      <c r="BJ154" s="350"/>
    </row>
    <row r="155" spans="2:62" ht="20.25" customHeight="1" x14ac:dyDescent="0.4">
      <c r="B155" s="319">
        <f>B153+1</f>
        <v>70</v>
      </c>
      <c r="C155" s="321"/>
      <c r="D155" s="322"/>
      <c r="E155" s="163"/>
      <c r="F155" s="164"/>
      <c r="G155" s="163"/>
      <c r="H155" s="164"/>
      <c r="I155" s="324"/>
      <c r="J155" s="325"/>
      <c r="K155" s="326"/>
      <c r="L155" s="327"/>
      <c r="M155" s="327"/>
      <c r="N155" s="322"/>
      <c r="O155" s="303"/>
      <c r="P155" s="304"/>
      <c r="Q155" s="304"/>
      <c r="R155" s="304"/>
      <c r="S155" s="305"/>
      <c r="T155" s="195" t="s">
        <v>17</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6"/>
      <c r="BC155" s="307"/>
      <c r="BD155" s="308"/>
      <c r="BE155" s="309"/>
      <c r="BF155" s="310"/>
      <c r="BG155" s="311"/>
      <c r="BH155" s="311"/>
      <c r="BI155" s="311"/>
      <c r="BJ155" s="312"/>
    </row>
    <row r="156" spans="2:62" ht="20.25" customHeight="1" x14ac:dyDescent="0.4">
      <c r="B156" s="320"/>
      <c r="C156" s="354"/>
      <c r="D156" s="355"/>
      <c r="E156" s="207"/>
      <c r="F156" s="208">
        <f>C155</f>
        <v>0</v>
      </c>
      <c r="G156" s="207"/>
      <c r="H156" s="208">
        <f>I155</f>
        <v>0</v>
      </c>
      <c r="I156" s="356"/>
      <c r="J156" s="357"/>
      <c r="K156" s="358"/>
      <c r="L156" s="359"/>
      <c r="M156" s="359"/>
      <c r="N156" s="355"/>
      <c r="O156" s="303"/>
      <c r="P156" s="304"/>
      <c r="Q156" s="304"/>
      <c r="R156" s="304"/>
      <c r="S156" s="305"/>
      <c r="T156" s="196" t="s">
        <v>251</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51">
        <f>IF($BE$3="４週",SUM(W156:AX156),IF($BE$3="暦月",SUM(W156:BA156),""))</f>
        <v>0</v>
      </c>
      <c r="BC156" s="352"/>
      <c r="BD156" s="353">
        <f>IF($BE$3="４週",BB156/4,IF($BE$3="暦月",(BB156/($BE$8/7)),""))</f>
        <v>0</v>
      </c>
      <c r="BE156" s="352"/>
      <c r="BF156" s="348"/>
      <c r="BG156" s="349"/>
      <c r="BH156" s="349"/>
      <c r="BI156" s="349"/>
      <c r="BJ156" s="350"/>
    </row>
    <row r="157" spans="2:62" ht="20.25" customHeight="1" x14ac:dyDescent="0.4">
      <c r="B157" s="319">
        <f>B155+1</f>
        <v>71</v>
      </c>
      <c r="C157" s="321"/>
      <c r="D157" s="322"/>
      <c r="E157" s="163"/>
      <c r="F157" s="164"/>
      <c r="G157" s="163"/>
      <c r="H157" s="164"/>
      <c r="I157" s="324"/>
      <c r="J157" s="325"/>
      <c r="K157" s="326"/>
      <c r="L157" s="327"/>
      <c r="M157" s="327"/>
      <c r="N157" s="322"/>
      <c r="O157" s="303"/>
      <c r="P157" s="304"/>
      <c r="Q157" s="304"/>
      <c r="R157" s="304"/>
      <c r="S157" s="305"/>
      <c r="T157" s="195" t="s">
        <v>17</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6"/>
      <c r="BC157" s="307"/>
      <c r="BD157" s="308"/>
      <c r="BE157" s="309"/>
      <c r="BF157" s="310"/>
      <c r="BG157" s="311"/>
      <c r="BH157" s="311"/>
      <c r="BI157" s="311"/>
      <c r="BJ157" s="312"/>
    </row>
    <row r="158" spans="2:62" ht="20.25" customHeight="1" x14ac:dyDescent="0.4">
      <c r="B158" s="320"/>
      <c r="C158" s="354"/>
      <c r="D158" s="355"/>
      <c r="E158" s="207"/>
      <c r="F158" s="208">
        <f>C157</f>
        <v>0</v>
      </c>
      <c r="G158" s="207"/>
      <c r="H158" s="208">
        <f>I157</f>
        <v>0</v>
      </c>
      <c r="I158" s="356"/>
      <c r="J158" s="357"/>
      <c r="K158" s="358"/>
      <c r="L158" s="359"/>
      <c r="M158" s="359"/>
      <c r="N158" s="355"/>
      <c r="O158" s="303"/>
      <c r="P158" s="304"/>
      <c r="Q158" s="304"/>
      <c r="R158" s="304"/>
      <c r="S158" s="305"/>
      <c r="T158" s="196" t="s">
        <v>251</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51">
        <f>IF($BE$3="４週",SUM(W158:AX158),IF($BE$3="暦月",SUM(W158:BA158),""))</f>
        <v>0</v>
      </c>
      <c r="BC158" s="352"/>
      <c r="BD158" s="353">
        <f>IF($BE$3="４週",BB158/4,IF($BE$3="暦月",(BB158/($BE$8/7)),""))</f>
        <v>0</v>
      </c>
      <c r="BE158" s="352"/>
      <c r="BF158" s="348"/>
      <c r="BG158" s="349"/>
      <c r="BH158" s="349"/>
      <c r="BI158" s="349"/>
      <c r="BJ158" s="350"/>
    </row>
    <row r="159" spans="2:62" ht="20.25" customHeight="1" x14ac:dyDescent="0.4">
      <c r="B159" s="319">
        <f>B157+1</f>
        <v>72</v>
      </c>
      <c r="C159" s="321"/>
      <c r="D159" s="322"/>
      <c r="E159" s="163"/>
      <c r="F159" s="164"/>
      <c r="G159" s="163"/>
      <c r="H159" s="164"/>
      <c r="I159" s="324"/>
      <c r="J159" s="325"/>
      <c r="K159" s="326"/>
      <c r="L159" s="327"/>
      <c r="M159" s="327"/>
      <c r="N159" s="322"/>
      <c r="O159" s="303"/>
      <c r="P159" s="304"/>
      <c r="Q159" s="304"/>
      <c r="R159" s="304"/>
      <c r="S159" s="305"/>
      <c r="T159" s="195" t="s">
        <v>17</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6"/>
      <c r="BC159" s="307"/>
      <c r="BD159" s="308"/>
      <c r="BE159" s="309"/>
      <c r="BF159" s="310"/>
      <c r="BG159" s="311"/>
      <c r="BH159" s="311"/>
      <c r="BI159" s="311"/>
      <c r="BJ159" s="312"/>
    </row>
    <row r="160" spans="2:62" ht="20.25" customHeight="1" x14ac:dyDescent="0.4">
      <c r="B160" s="320"/>
      <c r="C160" s="354"/>
      <c r="D160" s="355"/>
      <c r="E160" s="207"/>
      <c r="F160" s="208">
        <f>C159</f>
        <v>0</v>
      </c>
      <c r="G160" s="207"/>
      <c r="H160" s="208">
        <f>I159</f>
        <v>0</v>
      </c>
      <c r="I160" s="356"/>
      <c r="J160" s="357"/>
      <c r="K160" s="358"/>
      <c r="L160" s="359"/>
      <c r="M160" s="359"/>
      <c r="N160" s="355"/>
      <c r="O160" s="303"/>
      <c r="P160" s="304"/>
      <c r="Q160" s="304"/>
      <c r="R160" s="304"/>
      <c r="S160" s="305"/>
      <c r="T160" s="196" t="s">
        <v>251</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51">
        <f>IF($BE$3="４週",SUM(W160:AX160),IF($BE$3="暦月",SUM(W160:BA160),""))</f>
        <v>0</v>
      </c>
      <c r="BC160" s="352"/>
      <c r="BD160" s="353">
        <f>IF($BE$3="４週",BB160/4,IF($BE$3="暦月",(BB160/($BE$8/7)),""))</f>
        <v>0</v>
      </c>
      <c r="BE160" s="352"/>
      <c r="BF160" s="348"/>
      <c r="BG160" s="349"/>
      <c r="BH160" s="349"/>
      <c r="BI160" s="349"/>
      <c r="BJ160" s="350"/>
    </row>
    <row r="161" spans="2:62" ht="20.25" customHeight="1" x14ac:dyDescent="0.4">
      <c r="B161" s="319">
        <f>B159+1</f>
        <v>73</v>
      </c>
      <c r="C161" s="321"/>
      <c r="D161" s="322"/>
      <c r="E161" s="163"/>
      <c r="F161" s="164"/>
      <c r="G161" s="163"/>
      <c r="H161" s="164"/>
      <c r="I161" s="324"/>
      <c r="J161" s="325"/>
      <c r="K161" s="326"/>
      <c r="L161" s="327"/>
      <c r="M161" s="327"/>
      <c r="N161" s="322"/>
      <c r="O161" s="303"/>
      <c r="P161" s="304"/>
      <c r="Q161" s="304"/>
      <c r="R161" s="304"/>
      <c r="S161" s="305"/>
      <c r="T161" s="195" t="s">
        <v>17</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6"/>
      <c r="BC161" s="307"/>
      <c r="BD161" s="308"/>
      <c r="BE161" s="309"/>
      <c r="BF161" s="310"/>
      <c r="BG161" s="311"/>
      <c r="BH161" s="311"/>
      <c r="BI161" s="311"/>
      <c r="BJ161" s="312"/>
    </row>
    <row r="162" spans="2:62" ht="20.25" customHeight="1" x14ac:dyDescent="0.4">
      <c r="B162" s="320"/>
      <c r="C162" s="354"/>
      <c r="D162" s="355"/>
      <c r="E162" s="207"/>
      <c r="F162" s="208">
        <f>C161</f>
        <v>0</v>
      </c>
      <c r="G162" s="207"/>
      <c r="H162" s="208">
        <f>I161</f>
        <v>0</v>
      </c>
      <c r="I162" s="356"/>
      <c r="J162" s="357"/>
      <c r="K162" s="358"/>
      <c r="L162" s="359"/>
      <c r="M162" s="359"/>
      <c r="N162" s="355"/>
      <c r="O162" s="303"/>
      <c r="P162" s="304"/>
      <c r="Q162" s="304"/>
      <c r="R162" s="304"/>
      <c r="S162" s="305"/>
      <c r="T162" s="196" t="s">
        <v>251</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51">
        <f>IF($BE$3="４週",SUM(W162:AX162),IF($BE$3="暦月",SUM(W162:BA162),""))</f>
        <v>0</v>
      </c>
      <c r="BC162" s="352"/>
      <c r="BD162" s="353">
        <f>IF($BE$3="４週",BB162/4,IF($BE$3="暦月",(BB162/($BE$8/7)),""))</f>
        <v>0</v>
      </c>
      <c r="BE162" s="352"/>
      <c r="BF162" s="348"/>
      <c r="BG162" s="349"/>
      <c r="BH162" s="349"/>
      <c r="BI162" s="349"/>
      <c r="BJ162" s="350"/>
    </row>
    <row r="163" spans="2:62" ht="20.25" customHeight="1" x14ac:dyDescent="0.4">
      <c r="B163" s="319">
        <f>B161+1</f>
        <v>74</v>
      </c>
      <c r="C163" s="321"/>
      <c r="D163" s="322"/>
      <c r="E163" s="163"/>
      <c r="F163" s="164"/>
      <c r="G163" s="163"/>
      <c r="H163" s="164"/>
      <c r="I163" s="324"/>
      <c r="J163" s="325"/>
      <c r="K163" s="326"/>
      <c r="L163" s="327"/>
      <c r="M163" s="327"/>
      <c r="N163" s="322"/>
      <c r="O163" s="303"/>
      <c r="P163" s="304"/>
      <c r="Q163" s="304"/>
      <c r="R163" s="304"/>
      <c r="S163" s="305"/>
      <c r="T163" s="195" t="s">
        <v>17</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6"/>
      <c r="BC163" s="307"/>
      <c r="BD163" s="308"/>
      <c r="BE163" s="309"/>
      <c r="BF163" s="310"/>
      <c r="BG163" s="311"/>
      <c r="BH163" s="311"/>
      <c r="BI163" s="311"/>
      <c r="BJ163" s="312"/>
    </row>
    <row r="164" spans="2:62" ht="20.25" customHeight="1" x14ac:dyDescent="0.4">
      <c r="B164" s="320"/>
      <c r="C164" s="354"/>
      <c r="D164" s="355"/>
      <c r="E164" s="207"/>
      <c r="F164" s="208">
        <f>C163</f>
        <v>0</v>
      </c>
      <c r="G164" s="207"/>
      <c r="H164" s="208">
        <f>I163</f>
        <v>0</v>
      </c>
      <c r="I164" s="356"/>
      <c r="J164" s="357"/>
      <c r="K164" s="358"/>
      <c r="L164" s="359"/>
      <c r="M164" s="359"/>
      <c r="N164" s="355"/>
      <c r="O164" s="303"/>
      <c r="P164" s="304"/>
      <c r="Q164" s="304"/>
      <c r="R164" s="304"/>
      <c r="S164" s="305"/>
      <c r="T164" s="196" t="s">
        <v>251</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51">
        <f>IF($BE$3="４週",SUM(W164:AX164),IF($BE$3="暦月",SUM(W164:BA164),""))</f>
        <v>0</v>
      </c>
      <c r="BC164" s="352"/>
      <c r="BD164" s="353">
        <f>IF($BE$3="４週",BB164/4,IF($BE$3="暦月",(BB164/($BE$8/7)),""))</f>
        <v>0</v>
      </c>
      <c r="BE164" s="352"/>
      <c r="BF164" s="348"/>
      <c r="BG164" s="349"/>
      <c r="BH164" s="349"/>
      <c r="BI164" s="349"/>
      <c r="BJ164" s="350"/>
    </row>
    <row r="165" spans="2:62" ht="20.25" customHeight="1" x14ac:dyDescent="0.4">
      <c r="B165" s="319">
        <f>B163+1</f>
        <v>75</v>
      </c>
      <c r="C165" s="321"/>
      <c r="D165" s="322"/>
      <c r="E165" s="163"/>
      <c r="F165" s="164"/>
      <c r="G165" s="163"/>
      <c r="H165" s="164"/>
      <c r="I165" s="324"/>
      <c r="J165" s="325"/>
      <c r="K165" s="326"/>
      <c r="L165" s="327"/>
      <c r="M165" s="327"/>
      <c r="N165" s="322"/>
      <c r="O165" s="303"/>
      <c r="P165" s="304"/>
      <c r="Q165" s="304"/>
      <c r="R165" s="304"/>
      <c r="S165" s="305"/>
      <c r="T165" s="195" t="s">
        <v>17</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6"/>
      <c r="BC165" s="307"/>
      <c r="BD165" s="308"/>
      <c r="BE165" s="309"/>
      <c r="BF165" s="310"/>
      <c r="BG165" s="311"/>
      <c r="BH165" s="311"/>
      <c r="BI165" s="311"/>
      <c r="BJ165" s="312"/>
    </row>
    <row r="166" spans="2:62" ht="20.25" customHeight="1" x14ac:dyDescent="0.4">
      <c r="B166" s="320"/>
      <c r="C166" s="354"/>
      <c r="D166" s="355"/>
      <c r="E166" s="207"/>
      <c r="F166" s="208">
        <f>C165</f>
        <v>0</v>
      </c>
      <c r="G166" s="207"/>
      <c r="H166" s="208">
        <f>I165</f>
        <v>0</v>
      </c>
      <c r="I166" s="356"/>
      <c r="J166" s="357"/>
      <c r="K166" s="358"/>
      <c r="L166" s="359"/>
      <c r="M166" s="359"/>
      <c r="N166" s="355"/>
      <c r="O166" s="303"/>
      <c r="P166" s="304"/>
      <c r="Q166" s="304"/>
      <c r="R166" s="304"/>
      <c r="S166" s="305"/>
      <c r="T166" s="196" t="s">
        <v>251</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51">
        <f>IF($BE$3="４週",SUM(W166:AX166),IF($BE$3="暦月",SUM(W166:BA166),""))</f>
        <v>0</v>
      </c>
      <c r="BC166" s="352"/>
      <c r="BD166" s="353">
        <f>IF($BE$3="４週",BB166/4,IF($BE$3="暦月",(BB166/($BE$8/7)),""))</f>
        <v>0</v>
      </c>
      <c r="BE166" s="352"/>
      <c r="BF166" s="348"/>
      <c r="BG166" s="349"/>
      <c r="BH166" s="349"/>
      <c r="BI166" s="349"/>
      <c r="BJ166" s="350"/>
    </row>
    <row r="167" spans="2:62" ht="20.25" customHeight="1" x14ac:dyDescent="0.4">
      <c r="B167" s="319">
        <f>B165+1</f>
        <v>76</v>
      </c>
      <c r="C167" s="321"/>
      <c r="D167" s="322"/>
      <c r="E167" s="163"/>
      <c r="F167" s="164"/>
      <c r="G167" s="163"/>
      <c r="H167" s="164"/>
      <c r="I167" s="324"/>
      <c r="J167" s="325"/>
      <c r="K167" s="326"/>
      <c r="L167" s="327"/>
      <c r="M167" s="327"/>
      <c r="N167" s="322"/>
      <c r="O167" s="303"/>
      <c r="P167" s="304"/>
      <c r="Q167" s="304"/>
      <c r="R167" s="304"/>
      <c r="S167" s="305"/>
      <c r="T167" s="195" t="s">
        <v>17</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6"/>
      <c r="BC167" s="307"/>
      <c r="BD167" s="308"/>
      <c r="BE167" s="309"/>
      <c r="BF167" s="310"/>
      <c r="BG167" s="311"/>
      <c r="BH167" s="311"/>
      <c r="BI167" s="311"/>
      <c r="BJ167" s="312"/>
    </row>
    <row r="168" spans="2:62" ht="20.25" customHeight="1" x14ac:dyDescent="0.4">
      <c r="B168" s="320"/>
      <c r="C168" s="354"/>
      <c r="D168" s="355"/>
      <c r="E168" s="207"/>
      <c r="F168" s="208">
        <f>C167</f>
        <v>0</v>
      </c>
      <c r="G168" s="207"/>
      <c r="H168" s="208">
        <f>I167</f>
        <v>0</v>
      </c>
      <c r="I168" s="356"/>
      <c r="J168" s="357"/>
      <c r="K168" s="358"/>
      <c r="L168" s="359"/>
      <c r="M168" s="359"/>
      <c r="N168" s="355"/>
      <c r="O168" s="303"/>
      <c r="P168" s="304"/>
      <c r="Q168" s="304"/>
      <c r="R168" s="304"/>
      <c r="S168" s="305"/>
      <c r="T168" s="196" t="s">
        <v>251</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51">
        <f>IF($BE$3="４週",SUM(W168:AX168),IF($BE$3="暦月",SUM(W168:BA168),""))</f>
        <v>0</v>
      </c>
      <c r="BC168" s="352"/>
      <c r="BD168" s="353">
        <f>IF($BE$3="４週",BB168/4,IF($BE$3="暦月",(BB168/($BE$8/7)),""))</f>
        <v>0</v>
      </c>
      <c r="BE168" s="352"/>
      <c r="BF168" s="348"/>
      <c r="BG168" s="349"/>
      <c r="BH168" s="349"/>
      <c r="BI168" s="349"/>
      <c r="BJ168" s="350"/>
    </row>
    <row r="169" spans="2:62" ht="20.25" customHeight="1" x14ac:dyDescent="0.4">
      <c r="B169" s="319">
        <f>B167+1</f>
        <v>77</v>
      </c>
      <c r="C169" s="321"/>
      <c r="D169" s="322"/>
      <c r="E169" s="163"/>
      <c r="F169" s="164"/>
      <c r="G169" s="163"/>
      <c r="H169" s="164"/>
      <c r="I169" s="324"/>
      <c r="J169" s="325"/>
      <c r="K169" s="326"/>
      <c r="L169" s="327"/>
      <c r="M169" s="327"/>
      <c r="N169" s="322"/>
      <c r="O169" s="303"/>
      <c r="P169" s="304"/>
      <c r="Q169" s="304"/>
      <c r="R169" s="304"/>
      <c r="S169" s="305"/>
      <c r="T169" s="195" t="s">
        <v>17</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6"/>
      <c r="BC169" s="307"/>
      <c r="BD169" s="308"/>
      <c r="BE169" s="309"/>
      <c r="BF169" s="310"/>
      <c r="BG169" s="311"/>
      <c r="BH169" s="311"/>
      <c r="BI169" s="311"/>
      <c r="BJ169" s="312"/>
    </row>
    <row r="170" spans="2:62" ht="20.25" customHeight="1" x14ac:dyDescent="0.4">
      <c r="B170" s="320"/>
      <c r="C170" s="354"/>
      <c r="D170" s="355"/>
      <c r="E170" s="207"/>
      <c r="F170" s="208">
        <f>C169</f>
        <v>0</v>
      </c>
      <c r="G170" s="207"/>
      <c r="H170" s="208">
        <f>I169</f>
        <v>0</v>
      </c>
      <c r="I170" s="356"/>
      <c r="J170" s="357"/>
      <c r="K170" s="358"/>
      <c r="L170" s="359"/>
      <c r="M170" s="359"/>
      <c r="N170" s="355"/>
      <c r="O170" s="303"/>
      <c r="P170" s="304"/>
      <c r="Q170" s="304"/>
      <c r="R170" s="304"/>
      <c r="S170" s="305"/>
      <c r="T170" s="196" t="s">
        <v>251</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51">
        <f>IF($BE$3="４週",SUM(W170:AX170),IF($BE$3="暦月",SUM(W170:BA170),""))</f>
        <v>0</v>
      </c>
      <c r="BC170" s="352"/>
      <c r="BD170" s="353">
        <f>IF($BE$3="４週",BB170/4,IF($BE$3="暦月",(BB170/($BE$8/7)),""))</f>
        <v>0</v>
      </c>
      <c r="BE170" s="352"/>
      <c r="BF170" s="348"/>
      <c r="BG170" s="349"/>
      <c r="BH170" s="349"/>
      <c r="BI170" s="349"/>
      <c r="BJ170" s="350"/>
    </row>
    <row r="171" spans="2:62" ht="20.25" customHeight="1" x14ac:dyDescent="0.4">
      <c r="B171" s="319">
        <f>B169+1</f>
        <v>78</v>
      </c>
      <c r="C171" s="321"/>
      <c r="D171" s="322"/>
      <c r="E171" s="163"/>
      <c r="F171" s="164"/>
      <c r="G171" s="163"/>
      <c r="H171" s="164"/>
      <c r="I171" s="324"/>
      <c r="J171" s="325"/>
      <c r="K171" s="326"/>
      <c r="L171" s="327"/>
      <c r="M171" s="327"/>
      <c r="N171" s="322"/>
      <c r="O171" s="303"/>
      <c r="P171" s="304"/>
      <c r="Q171" s="304"/>
      <c r="R171" s="304"/>
      <c r="S171" s="305"/>
      <c r="T171" s="195" t="s">
        <v>17</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6"/>
      <c r="BC171" s="307"/>
      <c r="BD171" s="308"/>
      <c r="BE171" s="309"/>
      <c r="BF171" s="310"/>
      <c r="BG171" s="311"/>
      <c r="BH171" s="311"/>
      <c r="BI171" s="311"/>
      <c r="BJ171" s="312"/>
    </row>
    <row r="172" spans="2:62" ht="20.25" customHeight="1" x14ac:dyDescent="0.4">
      <c r="B172" s="320"/>
      <c r="C172" s="354"/>
      <c r="D172" s="355"/>
      <c r="E172" s="207"/>
      <c r="F172" s="208">
        <f>C171</f>
        <v>0</v>
      </c>
      <c r="G172" s="207"/>
      <c r="H172" s="208">
        <f>I171</f>
        <v>0</v>
      </c>
      <c r="I172" s="356"/>
      <c r="J172" s="357"/>
      <c r="K172" s="358"/>
      <c r="L172" s="359"/>
      <c r="M172" s="359"/>
      <c r="N172" s="355"/>
      <c r="O172" s="303"/>
      <c r="P172" s="304"/>
      <c r="Q172" s="304"/>
      <c r="R172" s="304"/>
      <c r="S172" s="305"/>
      <c r="T172" s="196" t="s">
        <v>251</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51">
        <f>IF($BE$3="４週",SUM(W172:AX172),IF($BE$3="暦月",SUM(W172:BA172),""))</f>
        <v>0</v>
      </c>
      <c r="BC172" s="352"/>
      <c r="BD172" s="353">
        <f>IF($BE$3="４週",BB172/4,IF($BE$3="暦月",(BB172/($BE$8/7)),""))</f>
        <v>0</v>
      </c>
      <c r="BE172" s="352"/>
      <c r="BF172" s="348"/>
      <c r="BG172" s="349"/>
      <c r="BH172" s="349"/>
      <c r="BI172" s="349"/>
      <c r="BJ172" s="350"/>
    </row>
    <row r="173" spans="2:62" ht="20.25" customHeight="1" x14ac:dyDescent="0.4">
      <c r="B173" s="319">
        <f>B171+1</f>
        <v>79</v>
      </c>
      <c r="C173" s="321"/>
      <c r="D173" s="322"/>
      <c r="E173" s="163"/>
      <c r="F173" s="164"/>
      <c r="G173" s="163"/>
      <c r="H173" s="164"/>
      <c r="I173" s="324"/>
      <c r="J173" s="325"/>
      <c r="K173" s="326"/>
      <c r="L173" s="327"/>
      <c r="M173" s="327"/>
      <c r="N173" s="322"/>
      <c r="O173" s="303"/>
      <c r="P173" s="304"/>
      <c r="Q173" s="304"/>
      <c r="R173" s="304"/>
      <c r="S173" s="305"/>
      <c r="T173" s="195" t="s">
        <v>17</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6"/>
      <c r="BC173" s="307"/>
      <c r="BD173" s="308"/>
      <c r="BE173" s="309"/>
      <c r="BF173" s="310"/>
      <c r="BG173" s="311"/>
      <c r="BH173" s="311"/>
      <c r="BI173" s="311"/>
      <c r="BJ173" s="312"/>
    </row>
    <row r="174" spans="2:62" ht="20.25" customHeight="1" x14ac:dyDescent="0.4">
      <c r="B174" s="320"/>
      <c r="C174" s="354"/>
      <c r="D174" s="355"/>
      <c r="E174" s="207"/>
      <c r="F174" s="208">
        <f>C173</f>
        <v>0</v>
      </c>
      <c r="G174" s="207"/>
      <c r="H174" s="208">
        <f>I173</f>
        <v>0</v>
      </c>
      <c r="I174" s="356"/>
      <c r="J174" s="357"/>
      <c r="K174" s="358"/>
      <c r="L174" s="359"/>
      <c r="M174" s="359"/>
      <c r="N174" s="355"/>
      <c r="O174" s="303"/>
      <c r="P174" s="304"/>
      <c r="Q174" s="304"/>
      <c r="R174" s="304"/>
      <c r="S174" s="305"/>
      <c r="T174" s="196" t="s">
        <v>251</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51">
        <f>IF($BE$3="４週",SUM(W174:AX174),IF($BE$3="暦月",SUM(W174:BA174),""))</f>
        <v>0</v>
      </c>
      <c r="BC174" s="352"/>
      <c r="BD174" s="353">
        <f>IF($BE$3="４週",BB174/4,IF($BE$3="暦月",(BB174/($BE$8/7)),""))</f>
        <v>0</v>
      </c>
      <c r="BE174" s="352"/>
      <c r="BF174" s="348"/>
      <c r="BG174" s="349"/>
      <c r="BH174" s="349"/>
      <c r="BI174" s="349"/>
      <c r="BJ174" s="350"/>
    </row>
    <row r="175" spans="2:62" ht="20.25" customHeight="1" x14ac:dyDescent="0.4">
      <c r="B175" s="319">
        <f>B173+1</f>
        <v>80</v>
      </c>
      <c r="C175" s="321"/>
      <c r="D175" s="322"/>
      <c r="E175" s="163"/>
      <c r="F175" s="164"/>
      <c r="G175" s="163"/>
      <c r="H175" s="164"/>
      <c r="I175" s="324"/>
      <c r="J175" s="325"/>
      <c r="K175" s="326"/>
      <c r="L175" s="327"/>
      <c r="M175" s="327"/>
      <c r="N175" s="322"/>
      <c r="O175" s="303"/>
      <c r="P175" s="304"/>
      <c r="Q175" s="304"/>
      <c r="R175" s="304"/>
      <c r="S175" s="305"/>
      <c r="T175" s="195" t="s">
        <v>17</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6"/>
      <c r="BC175" s="307"/>
      <c r="BD175" s="308"/>
      <c r="BE175" s="309"/>
      <c r="BF175" s="310"/>
      <c r="BG175" s="311"/>
      <c r="BH175" s="311"/>
      <c r="BI175" s="311"/>
      <c r="BJ175" s="312"/>
    </row>
    <row r="176" spans="2:62" ht="20.25" customHeight="1" x14ac:dyDescent="0.4">
      <c r="B176" s="320"/>
      <c r="C176" s="354"/>
      <c r="D176" s="355"/>
      <c r="E176" s="207"/>
      <c r="F176" s="208">
        <f>C175</f>
        <v>0</v>
      </c>
      <c r="G176" s="207"/>
      <c r="H176" s="208">
        <f>I175</f>
        <v>0</v>
      </c>
      <c r="I176" s="356"/>
      <c r="J176" s="357"/>
      <c r="K176" s="358"/>
      <c r="L176" s="359"/>
      <c r="M176" s="359"/>
      <c r="N176" s="355"/>
      <c r="O176" s="303"/>
      <c r="P176" s="304"/>
      <c r="Q176" s="304"/>
      <c r="R176" s="304"/>
      <c r="S176" s="305"/>
      <c r="T176" s="196" t="s">
        <v>251</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51">
        <f>IF($BE$3="４週",SUM(W176:AX176),IF($BE$3="暦月",SUM(W176:BA176),""))</f>
        <v>0</v>
      </c>
      <c r="BC176" s="352"/>
      <c r="BD176" s="353">
        <f>IF($BE$3="４週",BB176/4,IF($BE$3="暦月",(BB176/($BE$8/7)),""))</f>
        <v>0</v>
      </c>
      <c r="BE176" s="352"/>
      <c r="BF176" s="348"/>
      <c r="BG176" s="349"/>
      <c r="BH176" s="349"/>
      <c r="BI176" s="349"/>
      <c r="BJ176" s="350"/>
    </row>
    <row r="177" spans="2:62" ht="20.25" customHeight="1" x14ac:dyDescent="0.4">
      <c r="B177" s="319">
        <f>B175+1</f>
        <v>81</v>
      </c>
      <c r="C177" s="321"/>
      <c r="D177" s="322"/>
      <c r="E177" s="163"/>
      <c r="F177" s="164"/>
      <c r="G177" s="163"/>
      <c r="H177" s="164"/>
      <c r="I177" s="324"/>
      <c r="J177" s="325"/>
      <c r="K177" s="326"/>
      <c r="L177" s="327"/>
      <c r="M177" s="327"/>
      <c r="N177" s="322"/>
      <c r="O177" s="303"/>
      <c r="P177" s="304"/>
      <c r="Q177" s="304"/>
      <c r="R177" s="304"/>
      <c r="S177" s="305"/>
      <c r="T177" s="195" t="s">
        <v>17</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6"/>
      <c r="BC177" s="307"/>
      <c r="BD177" s="308"/>
      <c r="BE177" s="309"/>
      <c r="BF177" s="310"/>
      <c r="BG177" s="311"/>
      <c r="BH177" s="311"/>
      <c r="BI177" s="311"/>
      <c r="BJ177" s="312"/>
    </row>
    <row r="178" spans="2:62" ht="20.25" customHeight="1" x14ac:dyDescent="0.4">
      <c r="B178" s="320"/>
      <c r="C178" s="354"/>
      <c r="D178" s="355"/>
      <c r="E178" s="207"/>
      <c r="F178" s="208">
        <f>C177</f>
        <v>0</v>
      </c>
      <c r="G178" s="207"/>
      <c r="H178" s="208">
        <f>I177</f>
        <v>0</v>
      </c>
      <c r="I178" s="356"/>
      <c r="J178" s="357"/>
      <c r="K178" s="358"/>
      <c r="L178" s="359"/>
      <c r="M178" s="359"/>
      <c r="N178" s="355"/>
      <c r="O178" s="303"/>
      <c r="P178" s="304"/>
      <c r="Q178" s="304"/>
      <c r="R178" s="304"/>
      <c r="S178" s="305"/>
      <c r="T178" s="196" t="s">
        <v>251</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51">
        <f>IF($BE$3="４週",SUM(W178:AX178),IF($BE$3="暦月",SUM(W178:BA178),""))</f>
        <v>0</v>
      </c>
      <c r="BC178" s="352"/>
      <c r="BD178" s="353">
        <f>IF($BE$3="４週",BB178/4,IF($BE$3="暦月",(BB178/($BE$8/7)),""))</f>
        <v>0</v>
      </c>
      <c r="BE178" s="352"/>
      <c r="BF178" s="348"/>
      <c r="BG178" s="349"/>
      <c r="BH178" s="349"/>
      <c r="BI178" s="349"/>
      <c r="BJ178" s="350"/>
    </row>
    <row r="179" spans="2:62" ht="20.25" customHeight="1" x14ac:dyDescent="0.4">
      <c r="B179" s="319">
        <f>B177+1</f>
        <v>82</v>
      </c>
      <c r="C179" s="321"/>
      <c r="D179" s="322"/>
      <c r="E179" s="163"/>
      <c r="F179" s="164"/>
      <c r="G179" s="163"/>
      <c r="H179" s="164"/>
      <c r="I179" s="324"/>
      <c r="J179" s="325"/>
      <c r="K179" s="326"/>
      <c r="L179" s="327"/>
      <c r="M179" s="327"/>
      <c r="N179" s="322"/>
      <c r="O179" s="303"/>
      <c r="P179" s="304"/>
      <c r="Q179" s="304"/>
      <c r="R179" s="304"/>
      <c r="S179" s="305"/>
      <c r="T179" s="195" t="s">
        <v>17</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6"/>
      <c r="BC179" s="307"/>
      <c r="BD179" s="308"/>
      <c r="BE179" s="309"/>
      <c r="BF179" s="310"/>
      <c r="BG179" s="311"/>
      <c r="BH179" s="311"/>
      <c r="BI179" s="311"/>
      <c r="BJ179" s="312"/>
    </row>
    <row r="180" spans="2:62" ht="20.25" customHeight="1" x14ac:dyDescent="0.4">
      <c r="B180" s="320"/>
      <c r="C180" s="354"/>
      <c r="D180" s="355"/>
      <c r="E180" s="207"/>
      <c r="F180" s="208">
        <f>C179</f>
        <v>0</v>
      </c>
      <c r="G180" s="207"/>
      <c r="H180" s="208">
        <f>I179</f>
        <v>0</v>
      </c>
      <c r="I180" s="356"/>
      <c r="J180" s="357"/>
      <c r="K180" s="358"/>
      <c r="L180" s="359"/>
      <c r="M180" s="359"/>
      <c r="N180" s="355"/>
      <c r="O180" s="303"/>
      <c r="P180" s="304"/>
      <c r="Q180" s="304"/>
      <c r="R180" s="304"/>
      <c r="S180" s="305"/>
      <c r="T180" s="196" t="s">
        <v>251</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51">
        <f>IF($BE$3="４週",SUM(W180:AX180),IF($BE$3="暦月",SUM(W180:BA180),""))</f>
        <v>0</v>
      </c>
      <c r="BC180" s="352"/>
      <c r="BD180" s="353">
        <f>IF($BE$3="４週",BB180/4,IF($BE$3="暦月",(BB180/($BE$8/7)),""))</f>
        <v>0</v>
      </c>
      <c r="BE180" s="352"/>
      <c r="BF180" s="348"/>
      <c r="BG180" s="349"/>
      <c r="BH180" s="349"/>
      <c r="BI180" s="349"/>
      <c r="BJ180" s="350"/>
    </row>
    <row r="181" spans="2:62" ht="20.25" customHeight="1" x14ac:dyDescent="0.4">
      <c r="B181" s="319">
        <f>B179+1</f>
        <v>83</v>
      </c>
      <c r="C181" s="321"/>
      <c r="D181" s="322"/>
      <c r="E181" s="163"/>
      <c r="F181" s="164"/>
      <c r="G181" s="163"/>
      <c r="H181" s="164"/>
      <c r="I181" s="324"/>
      <c r="J181" s="325"/>
      <c r="K181" s="326"/>
      <c r="L181" s="327"/>
      <c r="M181" s="327"/>
      <c r="N181" s="322"/>
      <c r="O181" s="303"/>
      <c r="P181" s="304"/>
      <c r="Q181" s="304"/>
      <c r="R181" s="304"/>
      <c r="S181" s="305"/>
      <c r="T181" s="195" t="s">
        <v>17</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6"/>
      <c r="BC181" s="307"/>
      <c r="BD181" s="308"/>
      <c r="BE181" s="309"/>
      <c r="BF181" s="310"/>
      <c r="BG181" s="311"/>
      <c r="BH181" s="311"/>
      <c r="BI181" s="311"/>
      <c r="BJ181" s="312"/>
    </row>
    <row r="182" spans="2:62" ht="20.25" customHeight="1" x14ac:dyDescent="0.4">
      <c r="B182" s="320"/>
      <c r="C182" s="354"/>
      <c r="D182" s="355"/>
      <c r="E182" s="207"/>
      <c r="F182" s="208">
        <f>C181</f>
        <v>0</v>
      </c>
      <c r="G182" s="207"/>
      <c r="H182" s="208">
        <f>I181</f>
        <v>0</v>
      </c>
      <c r="I182" s="356"/>
      <c r="J182" s="357"/>
      <c r="K182" s="358"/>
      <c r="L182" s="359"/>
      <c r="M182" s="359"/>
      <c r="N182" s="355"/>
      <c r="O182" s="303"/>
      <c r="P182" s="304"/>
      <c r="Q182" s="304"/>
      <c r="R182" s="304"/>
      <c r="S182" s="305"/>
      <c r="T182" s="196" t="s">
        <v>251</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51">
        <f>IF($BE$3="４週",SUM(W182:AX182),IF($BE$3="暦月",SUM(W182:BA182),""))</f>
        <v>0</v>
      </c>
      <c r="BC182" s="352"/>
      <c r="BD182" s="353">
        <f>IF($BE$3="４週",BB182/4,IF($BE$3="暦月",(BB182/($BE$8/7)),""))</f>
        <v>0</v>
      </c>
      <c r="BE182" s="352"/>
      <c r="BF182" s="348"/>
      <c r="BG182" s="349"/>
      <c r="BH182" s="349"/>
      <c r="BI182" s="349"/>
      <c r="BJ182" s="350"/>
    </row>
    <row r="183" spans="2:62" ht="20.25" customHeight="1" x14ac:dyDescent="0.4">
      <c r="B183" s="319">
        <f>B181+1</f>
        <v>84</v>
      </c>
      <c r="C183" s="321"/>
      <c r="D183" s="322"/>
      <c r="E183" s="163"/>
      <c r="F183" s="164"/>
      <c r="G183" s="163"/>
      <c r="H183" s="164"/>
      <c r="I183" s="324"/>
      <c r="J183" s="325"/>
      <c r="K183" s="326"/>
      <c r="L183" s="327"/>
      <c r="M183" s="327"/>
      <c r="N183" s="322"/>
      <c r="O183" s="303"/>
      <c r="P183" s="304"/>
      <c r="Q183" s="304"/>
      <c r="R183" s="304"/>
      <c r="S183" s="305"/>
      <c r="T183" s="195" t="s">
        <v>17</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6"/>
      <c r="BC183" s="307"/>
      <c r="BD183" s="308"/>
      <c r="BE183" s="309"/>
      <c r="BF183" s="310"/>
      <c r="BG183" s="311"/>
      <c r="BH183" s="311"/>
      <c r="BI183" s="311"/>
      <c r="BJ183" s="312"/>
    </row>
    <row r="184" spans="2:62" ht="20.25" customHeight="1" x14ac:dyDescent="0.4">
      <c r="B184" s="320"/>
      <c r="C184" s="354"/>
      <c r="D184" s="355"/>
      <c r="E184" s="207"/>
      <c r="F184" s="208">
        <f>C183</f>
        <v>0</v>
      </c>
      <c r="G184" s="207"/>
      <c r="H184" s="208">
        <f>I183</f>
        <v>0</v>
      </c>
      <c r="I184" s="356"/>
      <c r="J184" s="357"/>
      <c r="K184" s="358"/>
      <c r="L184" s="359"/>
      <c r="M184" s="359"/>
      <c r="N184" s="355"/>
      <c r="O184" s="303"/>
      <c r="P184" s="304"/>
      <c r="Q184" s="304"/>
      <c r="R184" s="304"/>
      <c r="S184" s="305"/>
      <c r="T184" s="196" t="s">
        <v>251</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51">
        <f>IF($BE$3="４週",SUM(W184:AX184),IF($BE$3="暦月",SUM(W184:BA184),""))</f>
        <v>0</v>
      </c>
      <c r="BC184" s="352"/>
      <c r="BD184" s="353">
        <f>IF($BE$3="４週",BB184/4,IF($BE$3="暦月",(BB184/($BE$8/7)),""))</f>
        <v>0</v>
      </c>
      <c r="BE184" s="352"/>
      <c r="BF184" s="348"/>
      <c r="BG184" s="349"/>
      <c r="BH184" s="349"/>
      <c r="BI184" s="349"/>
      <c r="BJ184" s="350"/>
    </row>
    <row r="185" spans="2:62" ht="20.25" customHeight="1" x14ac:dyDescent="0.4">
      <c r="B185" s="319">
        <f>B183+1</f>
        <v>85</v>
      </c>
      <c r="C185" s="321"/>
      <c r="D185" s="322"/>
      <c r="E185" s="163"/>
      <c r="F185" s="164"/>
      <c r="G185" s="163"/>
      <c r="H185" s="164"/>
      <c r="I185" s="324"/>
      <c r="J185" s="325"/>
      <c r="K185" s="326"/>
      <c r="L185" s="327"/>
      <c r="M185" s="327"/>
      <c r="N185" s="322"/>
      <c r="O185" s="303"/>
      <c r="P185" s="304"/>
      <c r="Q185" s="304"/>
      <c r="R185" s="304"/>
      <c r="S185" s="305"/>
      <c r="T185" s="195" t="s">
        <v>17</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6"/>
      <c r="BC185" s="307"/>
      <c r="BD185" s="308"/>
      <c r="BE185" s="309"/>
      <c r="BF185" s="310"/>
      <c r="BG185" s="311"/>
      <c r="BH185" s="311"/>
      <c r="BI185" s="311"/>
      <c r="BJ185" s="312"/>
    </row>
    <row r="186" spans="2:62" ht="20.25" customHeight="1" x14ac:dyDescent="0.4">
      <c r="B186" s="320"/>
      <c r="C186" s="354"/>
      <c r="D186" s="355"/>
      <c r="E186" s="207"/>
      <c r="F186" s="208">
        <f>C185</f>
        <v>0</v>
      </c>
      <c r="G186" s="207"/>
      <c r="H186" s="208">
        <f>I185</f>
        <v>0</v>
      </c>
      <c r="I186" s="356"/>
      <c r="J186" s="357"/>
      <c r="K186" s="358"/>
      <c r="L186" s="359"/>
      <c r="M186" s="359"/>
      <c r="N186" s="355"/>
      <c r="O186" s="303"/>
      <c r="P186" s="304"/>
      <c r="Q186" s="304"/>
      <c r="R186" s="304"/>
      <c r="S186" s="305"/>
      <c r="T186" s="196" t="s">
        <v>251</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51">
        <f>IF($BE$3="４週",SUM(W186:AX186),IF($BE$3="暦月",SUM(W186:BA186),""))</f>
        <v>0</v>
      </c>
      <c r="BC186" s="352"/>
      <c r="BD186" s="353">
        <f>IF($BE$3="４週",BB186/4,IF($BE$3="暦月",(BB186/($BE$8/7)),""))</f>
        <v>0</v>
      </c>
      <c r="BE186" s="352"/>
      <c r="BF186" s="348"/>
      <c r="BG186" s="349"/>
      <c r="BH186" s="349"/>
      <c r="BI186" s="349"/>
      <c r="BJ186" s="350"/>
    </row>
    <row r="187" spans="2:62" ht="20.25" customHeight="1" x14ac:dyDescent="0.4">
      <c r="B187" s="319">
        <f>B185+1</f>
        <v>86</v>
      </c>
      <c r="C187" s="321"/>
      <c r="D187" s="322"/>
      <c r="E187" s="163"/>
      <c r="F187" s="164"/>
      <c r="G187" s="163"/>
      <c r="H187" s="164"/>
      <c r="I187" s="324"/>
      <c r="J187" s="325"/>
      <c r="K187" s="326"/>
      <c r="L187" s="327"/>
      <c r="M187" s="327"/>
      <c r="N187" s="322"/>
      <c r="O187" s="303"/>
      <c r="P187" s="304"/>
      <c r="Q187" s="304"/>
      <c r="R187" s="304"/>
      <c r="S187" s="305"/>
      <c r="T187" s="195" t="s">
        <v>17</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6"/>
      <c r="BC187" s="307"/>
      <c r="BD187" s="308"/>
      <c r="BE187" s="309"/>
      <c r="BF187" s="310"/>
      <c r="BG187" s="311"/>
      <c r="BH187" s="311"/>
      <c r="BI187" s="311"/>
      <c r="BJ187" s="312"/>
    </row>
    <row r="188" spans="2:62" ht="20.25" customHeight="1" x14ac:dyDescent="0.4">
      <c r="B188" s="320"/>
      <c r="C188" s="354"/>
      <c r="D188" s="355"/>
      <c r="E188" s="207"/>
      <c r="F188" s="208">
        <f>C187</f>
        <v>0</v>
      </c>
      <c r="G188" s="207"/>
      <c r="H188" s="208">
        <f>I187</f>
        <v>0</v>
      </c>
      <c r="I188" s="356"/>
      <c r="J188" s="357"/>
      <c r="K188" s="358"/>
      <c r="L188" s="359"/>
      <c r="M188" s="359"/>
      <c r="N188" s="355"/>
      <c r="O188" s="303"/>
      <c r="P188" s="304"/>
      <c r="Q188" s="304"/>
      <c r="R188" s="304"/>
      <c r="S188" s="305"/>
      <c r="T188" s="196" t="s">
        <v>251</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51">
        <f>IF($BE$3="４週",SUM(W188:AX188),IF($BE$3="暦月",SUM(W188:BA188),""))</f>
        <v>0</v>
      </c>
      <c r="BC188" s="352"/>
      <c r="BD188" s="353">
        <f>IF($BE$3="４週",BB188/4,IF($BE$3="暦月",(BB188/($BE$8/7)),""))</f>
        <v>0</v>
      </c>
      <c r="BE188" s="352"/>
      <c r="BF188" s="348"/>
      <c r="BG188" s="349"/>
      <c r="BH188" s="349"/>
      <c r="BI188" s="349"/>
      <c r="BJ188" s="350"/>
    </row>
    <row r="189" spans="2:62" ht="20.25" customHeight="1" x14ac:dyDescent="0.4">
      <c r="B189" s="319">
        <f>B187+1</f>
        <v>87</v>
      </c>
      <c r="C189" s="321"/>
      <c r="D189" s="322"/>
      <c r="E189" s="163"/>
      <c r="F189" s="164"/>
      <c r="G189" s="163"/>
      <c r="H189" s="164"/>
      <c r="I189" s="324"/>
      <c r="J189" s="325"/>
      <c r="K189" s="326"/>
      <c r="L189" s="327"/>
      <c r="M189" s="327"/>
      <c r="N189" s="322"/>
      <c r="O189" s="303"/>
      <c r="P189" s="304"/>
      <c r="Q189" s="304"/>
      <c r="R189" s="304"/>
      <c r="S189" s="305"/>
      <c r="T189" s="195" t="s">
        <v>17</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6"/>
      <c r="BC189" s="307"/>
      <c r="BD189" s="308"/>
      <c r="BE189" s="309"/>
      <c r="BF189" s="310"/>
      <c r="BG189" s="311"/>
      <c r="BH189" s="311"/>
      <c r="BI189" s="311"/>
      <c r="BJ189" s="312"/>
    </row>
    <row r="190" spans="2:62" ht="20.25" customHeight="1" x14ac:dyDescent="0.4">
      <c r="B190" s="320"/>
      <c r="C190" s="354"/>
      <c r="D190" s="355"/>
      <c r="E190" s="207"/>
      <c r="F190" s="208">
        <f>C189</f>
        <v>0</v>
      </c>
      <c r="G190" s="207"/>
      <c r="H190" s="208">
        <f>I189</f>
        <v>0</v>
      </c>
      <c r="I190" s="356"/>
      <c r="J190" s="357"/>
      <c r="K190" s="358"/>
      <c r="L190" s="359"/>
      <c r="M190" s="359"/>
      <c r="N190" s="355"/>
      <c r="O190" s="303"/>
      <c r="P190" s="304"/>
      <c r="Q190" s="304"/>
      <c r="R190" s="304"/>
      <c r="S190" s="305"/>
      <c r="T190" s="196" t="s">
        <v>251</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51">
        <f>IF($BE$3="４週",SUM(W190:AX190),IF($BE$3="暦月",SUM(W190:BA190),""))</f>
        <v>0</v>
      </c>
      <c r="BC190" s="352"/>
      <c r="BD190" s="353">
        <f>IF($BE$3="４週",BB190/4,IF($BE$3="暦月",(BB190/($BE$8/7)),""))</f>
        <v>0</v>
      </c>
      <c r="BE190" s="352"/>
      <c r="BF190" s="348"/>
      <c r="BG190" s="349"/>
      <c r="BH190" s="349"/>
      <c r="BI190" s="349"/>
      <c r="BJ190" s="350"/>
    </row>
    <row r="191" spans="2:62" ht="20.25" customHeight="1" x14ac:dyDescent="0.4">
      <c r="B191" s="319">
        <f>B189+1</f>
        <v>88</v>
      </c>
      <c r="C191" s="321"/>
      <c r="D191" s="322"/>
      <c r="E191" s="163"/>
      <c r="F191" s="164"/>
      <c r="G191" s="163"/>
      <c r="H191" s="164"/>
      <c r="I191" s="324"/>
      <c r="J191" s="325"/>
      <c r="K191" s="326"/>
      <c r="L191" s="327"/>
      <c r="M191" s="327"/>
      <c r="N191" s="322"/>
      <c r="O191" s="303"/>
      <c r="P191" s="304"/>
      <c r="Q191" s="304"/>
      <c r="R191" s="304"/>
      <c r="S191" s="305"/>
      <c r="T191" s="195" t="s">
        <v>17</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6"/>
      <c r="BC191" s="307"/>
      <c r="BD191" s="308"/>
      <c r="BE191" s="309"/>
      <c r="BF191" s="310"/>
      <c r="BG191" s="311"/>
      <c r="BH191" s="311"/>
      <c r="BI191" s="311"/>
      <c r="BJ191" s="312"/>
    </row>
    <row r="192" spans="2:62" ht="20.25" customHeight="1" x14ac:dyDescent="0.4">
      <c r="B192" s="320"/>
      <c r="C192" s="354"/>
      <c r="D192" s="355"/>
      <c r="E192" s="207"/>
      <c r="F192" s="208">
        <f>C191</f>
        <v>0</v>
      </c>
      <c r="G192" s="207"/>
      <c r="H192" s="208">
        <f>I191</f>
        <v>0</v>
      </c>
      <c r="I192" s="356"/>
      <c r="J192" s="357"/>
      <c r="K192" s="358"/>
      <c r="L192" s="359"/>
      <c r="M192" s="359"/>
      <c r="N192" s="355"/>
      <c r="O192" s="303"/>
      <c r="P192" s="304"/>
      <c r="Q192" s="304"/>
      <c r="R192" s="304"/>
      <c r="S192" s="305"/>
      <c r="T192" s="196" t="s">
        <v>251</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51">
        <f>IF($BE$3="４週",SUM(W192:AX192),IF($BE$3="暦月",SUM(W192:BA192),""))</f>
        <v>0</v>
      </c>
      <c r="BC192" s="352"/>
      <c r="BD192" s="353">
        <f>IF($BE$3="４週",BB192/4,IF($BE$3="暦月",(BB192/($BE$8/7)),""))</f>
        <v>0</v>
      </c>
      <c r="BE192" s="352"/>
      <c r="BF192" s="348"/>
      <c r="BG192" s="349"/>
      <c r="BH192" s="349"/>
      <c r="BI192" s="349"/>
      <c r="BJ192" s="350"/>
    </row>
    <row r="193" spans="2:62" ht="20.25" customHeight="1" x14ac:dyDescent="0.4">
      <c r="B193" s="319">
        <f>B191+1</f>
        <v>89</v>
      </c>
      <c r="C193" s="321"/>
      <c r="D193" s="322"/>
      <c r="E193" s="163"/>
      <c r="F193" s="164"/>
      <c r="G193" s="163"/>
      <c r="H193" s="164"/>
      <c r="I193" s="324"/>
      <c r="J193" s="325"/>
      <c r="K193" s="326"/>
      <c r="L193" s="327"/>
      <c r="M193" s="327"/>
      <c r="N193" s="322"/>
      <c r="O193" s="303"/>
      <c r="P193" s="304"/>
      <c r="Q193" s="304"/>
      <c r="R193" s="304"/>
      <c r="S193" s="305"/>
      <c r="T193" s="195" t="s">
        <v>17</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6"/>
      <c r="BC193" s="307"/>
      <c r="BD193" s="308"/>
      <c r="BE193" s="309"/>
      <c r="BF193" s="310"/>
      <c r="BG193" s="311"/>
      <c r="BH193" s="311"/>
      <c r="BI193" s="311"/>
      <c r="BJ193" s="312"/>
    </row>
    <row r="194" spans="2:62" ht="20.25" customHeight="1" x14ac:dyDescent="0.4">
      <c r="B194" s="320"/>
      <c r="C194" s="354"/>
      <c r="D194" s="355"/>
      <c r="E194" s="207"/>
      <c r="F194" s="208">
        <f>C193</f>
        <v>0</v>
      </c>
      <c r="G194" s="207"/>
      <c r="H194" s="208">
        <f>I193</f>
        <v>0</v>
      </c>
      <c r="I194" s="356"/>
      <c r="J194" s="357"/>
      <c r="K194" s="358"/>
      <c r="L194" s="359"/>
      <c r="M194" s="359"/>
      <c r="N194" s="355"/>
      <c r="O194" s="303"/>
      <c r="P194" s="304"/>
      <c r="Q194" s="304"/>
      <c r="R194" s="304"/>
      <c r="S194" s="305"/>
      <c r="T194" s="196" t="s">
        <v>251</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51">
        <f>IF($BE$3="４週",SUM(W194:AX194),IF($BE$3="暦月",SUM(W194:BA194),""))</f>
        <v>0</v>
      </c>
      <c r="BC194" s="352"/>
      <c r="BD194" s="353">
        <f>IF($BE$3="４週",BB194/4,IF($BE$3="暦月",(BB194/($BE$8/7)),""))</f>
        <v>0</v>
      </c>
      <c r="BE194" s="352"/>
      <c r="BF194" s="348"/>
      <c r="BG194" s="349"/>
      <c r="BH194" s="349"/>
      <c r="BI194" s="349"/>
      <c r="BJ194" s="350"/>
    </row>
    <row r="195" spans="2:62" ht="20.25" customHeight="1" x14ac:dyDescent="0.4">
      <c r="B195" s="319">
        <f>B193+1</f>
        <v>90</v>
      </c>
      <c r="C195" s="321"/>
      <c r="D195" s="322"/>
      <c r="E195" s="163"/>
      <c r="F195" s="164"/>
      <c r="G195" s="163"/>
      <c r="H195" s="164"/>
      <c r="I195" s="324"/>
      <c r="J195" s="325"/>
      <c r="K195" s="326"/>
      <c r="L195" s="327"/>
      <c r="M195" s="327"/>
      <c r="N195" s="322"/>
      <c r="O195" s="303"/>
      <c r="P195" s="304"/>
      <c r="Q195" s="304"/>
      <c r="R195" s="304"/>
      <c r="S195" s="305"/>
      <c r="T195" s="195" t="s">
        <v>17</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6"/>
      <c r="BC195" s="307"/>
      <c r="BD195" s="308"/>
      <c r="BE195" s="309"/>
      <c r="BF195" s="310"/>
      <c r="BG195" s="311"/>
      <c r="BH195" s="311"/>
      <c r="BI195" s="311"/>
      <c r="BJ195" s="312"/>
    </row>
    <row r="196" spans="2:62" ht="20.25" customHeight="1" x14ac:dyDescent="0.4">
      <c r="B196" s="320"/>
      <c r="C196" s="354"/>
      <c r="D196" s="355"/>
      <c r="E196" s="207"/>
      <c r="F196" s="208">
        <f>C195</f>
        <v>0</v>
      </c>
      <c r="G196" s="207"/>
      <c r="H196" s="208">
        <f>I195</f>
        <v>0</v>
      </c>
      <c r="I196" s="356"/>
      <c r="J196" s="357"/>
      <c r="K196" s="358"/>
      <c r="L196" s="359"/>
      <c r="M196" s="359"/>
      <c r="N196" s="355"/>
      <c r="O196" s="303"/>
      <c r="P196" s="304"/>
      <c r="Q196" s="304"/>
      <c r="R196" s="304"/>
      <c r="S196" s="305"/>
      <c r="T196" s="196" t="s">
        <v>251</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51">
        <f>IF($BE$3="４週",SUM(W196:AX196),IF($BE$3="暦月",SUM(W196:BA196),""))</f>
        <v>0</v>
      </c>
      <c r="BC196" s="352"/>
      <c r="BD196" s="353">
        <f>IF($BE$3="４週",BB196/4,IF($BE$3="暦月",(BB196/($BE$8/7)),""))</f>
        <v>0</v>
      </c>
      <c r="BE196" s="352"/>
      <c r="BF196" s="348"/>
      <c r="BG196" s="349"/>
      <c r="BH196" s="349"/>
      <c r="BI196" s="349"/>
      <c r="BJ196" s="350"/>
    </row>
    <row r="197" spans="2:62" ht="20.25" customHeight="1" x14ac:dyDescent="0.4">
      <c r="B197" s="319">
        <f>B195+1</f>
        <v>91</v>
      </c>
      <c r="C197" s="321"/>
      <c r="D197" s="322"/>
      <c r="E197" s="163"/>
      <c r="F197" s="164"/>
      <c r="G197" s="163"/>
      <c r="H197" s="164"/>
      <c r="I197" s="324"/>
      <c r="J197" s="325"/>
      <c r="K197" s="326"/>
      <c r="L197" s="327"/>
      <c r="M197" s="327"/>
      <c r="N197" s="322"/>
      <c r="O197" s="303"/>
      <c r="P197" s="304"/>
      <c r="Q197" s="304"/>
      <c r="R197" s="304"/>
      <c r="S197" s="305"/>
      <c r="T197" s="195" t="s">
        <v>17</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6"/>
      <c r="BC197" s="307"/>
      <c r="BD197" s="308"/>
      <c r="BE197" s="309"/>
      <c r="BF197" s="310"/>
      <c r="BG197" s="311"/>
      <c r="BH197" s="311"/>
      <c r="BI197" s="311"/>
      <c r="BJ197" s="312"/>
    </row>
    <row r="198" spans="2:62" ht="20.25" customHeight="1" x14ac:dyDescent="0.4">
      <c r="B198" s="320"/>
      <c r="C198" s="354"/>
      <c r="D198" s="355"/>
      <c r="E198" s="207"/>
      <c r="F198" s="208">
        <f>C197</f>
        <v>0</v>
      </c>
      <c r="G198" s="207"/>
      <c r="H198" s="208">
        <f>I197</f>
        <v>0</v>
      </c>
      <c r="I198" s="356"/>
      <c r="J198" s="357"/>
      <c r="K198" s="358"/>
      <c r="L198" s="359"/>
      <c r="M198" s="359"/>
      <c r="N198" s="355"/>
      <c r="O198" s="303"/>
      <c r="P198" s="304"/>
      <c r="Q198" s="304"/>
      <c r="R198" s="304"/>
      <c r="S198" s="305"/>
      <c r="T198" s="196" t="s">
        <v>251</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51">
        <f>IF($BE$3="４週",SUM(W198:AX198),IF($BE$3="暦月",SUM(W198:BA198),""))</f>
        <v>0</v>
      </c>
      <c r="BC198" s="352"/>
      <c r="BD198" s="353">
        <f>IF($BE$3="４週",BB198/4,IF($BE$3="暦月",(BB198/($BE$8/7)),""))</f>
        <v>0</v>
      </c>
      <c r="BE198" s="352"/>
      <c r="BF198" s="348"/>
      <c r="BG198" s="349"/>
      <c r="BH198" s="349"/>
      <c r="BI198" s="349"/>
      <c r="BJ198" s="350"/>
    </row>
    <row r="199" spans="2:62" ht="20.25" customHeight="1" x14ac:dyDescent="0.4">
      <c r="B199" s="319">
        <f>B197+1</f>
        <v>92</v>
      </c>
      <c r="C199" s="321"/>
      <c r="D199" s="322"/>
      <c r="E199" s="163"/>
      <c r="F199" s="164"/>
      <c r="G199" s="163"/>
      <c r="H199" s="164"/>
      <c r="I199" s="324"/>
      <c r="J199" s="325"/>
      <c r="K199" s="326"/>
      <c r="L199" s="327"/>
      <c r="M199" s="327"/>
      <c r="N199" s="322"/>
      <c r="O199" s="303"/>
      <c r="P199" s="304"/>
      <c r="Q199" s="304"/>
      <c r="R199" s="304"/>
      <c r="S199" s="305"/>
      <c r="T199" s="195" t="s">
        <v>17</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6"/>
      <c r="BC199" s="307"/>
      <c r="BD199" s="308"/>
      <c r="BE199" s="309"/>
      <c r="BF199" s="310"/>
      <c r="BG199" s="311"/>
      <c r="BH199" s="311"/>
      <c r="BI199" s="311"/>
      <c r="BJ199" s="312"/>
    </row>
    <row r="200" spans="2:62" ht="20.25" customHeight="1" x14ac:dyDescent="0.4">
      <c r="B200" s="320"/>
      <c r="C200" s="354"/>
      <c r="D200" s="355"/>
      <c r="E200" s="207"/>
      <c r="F200" s="208">
        <f>C199</f>
        <v>0</v>
      </c>
      <c r="G200" s="207"/>
      <c r="H200" s="208">
        <f>I199</f>
        <v>0</v>
      </c>
      <c r="I200" s="356"/>
      <c r="J200" s="357"/>
      <c r="K200" s="358"/>
      <c r="L200" s="359"/>
      <c r="M200" s="359"/>
      <c r="N200" s="355"/>
      <c r="O200" s="303"/>
      <c r="P200" s="304"/>
      <c r="Q200" s="304"/>
      <c r="R200" s="304"/>
      <c r="S200" s="305"/>
      <c r="T200" s="196" t="s">
        <v>251</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51">
        <f>IF($BE$3="４週",SUM(W200:AX200),IF($BE$3="暦月",SUM(W200:BA200),""))</f>
        <v>0</v>
      </c>
      <c r="BC200" s="352"/>
      <c r="BD200" s="353">
        <f>IF($BE$3="４週",BB200/4,IF($BE$3="暦月",(BB200/($BE$8/7)),""))</f>
        <v>0</v>
      </c>
      <c r="BE200" s="352"/>
      <c r="BF200" s="348"/>
      <c r="BG200" s="349"/>
      <c r="BH200" s="349"/>
      <c r="BI200" s="349"/>
      <c r="BJ200" s="350"/>
    </row>
    <row r="201" spans="2:62" ht="20.25" customHeight="1" x14ac:dyDescent="0.4">
      <c r="B201" s="319">
        <f>B199+1</f>
        <v>93</v>
      </c>
      <c r="C201" s="321"/>
      <c r="D201" s="322"/>
      <c r="E201" s="163"/>
      <c r="F201" s="164"/>
      <c r="G201" s="163"/>
      <c r="H201" s="164"/>
      <c r="I201" s="324"/>
      <c r="J201" s="325"/>
      <c r="K201" s="326"/>
      <c r="L201" s="327"/>
      <c r="M201" s="327"/>
      <c r="N201" s="322"/>
      <c r="O201" s="303"/>
      <c r="P201" s="304"/>
      <c r="Q201" s="304"/>
      <c r="R201" s="304"/>
      <c r="S201" s="305"/>
      <c r="T201" s="195" t="s">
        <v>17</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6"/>
      <c r="BC201" s="307"/>
      <c r="BD201" s="308"/>
      <c r="BE201" s="309"/>
      <c r="BF201" s="310"/>
      <c r="BG201" s="311"/>
      <c r="BH201" s="311"/>
      <c r="BI201" s="311"/>
      <c r="BJ201" s="312"/>
    </row>
    <row r="202" spans="2:62" ht="20.25" customHeight="1" x14ac:dyDescent="0.4">
      <c r="B202" s="320"/>
      <c r="C202" s="354"/>
      <c r="D202" s="355"/>
      <c r="E202" s="207"/>
      <c r="F202" s="208">
        <f>C201</f>
        <v>0</v>
      </c>
      <c r="G202" s="207"/>
      <c r="H202" s="208">
        <f>I201</f>
        <v>0</v>
      </c>
      <c r="I202" s="356"/>
      <c r="J202" s="357"/>
      <c r="K202" s="358"/>
      <c r="L202" s="359"/>
      <c r="M202" s="359"/>
      <c r="N202" s="355"/>
      <c r="O202" s="303"/>
      <c r="P202" s="304"/>
      <c r="Q202" s="304"/>
      <c r="R202" s="304"/>
      <c r="S202" s="305"/>
      <c r="T202" s="196" t="s">
        <v>251</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51">
        <f>IF($BE$3="４週",SUM(W202:AX202),IF($BE$3="暦月",SUM(W202:BA202),""))</f>
        <v>0</v>
      </c>
      <c r="BC202" s="352"/>
      <c r="BD202" s="353">
        <f>IF($BE$3="４週",BB202/4,IF($BE$3="暦月",(BB202/($BE$8/7)),""))</f>
        <v>0</v>
      </c>
      <c r="BE202" s="352"/>
      <c r="BF202" s="348"/>
      <c r="BG202" s="349"/>
      <c r="BH202" s="349"/>
      <c r="BI202" s="349"/>
      <c r="BJ202" s="350"/>
    </row>
    <row r="203" spans="2:62" ht="20.25" customHeight="1" x14ac:dyDescent="0.4">
      <c r="B203" s="319">
        <f>B201+1</f>
        <v>94</v>
      </c>
      <c r="C203" s="321"/>
      <c r="D203" s="322"/>
      <c r="E203" s="163"/>
      <c r="F203" s="164"/>
      <c r="G203" s="163"/>
      <c r="H203" s="164"/>
      <c r="I203" s="324"/>
      <c r="J203" s="325"/>
      <c r="K203" s="326"/>
      <c r="L203" s="327"/>
      <c r="M203" s="327"/>
      <c r="N203" s="322"/>
      <c r="O203" s="303"/>
      <c r="P203" s="304"/>
      <c r="Q203" s="304"/>
      <c r="R203" s="304"/>
      <c r="S203" s="305"/>
      <c r="T203" s="195" t="s">
        <v>17</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6"/>
      <c r="BC203" s="307"/>
      <c r="BD203" s="308"/>
      <c r="BE203" s="309"/>
      <c r="BF203" s="310"/>
      <c r="BG203" s="311"/>
      <c r="BH203" s="311"/>
      <c r="BI203" s="311"/>
      <c r="BJ203" s="312"/>
    </row>
    <row r="204" spans="2:62" ht="20.25" customHeight="1" x14ac:dyDescent="0.4">
      <c r="B204" s="320"/>
      <c r="C204" s="354"/>
      <c r="D204" s="355"/>
      <c r="E204" s="207"/>
      <c r="F204" s="208">
        <f>C203</f>
        <v>0</v>
      </c>
      <c r="G204" s="207"/>
      <c r="H204" s="208">
        <f>I203</f>
        <v>0</v>
      </c>
      <c r="I204" s="356"/>
      <c r="J204" s="357"/>
      <c r="K204" s="358"/>
      <c r="L204" s="359"/>
      <c r="M204" s="359"/>
      <c r="N204" s="355"/>
      <c r="O204" s="303"/>
      <c r="P204" s="304"/>
      <c r="Q204" s="304"/>
      <c r="R204" s="304"/>
      <c r="S204" s="305"/>
      <c r="T204" s="196" t="s">
        <v>251</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51">
        <f>IF($BE$3="４週",SUM(W204:AX204),IF($BE$3="暦月",SUM(W204:BA204),""))</f>
        <v>0</v>
      </c>
      <c r="BC204" s="352"/>
      <c r="BD204" s="353">
        <f>IF($BE$3="４週",BB204/4,IF($BE$3="暦月",(BB204/($BE$8/7)),""))</f>
        <v>0</v>
      </c>
      <c r="BE204" s="352"/>
      <c r="BF204" s="348"/>
      <c r="BG204" s="349"/>
      <c r="BH204" s="349"/>
      <c r="BI204" s="349"/>
      <c r="BJ204" s="350"/>
    </row>
    <row r="205" spans="2:62" ht="20.25" customHeight="1" x14ac:dyDescent="0.4">
      <c r="B205" s="319">
        <f>B203+1</f>
        <v>95</v>
      </c>
      <c r="C205" s="321"/>
      <c r="D205" s="322"/>
      <c r="E205" s="163"/>
      <c r="F205" s="164"/>
      <c r="G205" s="163"/>
      <c r="H205" s="164"/>
      <c r="I205" s="324"/>
      <c r="J205" s="325"/>
      <c r="K205" s="326"/>
      <c r="L205" s="327"/>
      <c r="M205" s="327"/>
      <c r="N205" s="322"/>
      <c r="O205" s="303"/>
      <c r="P205" s="304"/>
      <c r="Q205" s="304"/>
      <c r="R205" s="304"/>
      <c r="S205" s="305"/>
      <c r="T205" s="195" t="s">
        <v>17</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6"/>
      <c r="BC205" s="307"/>
      <c r="BD205" s="308"/>
      <c r="BE205" s="309"/>
      <c r="BF205" s="310"/>
      <c r="BG205" s="311"/>
      <c r="BH205" s="311"/>
      <c r="BI205" s="311"/>
      <c r="BJ205" s="312"/>
    </row>
    <row r="206" spans="2:62" ht="20.25" customHeight="1" x14ac:dyDescent="0.4">
      <c r="B206" s="320"/>
      <c r="C206" s="354"/>
      <c r="D206" s="355"/>
      <c r="E206" s="207"/>
      <c r="F206" s="208">
        <f>C205</f>
        <v>0</v>
      </c>
      <c r="G206" s="207"/>
      <c r="H206" s="208">
        <f>I205</f>
        <v>0</v>
      </c>
      <c r="I206" s="356"/>
      <c r="J206" s="357"/>
      <c r="K206" s="358"/>
      <c r="L206" s="359"/>
      <c r="M206" s="359"/>
      <c r="N206" s="355"/>
      <c r="O206" s="303"/>
      <c r="P206" s="304"/>
      <c r="Q206" s="304"/>
      <c r="R206" s="304"/>
      <c r="S206" s="305"/>
      <c r="T206" s="196" t="s">
        <v>251</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51">
        <f>IF($BE$3="４週",SUM(W206:AX206),IF($BE$3="暦月",SUM(W206:BA206),""))</f>
        <v>0</v>
      </c>
      <c r="BC206" s="352"/>
      <c r="BD206" s="353">
        <f>IF($BE$3="４週",BB206/4,IF($BE$3="暦月",(BB206/($BE$8/7)),""))</f>
        <v>0</v>
      </c>
      <c r="BE206" s="352"/>
      <c r="BF206" s="348"/>
      <c r="BG206" s="349"/>
      <c r="BH206" s="349"/>
      <c r="BI206" s="349"/>
      <c r="BJ206" s="350"/>
    </row>
    <row r="207" spans="2:62" ht="20.25" customHeight="1" x14ac:dyDescent="0.4">
      <c r="B207" s="319">
        <f>B205+1</f>
        <v>96</v>
      </c>
      <c r="C207" s="321"/>
      <c r="D207" s="322"/>
      <c r="E207" s="163"/>
      <c r="F207" s="164"/>
      <c r="G207" s="163"/>
      <c r="H207" s="164"/>
      <c r="I207" s="324"/>
      <c r="J207" s="325"/>
      <c r="K207" s="326"/>
      <c r="L207" s="327"/>
      <c r="M207" s="327"/>
      <c r="N207" s="322"/>
      <c r="O207" s="303"/>
      <c r="P207" s="304"/>
      <c r="Q207" s="304"/>
      <c r="R207" s="304"/>
      <c r="S207" s="305"/>
      <c r="T207" s="195" t="s">
        <v>17</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6"/>
      <c r="BC207" s="307"/>
      <c r="BD207" s="308"/>
      <c r="BE207" s="309"/>
      <c r="BF207" s="310"/>
      <c r="BG207" s="311"/>
      <c r="BH207" s="311"/>
      <c r="BI207" s="311"/>
      <c r="BJ207" s="312"/>
    </row>
    <row r="208" spans="2:62" ht="20.25" customHeight="1" x14ac:dyDescent="0.4">
      <c r="B208" s="320"/>
      <c r="C208" s="354"/>
      <c r="D208" s="355"/>
      <c r="E208" s="207"/>
      <c r="F208" s="208">
        <f>C207</f>
        <v>0</v>
      </c>
      <c r="G208" s="207"/>
      <c r="H208" s="208">
        <f>I207</f>
        <v>0</v>
      </c>
      <c r="I208" s="356"/>
      <c r="J208" s="357"/>
      <c r="K208" s="358"/>
      <c r="L208" s="359"/>
      <c r="M208" s="359"/>
      <c r="N208" s="355"/>
      <c r="O208" s="303"/>
      <c r="P208" s="304"/>
      <c r="Q208" s="304"/>
      <c r="R208" s="304"/>
      <c r="S208" s="305"/>
      <c r="T208" s="196" t="s">
        <v>251</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51">
        <f>IF($BE$3="４週",SUM(W208:AX208),IF($BE$3="暦月",SUM(W208:BA208),""))</f>
        <v>0</v>
      </c>
      <c r="BC208" s="352"/>
      <c r="BD208" s="353">
        <f>IF($BE$3="４週",BB208/4,IF($BE$3="暦月",(BB208/($BE$8/7)),""))</f>
        <v>0</v>
      </c>
      <c r="BE208" s="352"/>
      <c r="BF208" s="348"/>
      <c r="BG208" s="349"/>
      <c r="BH208" s="349"/>
      <c r="BI208" s="349"/>
      <c r="BJ208" s="350"/>
    </row>
    <row r="209" spans="2:62" ht="20.25" customHeight="1" x14ac:dyDescent="0.4">
      <c r="B209" s="319">
        <f>B207+1</f>
        <v>97</v>
      </c>
      <c r="C209" s="321"/>
      <c r="D209" s="322"/>
      <c r="E209" s="163"/>
      <c r="F209" s="164"/>
      <c r="G209" s="163"/>
      <c r="H209" s="164"/>
      <c r="I209" s="324"/>
      <c r="J209" s="325"/>
      <c r="K209" s="326"/>
      <c r="L209" s="327"/>
      <c r="M209" s="327"/>
      <c r="N209" s="322"/>
      <c r="O209" s="303"/>
      <c r="P209" s="304"/>
      <c r="Q209" s="304"/>
      <c r="R209" s="304"/>
      <c r="S209" s="305"/>
      <c r="T209" s="195" t="s">
        <v>17</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6"/>
      <c r="BC209" s="307"/>
      <c r="BD209" s="308"/>
      <c r="BE209" s="309"/>
      <c r="BF209" s="310"/>
      <c r="BG209" s="311"/>
      <c r="BH209" s="311"/>
      <c r="BI209" s="311"/>
      <c r="BJ209" s="312"/>
    </row>
    <row r="210" spans="2:62" ht="20.25" customHeight="1" x14ac:dyDescent="0.4">
      <c r="B210" s="320"/>
      <c r="C210" s="354"/>
      <c r="D210" s="355"/>
      <c r="E210" s="207"/>
      <c r="F210" s="208">
        <f>C209</f>
        <v>0</v>
      </c>
      <c r="G210" s="207"/>
      <c r="H210" s="208">
        <f>I209</f>
        <v>0</v>
      </c>
      <c r="I210" s="356"/>
      <c r="J210" s="357"/>
      <c r="K210" s="358"/>
      <c r="L210" s="359"/>
      <c r="M210" s="359"/>
      <c r="N210" s="355"/>
      <c r="O210" s="303"/>
      <c r="P210" s="304"/>
      <c r="Q210" s="304"/>
      <c r="R210" s="304"/>
      <c r="S210" s="305"/>
      <c r="T210" s="196" t="s">
        <v>251</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51">
        <f>IF($BE$3="４週",SUM(W210:AX210),IF($BE$3="暦月",SUM(W210:BA210),""))</f>
        <v>0</v>
      </c>
      <c r="BC210" s="352"/>
      <c r="BD210" s="353">
        <f>IF($BE$3="４週",BB210/4,IF($BE$3="暦月",(BB210/($BE$8/7)),""))</f>
        <v>0</v>
      </c>
      <c r="BE210" s="352"/>
      <c r="BF210" s="348"/>
      <c r="BG210" s="349"/>
      <c r="BH210" s="349"/>
      <c r="BI210" s="349"/>
      <c r="BJ210" s="350"/>
    </row>
    <row r="211" spans="2:62" ht="20.25" customHeight="1" x14ac:dyDescent="0.4">
      <c r="B211" s="319">
        <f>B209+1</f>
        <v>98</v>
      </c>
      <c r="C211" s="321"/>
      <c r="D211" s="322"/>
      <c r="E211" s="163"/>
      <c r="F211" s="164"/>
      <c r="G211" s="163"/>
      <c r="H211" s="164"/>
      <c r="I211" s="324"/>
      <c r="J211" s="325"/>
      <c r="K211" s="326"/>
      <c r="L211" s="327"/>
      <c r="M211" s="327"/>
      <c r="N211" s="322"/>
      <c r="O211" s="303"/>
      <c r="P211" s="304"/>
      <c r="Q211" s="304"/>
      <c r="R211" s="304"/>
      <c r="S211" s="305"/>
      <c r="T211" s="195" t="s">
        <v>17</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6"/>
      <c r="BC211" s="307"/>
      <c r="BD211" s="308"/>
      <c r="BE211" s="309"/>
      <c r="BF211" s="310"/>
      <c r="BG211" s="311"/>
      <c r="BH211" s="311"/>
      <c r="BI211" s="311"/>
      <c r="BJ211" s="312"/>
    </row>
    <row r="212" spans="2:62" ht="20.25" customHeight="1" x14ac:dyDescent="0.4">
      <c r="B212" s="320"/>
      <c r="C212" s="354"/>
      <c r="D212" s="355"/>
      <c r="E212" s="207"/>
      <c r="F212" s="208">
        <f>C211</f>
        <v>0</v>
      </c>
      <c r="G212" s="207"/>
      <c r="H212" s="208">
        <f>I211</f>
        <v>0</v>
      </c>
      <c r="I212" s="356"/>
      <c r="J212" s="357"/>
      <c r="K212" s="358"/>
      <c r="L212" s="359"/>
      <c r="M212" s="359"/>
      <c r="N212" s="355"/>
      <c r="O212" s="303"/>
      <c r="P212" s="304"/>
      <c r="Q212" s="304"/>
      <c r="R212" s="304"/>
      <c r="S212" s="305"/>
      <c r="T212" s="196" t="s">
        <v>251</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51">
        <f>IF($BE$3="４週",SUM(W212:AX212),IF($BE$3="暦月",SUM(W212:BA212),""))</f>
        <v>0</v>
      </c>
      <c r="BC212" s="352"/>
      <c r="BD212" s="353">
        <f>IF($BE$3="４週",BB212/4,IF($BE$3="暦月",(BB212/($BE$8/7)),""))</f>
        <v>0</v>
      </c>
      <c r="BE212" s="352"/>
      <c r="BF212" s="348"/>
      <c r="BG212" s="349"/>
      <c r="BH212" s="349"/>
      <c r="BI212" s="349"/>
      <c r="BJ212" s="350"/>
    </row>
    <row r="213" spans="2:62" ht="20.25" customHeight="1" x14ac:dyDescent="0.4">
      <c r="B213" s="319">
        <f>B211+1</f>
        <v>99</v>
      </c>
      <c r="C213" s="321"/>
      <c r="D213" s="322"/>
      <c r="E213" s="163"/>
      <c r="F213" s="164"/>
      <c r="G213" s="163"/>
      <c r="H213" s="164"/>
      <c r="I213" s="324"/>
      <c r="J213" s="325"/>
      <c r="K213" s="326"/>
      <c r="L213" s="327"/>
      <c r="M213" s="327"/>
      <c r="N213" s="322"/>
      <c r="O213" s="303"/>
      <c r="P213" s="304"/>
      <c r="Q213" s="304"/>
      <c r="R213" s="304"/>
      <c r="S213" s="305"/>
      <c r="T213" s="195" t="s">
        <v>17</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6"/>
      <c r="BC213" s="307"/>
      <c r="BD213" s="308"/>
      <c r="BE213" s="309"/>
      <c r="BF213" s="310"/>
      <c r="BG213" s="311"/>
      <c r="BH213" s="311"/>
      <c r="BI213" s="311"/>
      <c r="BJ213" s="312"/>
    </row>
    <row r="214" spans="2:62" ht="20.25" customHeight="1" x14ac:dyDescent="0.4">
      <c r="B214" s="320"/>
      <c r="C214" s="354"/>
      <c r="D214" s="355"/>
      <c r="E214" s="207"/>
      <c r="F214" s="208">
        <f>C213</f>
        <v>0</v>
      </c>
      <c r="G214" s="207"/>
      <c r="H214" s="208">
        <f>I213</f>
        <v>0</v>
      </c>
      <c r="I214" s="356"/>
      <c r="J214" s="357"/>
      <c r="K214" s="358"/>
      <c r="L214" s="359"/>
      <c r="M214" s="359"/>
      <c r="N214" s="355"/>
      <c r="O214" s="303"/>
      <c r="P214" s="304"/>
      <c r="Q214" s="304"/>
      <c r="R214" s="304"/>
      <c r="S214" s="305"/>
      <c r="T214" s="196" t="s">
        <v>251</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51">
        <f>IF($BE$3="４週",SUM(W214:AX214),IF($BE$3="暦月",SUM(W214:BA214),""))</f>
        <v>0</v>
      </c>
      <c r="BC214" s="352"/>
      <c r="BD214" s="353">
        <f>IF($BE$3="４週",BB214/4,IF($BE$3="暦月",(BB214/($BE$8/7)),""))</f>
        <v>0</v>
      </c>
      <c r="BE214" s="352"/>
      <c r="BF214" s="348"/>
      <c r="BG214" s="349"/>
      <c r="BH214" s="349"/>
      <c r="BI214" s="349"/>
      <c r="BJ214" s="350"/>
    </row>
    <row r="215" spans="2:62" ht="20.25" customHeight="1" x14ac:dyDescent="0.4">
      <c r="B215" s="319">
        <f>B213+1</f>
        <v>100</v>
      </c>
      <c r="C215" s="321"/>
      <c r="D215" s="322"/>
      <c r="E215" s="165"/>
      <c r="F215" s="166"/>
      <c r="G215" s="165"/>
      <c r="H215" s="166"/>
      <c r="I215" s="324"/>
      <c r="J215" s="325"/>
      <c r="K215" s="326"/>
      <c r="L215" s="327"/>
      <c r="M215" s="327"/>
      <c r="N215" s="322"/>
      <c r="O215" s="303"/>
      <c r="P215" s="304"/>
      <c r="Q215" s="304"/>
      <c r="R215" s="304"/>
      <c r="S215" s="305"/>
      <c r="T215" s="115" t="s">
        <v>17</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6"/>
      <c r="BC215" s="307"/>
      <c r="BD215" s="308"/>
      <c r="BE215" s="309"/>
      <c r="BF215" s="310"/>
      <c r="BG215" s="311"/>
      <c r="BH215" s="311"/>
      <c r="BI215" s="311"/>
      <c r="BJ215" s="312"/>
    </row>
    <row r="216" spans="2:62" ht="20.25" customHeight="1" thickBot="1" x14ac:dyDescent="0.45">
      <c r="B216" s="360"/>
      <c r="C216" s="361"/>
      <c r="D216" s="362"/>
      <c r="E216" s="190"/>
      <c r="F216" s="191">
        <f>C215</f>
        <v>0</v>
      </c>
      <c r="G216" s="190"/>
      <c r="H216" s="191">
        <f>I215</f>
        <v>0</v>
      </c>
      <c r="I216" s="363"/>
      <c r="J216" s="364"/>
      <c r="K216" s="365"/>
      <c r="L216" s="366"/>
      <c r="M216" s="366"/>
      <c r="N216" s="362"/>
      <c r="O216" s="373"/>
      <c r="P216" s="374"/>
      <c r="Q216" s="374"/>
      <c r="R216" s="374"/>
      <c r="S216" s="375"/>
      <c r="T216" s="192" t="s">
        <v>251</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79">
        <f>IF($BE$3="４週",SUM(W216:AX216),IF($BE$3="暦月",SUM(W216:BA216),""))</f>
        <v>0</v>
      </c>
      <c r="BC216" s="380"/>
      <c r="BD216" s="381">
        <f>IF($BE$3="４週",BB216/4,IF($BE$3="暦月",(BB216/($BE$8/7)),""))</f>
        <v>0</v>
      </c>
      <c r="BE216" s="380"/>
      <c r="BF216" s="376"/>
      <c r="BG216" s="377"/>
      <c r="BH216" s="377"/>
      <c r="BI216" s="377"/>
      <c r="BJ216" s="378"/>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288</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138</v>
      </c>
      <c r="L219" s="125"/>
      <c r="M219" s="125"/>
      <c r="N219" s="125"/>
      <c r="O219" s="125"/>
      <c r="P219" s="125"/>
      <c r="Q219" s="125"/>
      <c r="R219" s="125"/>
      <c r="S219" s="125"/>
      <c r="T219" s="126"/>
      <c r="U219" s="125"/>
      <c r="V219" s="125"/>
      <c r="W219" s="125"/>
      <c r="X219" s="125"/>
      <c r="Y219" s="125"/>
      <c r="Z219" s="127"/>
      <c r="AA219" s="125" t="s">
        <v>149</v>
      </c>
      <c r="AB219" s="125"/>
      <c r="AC219" s="125"/>
      <c r="AD219" s="125"/>
      <c r="AE219" s="125"/>
      <c r="AF219" s="125"/>
      <c r="AG219" s="125"/>
      <c r="AH219" s="125"/>
      <c r="AI219" s="125"/>
      <c r="AJ219" s="126"/>
      <c r="AK219" s="125"/>
      <c r="AL219" s="125"/>
      <c r="AM219" s="125"/>
      <c r="AN219" s="125"/>
      <c r="AO219" s="127"/>
      <c r="AP219" s="127"/>
      <c r="AQ219" s="125" t="s">
        <v>150</v>
      </c>
      <c r="AR219" s="127"/>
      <c r="AS219" s="127"/>
      <c r="AT219" s="127"/>
      <c r="AU219" s="127"/>
      <c r="AV219" s="127"/>
      <c r="AW219" s="127"/>
      <c r="AX219" s="127"/>
      <c r="AY219" s="127"/>
      <c r="AZ219" s="127"/>
      <c r="BA219" s="127"/>
      <c r="BB219" s="127"/>
      <c r="BC219" s="127"/>
      <c r="BD219" s="128"/>
      <c r="BE219" s="76"/>
      <c r="BF219" s="367"/>
      <c r="BG219" s="367"/>
      <c r="BH219" s="367"/>
      <c r="BI219" s="367"/>
      <c r="BJ219" s="220"/>
    </row>
    <row r="220" spans="2:62" ht="20.25" customHeight="1" x14ac:dyDescent="0.4">
      <c r="B220" s="49"/>
      <c r="C220" s="69"/>
      <c r="D220" s="69"/>
      <c r="E220" s="69"/>
      <c r="F220" s="69"/>
      <c r="G220" s="69"/>
      <c r="H220" s="69"/>
      <c r="I220" s="124"/>
      <c r="J220" s="125"/>
      <c r="K220" s="368" t="s">
        <v>130</v>
      </c>
      <c r="L220" s="368"/>
      <c r="M220" s="368" t="s">
        <v>131</v>
      </c>
      <c r="N220" s="368"/>
      <c r="O220" s="368"/>
      <c r="P220" s="368"/>
      <c r="Q220" s="125"/>
      <c r="R220" s="370" t="s">
        <v>132</v>
      </c>
      <c r="S220" s="370"/>
      <c r="T220" s="370"/>
      <c r="U220" s="370"/>
      <c r="V220" s="129"/>
      <c r="W220" s="130" t="s">
        <v>133</v>
      </c>
      <c r="X220" s="130"/>
      <c r="Y220" s="2"/>
      <c r="Z220" s="127"/>
      <c r="AA220" s="368" t="s">
        <v>130</v>
      </c>
      <c r="AB220" s="368"/>
      <c r="AC220" s="368" t="s">
        <v>131</v>
      </c>
      <c r="AD220" s="368"/>
      <c r="AE220" s="368"/>
      <c r="AF220" s="368"/>
      <c r="AG220" s="125"/>
      <c r="AH220" s="370" t="s">
        <v>132</v>
      </c>
      <c r="AI220" s="370"/>
      <c r="AJ220" s="370"/>
      <c r="AK220" s="370"/>
      <c r="AL220" s="129"/>
      <c r="AM220" s="130" t="s">
        <v>133</v>
      </c>
      <c r="AN220" s="130"/>
      <c r="AO220" s="127"/>
      <c r="AP220" s="127"/>
      <c r="AQ220" s="127"/>
      <c r="AR220" s="127"/>
      <c r="AS220" s="127"/>
      <c r="AT220" s="127"/>
      <c r="AU220" s="127"/>
      <c r="AV220" s="127"/>
      <c r="AW220" s="127"/>
      <c r="AX220" s="127"/>
      <c r="AY220" s="127"/>
      <c r="AZ220" s="127"/>
      <c r="BA220" s="127"/>
      <c r="BB220" s="127"/>
      <c r="BC220" s="127"/>
      <c r="BD220" s="128"/>
      <c r="BE220" s="76"/>
      <c r="BF220" s="371"/>
      <c r="BG220" s="371"/>
      <c r="BH220" s="371"/>
      <c r="BI220" s="371"/>
      <c r="BJ220" s="220"/>
    </row>
    <row r="221" spans="2:62" ht="20.25" customHeight="1" x14ac:dyDescent="0.4">
      <c r="B221" s="49"/>
      <c r="C221" s="69"/>
      <c r="D221" s="69"/>
      <c r="E221" s="69"/>
      <c r="F221" s="69"/>
      <c r="G221" s="69"/>
      <c r="H221" s="69"/>
      <c r="I221" s="124"/>
      <c r="J221" s="125"/>
      <c r="K221" s="369"/>
      <c r="L221" s="369"/>
      <c r="M221" s="369" t="s">
        <v>134</v>
      </c>
      <c r="N221" s="369"/>
      <c r="O221" s="369" t="s">
        <v>135</v>
      </c>
      <c r="P221" s="369"/>
      <c r="Q221" s="125"/>
      <c r="R221" s="369" t="s">
        <v>134</v>
      </c>
      <c r="S221" s="369"/>
      <c r="T221" s="369" t="s">
        <v>135</v>
      </c>
      <c r="U221" s="369"/>
      <c r="V221" s="129"/>
      <c r="W221" s="130" t="s">
        <v>136</v>
      </c>
      <c r="X221" s="130"/>
      <c r="Y221" s="2"/>
      <c r="Z221" s="127"/>
      <c r="AA221" s="369"/>
      <c r="AB221" s="369"/>
      <c r="AC221" s="369" t="s">
        <v>134</v>
      </c>
      <c r="AD221" s="369"/>
      <c r="AE221" s="369" t="s">
        <v>135</v>
      </c>
      <c r="AF221" s="369"/>
      <c r="AG221" s="125"/>
      <c r="AH221" s="369" t="s">
        <v>134</v>
      </c>
      <c r="AI221" s="369"/>
      <c r="AJ221" s="369" t="s">
        <v>135</v>
      </c>
      <c r="AK221" s="369"/>
      <c r="AL221" s="129"/>
      <c r="AM221" s="130" t="s">
        <v>136</v>
      </c>
      <c r="AN221" s="130"/>
      <c r="AO221" s="127"/>
      <c r="AP221" s="127"/>
      <c r="AQ221" s="131" t="s">
        <v>101</v>
      </c>
      <c r="AR221" s="131"/>
      <c r="AS221" s="131"/>
      <c r="AT221" s="131"/>
      <c r="AU221" s="129"/>
      <c r="AV221" s="130" t="s">
        <v>102</v>
      </c>
      <c r="AW221" s="131"/>
      <c r="AX221" s="131"/>
      <c r="AY221" s="131"/>
      <c r="AZ221" s="129"/>
      <c r="BA221" s="369" t="s">
        <v>137</v>
      </c>
      <c r="BB221" s="369"/>
      <c r="BC221" s="369"/>
      <c r="BD221" s="369"/>
      <c r="BE221" s="76"/>
      <c r="BF221" s="393"/>
      <c r="BG221" s="393"/>
      <c r="BH221" s="393"/>
      <c r="BI221" s="393"/>
      <c r="BJ221" s="220"/>
    </row>
    <row r="222" spans="2:62" ht="20.25" customHeight="1" x14ac:dyDescent="0.4">
      <c r="B222" s="49"/>
      <c r="C222" s="69"/>
      <c r="D222" s="69"/>
      <c r="E222" s="69"/>
      <c r="F222" s="69"/>
      <c r="G222" s="69"/>
      <c r="H222" s="69"/>
      <c r="I222" s="124"/>
      <c r="J222" s="125"/>
      <c r="K222" s="387" t="s">
        <v>6</v>
      </c>
      <c r="L222" s="387"/>
      <c r="M222" s="389">
        <f>SUMIFS($BB$17:$BB$216,$F$17:$F$216,"看護職員",$H$17:$H$216,"A")</f>
        <v>0</v>
      </c>
      <c r="N222" s="389"/>
      <c r="O222" s="382">
        <f>SUMIFS($BD$17:$BD$216,$F$17:$F$216,"看護職員",$H$17:$H$216,"A")</f>
        <v>0</v>
      </c>
      <c r="P222" s="382"/>
      <c r="Q222" s="139"/>
      <c r="R222" s="383">
        <v>0</v>
      </c>
      <c r="S222" s="383"/>
      <c r="T222" s="383">
        <v>0</v>
      </c>
      <c r="U222" s="383"/>
      <c r="V222" s="140"/>
      <c r="W222" s="384">
        <v>0</v>
      </c>
      <c r="X222" s="385"/>
      <c r="Y222" s="2"/>
      <c r="Z222" s="127"/>
      <c r="AA222" s="387" t="s">
        <v>6</v>
      </c>
      <c r="AB222" s="387"/>
      <c r="AC222" s="389">
        <f>SUMIFS($BB$17:$BB$216,$F$17:$F$216,"介護職員",$H$17:$H$216,"A")</f>
        <v>0</v>
      </c>
      <c r="AD222" s="389"/>
      <c r="AE222" s="382">
        <f>SUMIFS($BD$17:$BD$216,$F$17:$F$216,"介護職員",$H$17:$H$216,"A")</f>
        <v>0</v>
      </c>
      <c r="AF222" s="382"/>
      <c r="AG222" s="139"/>
      <c r="AH222" s="383">
        <v>0</v>
      </c>
      <c r="AI222" s="383"/>
      <c r="AJ222" s="383">
        <v>0</v>
      </c>
      <c r="AK222" s="383"/>
      <c r="AL222" s="140"/>
      <c r="AM222" s="384">
        <v>0</v>
      </c>
      <c r="AN222" s="385"/>
      <c r="AO222" s="127"/>
      <c r="AP222" s="127"/>
      <c r="AQ222" s="386">
        <f>U236</f>
        <v>0</v>
      </c>
      <c r="AR222" s="387"/>
      <c r="AS222" s="387"/>
      <c r="AT222" s="387"/>
      <c r="AU222" s="217" t="s">
        <v>151</v>
      </c>
      <c r="AV222" s="386">
        <f>AK236</f>
        <v>0</v>
      </c>
      <c r="AW222" s="388"/>
      <c r="AX222" s="388"/>
      <c r="AY222" s="388"/>
      <c r="AZ222" s="217" t="s">
        <v>145</v>
      </c>
      <c r="BA222" s="372">
        <f>ROUNDDOWN(AQ222+AV222,1)</f>
        <v>0</v>
      </c>
      <c r="BB222" s="372"/>
      <c r="BC222" s="372"/>
      <c r="BD222" s="372"/>
      <c r="BE222" s="76"/>
      <c r="BF222" s="79"/>
      <c r="BG222" s="79"/>
      <c r="BH222" s="79"/>
      <c r="BI222" s="79"/>
      <c r="BJ222" s="220"/>
    </row>
    <row r="223" spans="2:62" ht="20.25" customHeight="1" x14ac:dyDescent="0.4">
      <c r="B223" s="49"/>
      <c r="C223" s="69"/>
      <c r="D223" s="69"/>
      <c r="E223" s="69"/>
      <c r="F223" s="69"/>
      <c r="G223" s="69"/>
      <c r="H223" s="69"/>
      <c r="I223" s="124"/>
      <c r="J223" s="125"/>
      <c r="K223" s="387" t="s">
        <v>7</v>
      </c>
      <c r="L223" s="387"/>
      <c r="M223" s="389">
        <f>SUMIFS($BB$17:$BB$216,$F$17:$F$216,"看護職員",$H$17:$H$216,"B")</f>
        <v>0</v>
      </c>
      <c r="N223" s="389"/>
      <c r="O223" s="382">
        <f>SUMIFS($BD$17:$BD$216,$F$17:$F$216,"看護職員",$H$17:$H$216,"B")</f>
        <v>0</v>
      </c>
      <c r="P223" s="382"/>
      <c r="Q223" s="139"/>
      <c r="R223" s="383">
        <v>0</v>
      </c>
      <c r="S223" s="383"/>
      <c r="T223" s="383">
        <v>0</v>
      </c>
      <c r="U223" s="383"/>
      <c r="V223" s="140"/>
      <c r="W223" s="384">
        <v>0</v>
      </c>
      <c r="X223" s="385"/>
      <c r="Y223" s="2"/>
      <c r="Z223" s="127"/>
      <c r="AA223" s="387" t="s">
        <v>7</v>
      </c>
      <c r="AB223" s="387"/>
      <c r="AC223" s="389">
        <f>SUMIFS($BB$17:$BB$216,$F$17:$F$216,"介護職員",$H$17:$H$216,"B")</f>
        <v>0</v>
      </c>
      <c r="AD223" s="389"/>
      <c r="AE223" s="382">
        <f>SUMIFS($BD$17:$BD$216,$F$17:$F$216,"介護職員",$H$17:$H$216,"B")</f>
        <v>0</v>
      </c>
      <c r="AF223" s="382"/>
      <c r="AG223" s="139"/>
      <c r="AH223" s="383">
        <v>0</v>
      </c>
      <c r="AI223" s="383"/>
      <c r="AJ223" s="383">
        <v>0</v>
      </c>
      <c r="AK223" s="383"/>
      <c r="AL223" s="140"/>
      <c r="AM223" s="384">
        <v>0</v>
      </c>
      <c r="AN223" s="385"/>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87" t="s">
        <v>8</v>
      </c>
      <c r="L224" s="387"/>
      <c r="M224" s="389">
        <f>SUMIFS($BB$17:$BB$216,$F$17:$F$216,"看護職員",$H$17:$H$216,"C")</f>
        <v>0</v>
      </c>
      <c r="N224" s="389"/>
      <c r="O224" s="382">
        <f>SUMIFS($BD$17:$BD$216,$F$17:$F$216,"看護職員",$H$17:$H$216,"C")</f>
        <v>0</v>
      </c>
      <c r="P224" s="382"/>
      <c r="Q224" s="139"/>
      <c r="R224" s="383">
        <v>0</v>
      </c>
      <c r="S224" s="383"/>
      <c r="T224" s="390">
        <v>0</v>
      </c>
      <c r="U224" s="390"/>
      <c r="V224" s="140"/>
      <c r="W224" s="391" t="s">
        <v>35</v>
      </c>
      <c r="X224" s="392"/>
      <c r="Y224" s="2"/>
      <c r="Z224" s="127"/>
      <c r="AA224" s="387" t="s">
        <v>8</v>
      </c>
      <c r="AB224" s="387"/>
      <c r="AC224" s="389">
        <f>SUMIFS($BB$17:$BB$216,$F$17:$F$216,"介護職員",$H$17:$H$216,"C")</f>
        <v>0</v>
      </c>
      <c r="AD224" s="389"/>
      <c r="AE224" s="382">
        <f>SUMIFS($BD$17:$BD$216,$F$17:$F$216,"介護職員",$H$17:$H$216,"C")</f>
        <v>0</v>
      </c>
      <c r="AF224" s="382"/>
      <c r="AG224" s="139"/>
      <c r="AH224" s="383">
        <v>0</v>
      </c>
      <c r="AI224" s="383"/>
      <c r="AJ224" s="390">
        <v>0</v>
      </c>
      <c r="AK224" s="390"/>
      <c r="AL224" s="140"/>
      <c r="AM224" s="391" t="s">
        <v>35</v>
      </c>
      <c r="AN224" s="39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87" t="s">
        <v>9</v>
      </c>
      <c r="L225" s="387"/>
      <c r="M225" s="389">
        <f>SUMIFS($BB$17:$BB$216,$F$17:$F$216,"看護職員",$H$17:$H$216,"D")</f>
        <v>0</v>
      </c>
      <c r="N225" s="389"/>
      <c r="O225" s="382">
        <f>SUMIFS($BD$17:$BD$216,$F$17:$F$216,"看護職員",$H$17:$H$216,"D")</f>
        <v>0</v>
      </c>
      <c r="P225" s="382"/>
      <c r="Q225" s="139"/>
      <c r="R225" s="383">
        <v>0</v>
      </c>
      <c r="S225" s="383"/>
      <c r="T225" s="390">
        <v>0</v>
      </c>
      <c r="U225" s="390"/>
      <c r="V225" s="140"/>
      <c r="W225" s="391" t="s">
        <v>35</v>
      </c>
      <c r="X225" s="392"/>
      <c r="Y225" s="2"/>
      <c r="Z225" s="127"/>
      <c r="AA225" s="387" t="s">
        <v>9</v>
      </c>
      <c r="AB225" s="387"/>
      <c r="AC225" s="389">
        <f>SUMIFS($BB$17:$BB$216,$F$17:$F$216,"介護職員",$H$17:$H$216,"D")</f>
        <v>0</v>
      </c>
      <c r="AD225" s="389"/>
      <c r="AE225" s="382">
        <f>SUMIFS($BD$17:$BD$216,$F$17:$F$216,"介護職員",$H$17:$H$216,"D")</f>
        <v>0</v>
      </c>
      <c r="AF225" s="382"/>
      <c r="AG225" s="139"/>
      <c r="AH225" s="383">
        <v>0</v>
      </c>
      <c r="AI225" s="383"/>
      <c r="AJ225" s="390">
        <v>0</v>
      </c>
      <c r="AK225" s="390"/>
      <c r="AL225" s="140"/>
      <c r="AM225" s="391" t="s">
        <v>35</v>
      </c>
      <c r="AN225" s="392"/>
      <c r="AO225" s="127"/>
      <c r="AP225" s="127"/>
      <c r="AQ225" s="125" t="s">
        <v>154</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87" t="s">
        <v>137</v>
      </c>
      <c r="L226" s="387"/>
      <c r="M226" s="389">
        <f>SUM(M222:N225)</f>
        <v>0</v>
      </c>
      <c r="N226" s="389"/>
      <c r="O226" s="382">
        <f>SUM(O222:P225)</f>
        <v>0</v>
      </c>
      <c r="P226" s="382"/>
      <c r="Q226" s="139"/>
      <c r="R226" s="389">
        <f>SUM(R222:S225)</f>
        <v>0</v>
      </c>
      <c r="S226" s="389"/>
      <c r="T226" s="382">
        <f>SUM(T222:U225)</f>
        <v>0</v>
      </c>
      <c r="U226" s="382"/>
      <c r="V226" s="140"/>
      <c r="W226" s="401">
        <f>SUM(W222:X223)</f>
        <v>0</v>
      </c>
      <c r="X226" s="402"/>
      <c r="Y226" s="2"/>
      <c r="Z226" s="127"/>
      <c r="AA226" s="387" t="s">
        <v>137</v>
      </c>
      <c r="AB226" s="387"/>
      <c r="AC226" s="389">
        <f>SUM(AC222:AD225)</f>
        <v>0</v>
      </c>
      <c r="AD226" s="389"/>
      <c r="AE226" s="382">
        <f>SUM(AE222:AF225)</f>
        <v>0</v>
      </c>
      <c r="AF226" s="382"/>
      <c r="AG226" s="139"/>
      <c r="AH226" s="389">
        <f>SUM(AH222:AI225)</f>
        <v>0</v>
      </c>
      <c r="AI226" s="389"/>
      <c r="AJ226" s="382">
        <f>SUM(AJ222:AK225)</f>
        <v>0</v>
      </c>
      <c r="AK226" s="382"/>
      <c r="AL226" s="140"/>
      <c r="AM226" s="401">
        <f>SUM(AM222:AN223)</f>
        <v>0</v>
      </c>
      <c r="AN226" s="402"/>
      <c r="AO226" s="127"/>
      <c r="AP226" s="127"/>
      <c r="AQ226" s="387" t="s">
        <v>4</v>
      </c>
      <c r="AR226" s="387"/>
      <c r="AS226" s="387" t="s">
        <v>5</v>
      </c>
      <c r="AT226" s="387"/>
      <c r="AU226" s="387"/>
      <c r="AV226" s="387"/>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87" t="s">
        <v>6</v>
      </c>
      <c r="AR227" s="387"/>
      <c r="AS227" s="387" t="s">
        <v>93</v>
      </c>
      <c r="AT227" s="387"/>
      <c r="AU227" s="387"/>
      <c r="AV227" s="387"/>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140</v>
      </c>
      <c r="L228" s="125"/>
      <c r="M228" s="125"/>
      <c r="N228" s="125"/>
      <c r="O228" s="125"/>
      <c r="P228" s="125"/>
      <c r="Q228" s="160" t="s">
        <v>239</v>
      </c>
      <c r="R228" s="397" t="s">
        <v>240</v>
      </c>
      <c r="S228" s="398"/>
      <c r="T228" s="137"/>
      <c r="U228" s="137"/>
      <c r="V228" s="125"/>
      <c r="W228" s="125"/>
      <c r="X228" s="125"/>
      <c r="Y228" s="127"/>
      <c r="Z228" s="127"/>
      <c r="AA228" s="126" t="s">
        <v>140</v>
      </c>
      <c r="AB228" s="125"/>
      <c r="AC228" s="125"/>
      <c r="AD228" s="125"/>
      <c r="AE228" s="125"/>
      <c r="AF228" s="125"/>
      <c r="AG228" s="160" t="s">
        <v>239</v>
      </c>
      <c r="AH228" s="399" t="str">
        <f>R228</f>
        <v>週</v>
      </c>
      <c r="AI228" s="400"/>
      <c r="AJ228" s="137"/>
      <c r="AK228" s="137"/>
      <c r="AL228" s="125"/>
      <c r="AM228" s="125"/>
      <c r="AN228" s="125"/>
      <c r="AO228" s="127"/>
      <c r="AP228" s="127"/>
      <c r="AQ228" s="387" t="s">
        <v>7</v>
      </c>
      <c r="AR228" s="387"/>
      <c r="AS228" s="387" t="s">
        <v>94</v>
      </c>
      <c r="AT228" s="387"/>
      <c r="AU228" s="387"/>
      <c r="AV228" s="387"/>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141</v>
      </c>
      <c r="L229" s="125"/>
      <c r="M229" s="125"/>
      <c r="N229" s="125"/>
      <c r="O229" s="125"/>
      <c r="P229" s="125" t="s">
        <v>142</v>
      </c>
      <c r="Q229" s="125"/>
      <c r="R229" s="125"/>
      <c r="S229" s="125"/>
      <c r="T229" s="126"/>
      <c r="U229" s="125"/>
      <c r="V229" s="125"/>
      <c r="W229" s="125"/>
      <c r="X229" s="125"/>
      <c r="Y229" s="127"/>
      <c r="Z229" s="127"/>
      <c r="AA229" s="125" t="s">
        <v>141</v>
      </c>
      <c r="AB229" s="125"/>
      <c r="AC229" s="125"/>
      <c r="AD229" s="125"/>
      <c r="AE229" s="125"/>
      <c r="AF229" s="125" t="s">
        <v>142</v>
      </c>
      <c r="AG229" s="125"/>
      <c r="AH229" s="125"/>
      <c r="AI229" s="125"/>
      <c r="AJ229" s="126"/>
      <c r="AK229" s="125"/>
      <c r="AL229" s="125"/>
      <c r="AM229" s="125"/>
      <c r="AN229" s="125"/>
      <c r="AO229" s="127"/>
      <c r="AP229" s="127"/>
      <c r="AQ229" s="387" t="s">
        <v>8</v>
      </c>
      <c r="AR229" s="387"/>
      <c r="AS229" s="387" t="s">
        <v>95</v>
      </c>
      <c r="AT229" s="387"/>
      <c r="AU229" s="387"/>
      <c r="AV229" s="387"/>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143</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143</v>
      </c>
      <c r="AL230" s="125"/>
      <c r="AM230" s="125"/>
      <c r="AN230" s="125"/>
      <c r="AO230" s="127"/>
      <c r="AP230" s="127"/>
      <c r="AQ230" s="387" t="s">
        <v>9</v>
      </c>
      <c r="AR230" s="387"/>
      <c r="AS230" s="387" t="s">
        <v>155</v>
      </c>
      <c r="AT230" s="387"/>
      <c r="AU230" s="387"/>
      <c r="AV230" s="387"/>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403">
        <f>IF($R$228="週",T226,R226)</f>
        <v>0</v>
      </c>
      <c r="L231" s="403"/>
      <c r="M231" s="403"/>
      <c r="N231" s="403"/>
      <c r="O231" s="217" t="s">
        <v>144</v>
      </c>
      <c r="P231" s="387">
        <f>IF($R$228="週",$BA$6,$BE$6)</f>
        <v>40</v>
      </c>
      <c r="Q231" s="387"/>
      <c r="R231" s="387"/>
      <c r="S231" s="387"/>
      <c r="T231" s="217" t="s">
        <v>145</v>
      </c>
      <c r="U231" s="394">
        <f>ROUNDDOWN(K231/P231,1)</f>
        <v>0</v>
      </c>
      <c r="V231" s="394"/>
      <c r="W231" s="394"/>
      <c r="X231" s="394"/>
      <c r="Y231" s="2"/>
      <c r="Z231" s="2"/>
      <c r="AA231" s="403">
        <f>IF($AH$228="週",AJ226,AH226)</f>
        <v>0</v>
      </c>
      <c r="AB231" s="403"/>
      <c r="AC231" s="403"/>
      <c r="AD231" s="403"/>
      <c r="AE231" s="217" t="s">
        <v>144</v>
      </c>
      <c r="AF231" s="387">
        <f>IF($AH$228="週",$BA$6,$BE$6)</f>
        <v>40</v>
      </c>
      <c r="AG231" s="387"/>
      <c r="AH231" s="387"/>
      <c r="AI231" s="387"/>
      <c r="AJ231" s="217" t="s">
        <v>145</v>
      </c>
      <c r="AK231" s="394">
        <f>ROUNDDOWN(AA231/AF231,1)</f>
        <v>0</v>
      </c>
      <c r="AL231" s="394"/>
      <c r="AM231" s="394"/>
      <c r="AN231" s="39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146</v>
      </c>
      <c r="V232" s="125"/>
      <c r="W232" s="125"/>
      <c r="X232" s="125"/>
      <c r="Y232" s="2"/>
      <c r="Z232" s="2"/>
      <c r="AA232" s="125"/>
      <c r="AB232" s="125"/>
      <c r="AC232" s="125"/>
      <c r="AD232" s="125"/>
      <c r="AE232" s="125"/>
      <c r="AF232" s="125"/>
      <c r="AG232" s="125"/>
      <c r="AH232" s="125"/>
      <c r="AI232" s="125"/>
      <c r="AJ232" s="126"/>
      <c r="AK232" s="125" t="s">
        <v>146</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201</v>
      </c>
      <c r="L233" s="125"/>
      <c r="M233" s="125"/>
      <c r="N233" s="125"/>
      <c r="O233" s="125"/>
      <c r="P233" s="125"/>
      <c r="Q233" s="125"/>
      <c r="R233" s="125"/>
      <c r="S233" s="125"/>
      <c r="T233" s="126"/>
      <c r="U233" s="125"/>
      <c r="V233" s="125"/>
      <c r="W233" s="125"/>
      <c r="X233" s="125"/>
      <c r="Y233" s="2"/>
      <c r="Z233" s="2"/>
      <c r="AA233" s="125" t="s">
        <v>202</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133</v>
      </c>
      <c r="L234" s="125"/>
      <c r="M234" s="125"/>
      <c r="N234" s="125"/>
      <c r="O234" s="125"/>
      <c r="P234" s="125"/>
      <c r="Q234" s="125"/>
      <c r="R234" s="125"/>
      <c r="S234" s="125"/>
      <c r="T234" s="126"/>
      <c r="U234" s="368"/>
      <c r="V234" s="368"/>
      <c r="W234" s="368"/>
      <c r="X234" s="368"/>
      <c r="Y234" s="2"/>
      <c r="Z234" s="2"/>
      <c r="AA234" s="125" t="s">
        <v>133</v>
      </c>
      <c r="AB234" s="125"/>
      <c r="AC234" s="125"/>
      <c r="AD234" s="125"/>
      <c r="AE234" s="125"/>
      <c r="AF234" s="125"/>
      <c r="AG234" s="125"/>
      <c r="AH234" s="125"/>
      <c r="AI234" s="125"/>
      <c r="AJ234" s="126"/>
      <c r="AK234" s="368"/>
      <c r="AL234" s="368"/>
      <c r="AM234" s="368"/>
      <c r="AN234" s="36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147</v>
      </c>
      <c r="L235" s="129"/>
      <c r="M235" s="129"/>
      <c r="N235" s="129"/>
      <c r="O235" s="129"/>
      <c r="P235" s="125" t="s">
        <v>148</v>
      </c>
      <c r="Q235" s="129"/>
      <c r="R235" s="129"/>
      <c r="S235" s="129"/>
      <c r="T235" s="129"/>
      <c r="U235" s="369" t="s">
        <v>137</v>
      </c>
      <c r="V235" s="369"/>
      <c r="W235" s="369"/>
      <c r="X235" s="369"/>
      <c r="Y235" s="2"/>
      <c r="Z235" s="2"/>
      <c r="AA235" s="129" t="s">
        <v>147</v>
      </c>
      <c r="AB235" s="129"/>
      <c r="AC235" s="129"/>
      <c r="AD235" s="129"/>
      <c r="AE235" s="129"/>
      <c r="AF235" s="125" t="s">
        <v>148</v>
      </c>
      <c r="AG235" s="129"/>
      <c r="AH235" s="129"/>
      <c r="AI235" s="129"/>
      <c r="AJ235" s="129"/>
      <c r="AK235" s="369" t="s">
        <v>137</v>
      </c>
      <c r="AL235" s="369"/>
      <c r="AM235" s="369"/>
      <c r="AN235" s="36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87">
        <f>W226</f>
        <v>0</v>
      </c>
      <c r="L236" s="387"/>
      <c r="M236" s="387"/>
      <c r="N236" s="387"/>
      <c r="O236" s="217" t="s">
        <v>151</v>
      </c>
      <c r="P236" s="394">
        <f>U231</f>
        <v>0</v>
      </c>
      <c r="Q236" s="394"/>
      <c r="R236" s="394"/>
      <c r="S236" s="394"/>
      <c r="T236" s="217" t="s">
        <v>145</v>
      </c>
      <c r="U236" s="372">
        <f>ROUNDDOWN(K236+P236,1)</f>
        <v>0</v>
      </c>
      <c r="V236" s="372"/>
      <c r="W236" s="372"/>
      <c r="X236" s="372"/>
      <c r="Y236" s="138"/>
      <c r="Z236" s="138"/>
      <c r="AA236" s="395">
        <f>AM226</f>
        <v>0</v>
      </c>
      <c r="AB236" s="395"/>
      <c r="AC236" s="395"/>
      <c r="AD236" s="395"/>
      <c r="AE236" s="136" t="s">
        <v>151</v>
      </c>
      <c r="AF236" s="396">
        <f>AK231</f>
        <v>0</v>
      </c>
      <c r="AG236" s="396"/>
      <c r="AH236" s="396"/>
      <c r="AI236" s="396"/>
      <c r="AJ236" s="136" t="s">
        <v>145</v>
      </c>
      <c r="AK236" s="372">
        <f>ROUNDDOWN(AA236+AF236,1)</f>
        <v>0</v>
      </c>
      <c r="AL236" s="372"/>
      <c r="AM236" s="372"/>
      <c r="AN236" s="37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582" priority="208">
      <formula>OR(#REF!=$B217,#REF!=$B217)</formula>
    </cfRule>
  </conditionalFormatting>
  <conditionalFormatting sqref="Z220 W220:X220 W229:Z229 AO229:BA229 AO220:BA220">
    <cfRule type="expression" dxfId="581" priority="209">
      <formula>OR(#REF!=$B218,#REF!=$B218)</formula>
    </cfRule>
  </conditionalFormatting>
  <conditionalFormatting sqref="AM230:AN230">
    <cfRule type="expression" dxfId="580" priority="206">
      <formula>OR(#REF!=$B217,#REF!=$B217)</formula>
    </cfRule>
  </conditionalFormatting>
  <conditionalFormatting sqref="AM220:AN220 AM229:AN229">
    <cfRule type="expression" dxfId="579" priority="207">
      <formula>OR(#REF!=$B218,#REF!=$B218)</formula>
    </cfRule>
  </conditionalFormatting>
  <conditionalFormatting sqref="BB18:BE18">
    <cfRule type="expression" dxfId="578" priority="205">
      <formula>INDIRECT(ADDRESS(ROW(),COLUMN()))=TRUNC(INDIRECT(ADDRESS(ROW(),COLUMN())))</formula>
    </cfRule>
  </conditionalFormatting>
  <conditionalFormatting sqref="BB20:BE20">
    <cfRule type="expression" dxfId="577" priority="204">
      <formula>INDIRECT(ADDRESS(ROW(),COLUMN()))=TRUNC(INDIRECT(ADDRESS(ROW(),COLUMN())))</formula>
    </cfRule>
  </conditionalFormatting>
  <conditionalFormatting sqref="BB22:BE22">
    <cfRule type="expression" dxfId="576" priority="203">
      <formula>INDIRECT(ADDRESS(ROW(),COLUMN()))=TRUNC(INDIRECT(ADDRESS(ROW(),COLUMN())))</formula>
    </cfRule>
  </conditionalFormatting>
  <conditionalFormatting sqref="BB24:BE24">
    <cfRule type="expression" dxfId="575" priority="202">
      <formula>INDIRECT(ADDRESS(ROW(),COLUMN()))=TRUNC(INDIRECT(ADDRESS(ROW(),COLUMN())))</formula>
    </cfRule>
  </conditionalFormatting>
  <conditionalFormatting sqref="BB26:BE26">
    <cfRule type="expression" dxfId="574" priority="201">
      <formula>INDIRECT(ADDRESS(ROW(),COLUMN()))=TRUNC(INDIRECT(ADDRESS(ROW(),COLUMN())))</formula>
    </cfRule>
  </conditionalFormatting>
  <conditionalFormatting sqref="BB28:BE28">
    <cfRule type="expression" dxfId="573" priority="200">
      <formula>INDIRECT(ADDRESS(ROW(),COLUMN()))=TRUNC(INDIRECT(ADDRESS(ROW(),COLUMN())))</formula>
    </cfRule>
  </conditionalFormatting>
  <conditionalFormatting sqref="BB30:BE30">
    <cfRule type="expression" dxfId="572" priority="199">
      <formula>INDIRECT(ADDRESS(ROW(),COLUMN()))=TRUNC(INDIRECT(ADDRESS(ROW(),COLUMN())))</formula>
    </cfRule>
  </conditionalFormatting>
  <conditionalFormatting sqref="BB32:BE32">
    <cfRule type="expression" dxfId="571" priority="198">
      <formula>INDIRECT(ADDRESS(ROW(),COLUMN()))=TRUNC(INDIRECT(ADDRESS(ROW(),COLUMN())))</formula>
    </cfRule>
  </conditionalFormatting>
  <conditionalFormatting sqref="BB34:BE34">
    <cfRule type="expression" dxfId="570" priority="197">
      <formula>INDIRECT(ADDRESS(ROW(),COLUMN()))=TRUNC(INDIRECT(ADDRESS(ROW(),COLUMN())))</formula>
    </cfRule>
  </conditionalFormatting>
  <conditionalFormatting sqref="BB36:BE36">
    <cfRule type="expression" dxfId="569" priority="196">
      <formula>INDIRECT(ADDRESS(ROW(),COLUMN()))=TRUNC(INDIRECT(ADDRESS(ROW(),COLUMN())))</formula>
    </cfRule>
  </conditionalFormatting>
  <conditionalFormatting sqref="BB38:BE38">
    <cfRule type="expression" dxfId="568" priority="195">
      <formula>INDIRECT(ADDRESS(ROW(),COLUMN()))=TRUNC(INDIRECT(ADDRESS(ROW(),COLUMN())))</formula>
    </cfRule>
  </conditionalFormatting>
  <conditionalFormatting sqref="BB40:BE40">
    <cfRule type="expression" dxfId="567" priority="194">
      <formula>INDIRECT(ADDRESS(ROW(),COLUMN()))=TRUNC(INDIRECT(ADDRESS(ROW(),COLUMN())))</formula>
    </cfRule>
  </conditionalFormatting>
  <conditionalFormatting sqref="BB42:BE42">
    <cfRule type="expression" dxfId="566" priority="193">
      <formula>INDIRECT(ADDRESS(ROW(),COLUMN()))=TRUNC(INDIRECT(ADDRESS(ROW(),COLUMN())))</formula>
    </cfRule>
  </conditionalFormatting>
  <conditionalFormatting sqref="BB44:BE44">
    <cfRule type="expression" dxfId="565" priority="192">
      <formula>INDIRECT(ADDRESS(ROW(),COLUMN()))=TRUNC(INDIRECT(ADDRESS(ROW(),COLUMN())))</formula>
    </cfRule>
  </conditionalFormatting>
  <conditionalFormatting sqref="BB46:BE46">
    <cfRule type="expression" dxfId="564" priority="191">
      <formula>INDIRECT(ADDRESS(ROW(),COLUMN()))=TRUNC(INDIRECT(ADDRESS(ROW(),COLUMN())))</formula>
    </cfRule>
  </conditionalFormatting>
  <conditionalFormatting sqref="BB48:BE48">
    <cfRule type="expression" dxfId="563" priority="190">
      <formula>INDIRECT(ADDRESS(ROW(),COLUMN()))=TRUNC(INDIRECT(ADDRESS(ROW(),COLUMN())))</formula>
    </cfRule>
  </conditionalFormatting>
  <conditionalFormatting sqref="BB50:BE50">
    <cfRule type="expression" dxfId="562" priority="189">
      <formula>INDIRECT(ADDRESS(ROW(),COLUMN()))=TRUNC(INDIRECT(ADDRESS(ROW(),COLUMN())))</formula>
    </cfRule>
  </conditionalFormatting>
  <conditionalFormatting sqref="BB52:BE52">
    <cfRule type="expression" dxfId="561" priority="188">
      <formula>INDIRECT(ADDRESS(ROW(),COLUMN()))=TRUNC(INDIRECT(ADDRESS(ROW(),COLUMN())))</formula>
    </cfRule>
  </conditionalFormatting>
  <conditionalFormatting sqref="BB54:BE54">
    <cfRule type="expression" dxfId="560" priority="187">
      <formula>INDIRECT(ADDRESS(ROW(),COLUMN()))=TRUNC(INDIRECT(ADDRESS(ROW(),COLUMN())))</formula>
    </cfRule>
  </conditionalFormatting>
  <conditionalFormatting sqref="BB56:BE56">
    <cfRule type="expression" dxfId="559" priority="186">
      <formula>INDIRECT(ADDRESS(ROW(),COLUMN()))=TRUNC(INDIRECT(ADDRESS(ROW(),COLUMN())))</formula>
    </cfRule>
  </conditionalFormatting>
  <conditionalFormatting sqref="BB58:BE58">
    <cfRule type="expression" dxfId="558" priority="185">
      <formula>INDIRECT(ADDRESS(ROW(),COLUMN()))=TRUNC(INDIRECT(ADDRESS(ROW(),COLUMN())))</formula>
    </cfRule>
  </conditionalFormatting>
  <conditionalFormatting sqref="BB60:BE60">
    <cfRule type="expression" dxfId="557" priority="184">
      <formula>INDIRECT(ADDRESS(ROW(),COLUMN()))=TRUNC(INDIRECT(ADDRESS(ROW(),COLUMN())))</formula>
    </cfRule>
  </conditionalFormatting>
  <conditionalFormatting sqref="BB62:BE62">
    <cfRule type="expression" dxfId="556" priority="183">
      <formula>INDIRECT(ADDRESS(ROW(),COLUMN()))=TRUNC(INDIRECT(ADDRESS(ROW(),COLUMN())))</formula>
    </cfRule>
  </conditionalFormatting>
  <conditionalFormatting sqref="BB64:BE64">
    <cfRule type="expression" dxfId="555" priority="182">
      <formula>INDIRECT(ADDRESS(ROW(),COLUMN()))=TRUNC(INDIRECT(ADDRESS(ROW(),COLUMN())))</formula>
    </cfRule>
  </conditionalFormatting>
  <conditionalFormatting sqref="BB66:BE66">
    <cfRule type="expression" dxfId="554" priority="181">
      <formula>INDIRECT(ADDRESS(ROW(),COLUMN()))=TRUNC(INDIRECT(ADDRESS(ROW(),COLUMN())))</formula>
    </cfRule>
  </conditionalFormatting>
  <conditionalFormatting sqref="BB68:BE68">
    <cfRule type="expression" dxfId="553" priority="180">
      <formula>INDIRECT(ADDRESS(ROW(),COLUMN()))=TRUNC(INDIRECT(ADDRESS(ROW(),COLUMN())))</formula>
    </cfRule>
  </conditionalFormatting>
  <conditionalFormatting sqref="BB70:BE70">
    <cfRule type="expression" dxfId="552" priority="179">
      <formula>INDIRECT(ADDRESS(ROW(),COLUMN()))=TRUNC(INDIRECT(ADDRESS(ROW(),COLUMN())))</formula>
    </cfRule>
  </conditionalFormatting>
  <conditionalFormatting sqref="BB72:BE72">
    <cfRule type="expression" dxfId="551" priority="178">
      <formula>INDIRECT(ADDRESS(ROW(),COLUMN()))=TRUNC(INDIRECT(ADDRESS(ROW(),COLUMN())))</formula>
    </cfRule>
  </conditionalFormatting>
  <conditionalFormatting sqref="BB74:BE74">
    <cfRule type="expression" dxfId="550" priority="177">
      <formula>INDIRECT(ADDRESS(ROW(),COLUMN()))=TRUNC(INDIRECT(ADDRESS(ROW(),COLUMN())))</formula>
    </cfRule>
  </conditionalFormatting>
  <conditionalFormatting sqref="AC226:AN226 AG222:AN225">
    <cfRule type="expression" dxfId="549" priority="175">
      <formula>INDIRECT(ADDRESS(ROW(),COLUMN()))=TRUNC(INDIRECT(ADDRESS(ROW(),COLUMN())))</formula>
    </cfRule>
  </conditionalFormatting>
  <conditionalFormatting sqref="M222:X226">
    <cfRule type="expression" dxfId="548" priority="176">
      <formula>INDIRECT(ADDRESS(ROW(),COLUMN()))=TRUNC(INDIRECT(ADDRESS(ROW(),COLUMN())))</formula>
    </cfRule>
  </conditionalFormatting>
  <conditionalFormatting sqref="K231:N231">
    <cfRule type="expression" dxfId="547" priority="174">
      <formula>INDIRECT(ADDRESS(ROW(),COLUMN()))=TRUNC(INDIRECT(ADDRESS(ROW(),COLUMN())))</formula>
    </cfRule>
  </conditionalFormatting>
  <conditionalFormatting sqref="AA231:AD231">
    <cfRule type="expression" dxfId="546" priority="173">
      <formula>INDIRECT(ADDRESS(ROW(),COLUMN()))=TRUNC(INDIRECT(ADDRESS(ROW(),COLUMN())))</formula>
    </cfRule>
  </conditionalFormatting>
  <conditionalFormatting sqref="AC222:AF225">
    <cfRule type="expression" dxfId="545" priority="172">
      <formula>INDIRECT(ADDRESS(ROW(),COLUMN()))=TRUNC(INDIRECT(ADDRESS(ROW(),COLUMN())))</formula>
    </cfRule>
  </conditionalFormatting>
  <conditionalFormatting sqref="W18:BA18">
    <cfRule type="expression" dxfId="544" priority="170">
      <formula>INDIRECT(ADDRESS(ROW(),COLUMN()))=TRUNC(INDIRECT(ADDRESS(ROW(),COLUMN())))</formula>
    </cfRule>
  </conditionalFormatting>
  <conditionalFormatting sqref="W20:BA20">
    <cfRule type="expression" dxfId="543" priority="171">
      <formula>INDIRECT(ADDRESS(ROW(),COLUMN()))=TRUNC(INDIRECT(ADDRESS(ROW(),COLUMN())))</formula>
    </cfRule>
  </conditionalFormatting>
  <conditionalFormatting sqref="W188:BA188">
    <cfRule type="expression" dxfId="542" priority="29">
      <formula>INDIRECT(ADDRESS(ROW(),COLUMN()))=TRUNC(INDIRECT(ADDRESS(ROW(),COLUMN())))</formula>
    </cfRule>
  </conditionalFormatting>
  <conditionalFormatting sqref="W22:BA22">
    <cfRule type="expression" dxfId="541" priority="169">
      <formula>INDIRECT(ADDRESS(ROW(),COLUMN()))=TRUNC(INDIRECT(ADDRESS(ROW(),COLUMN())))</formula>
    </cfRule>
  </conditionalFormatting>
  <conditionalFormatting sqref="W24:BA24">
    <cfRule type="expression" dxfId="540" priority="168">
      <formula>INDIRECT(ADDRESS(ROW(),COLUMN()))=TRUNC(INDIRECT(ADDRESS(ROW(),COLUMN())))</formula>
    </cfRule>
  </conditionalFormatting>
  <conditionalFormatting sqref="W26:BA26">
    <cfRule type="expression" dxfId="539" priority="167">
      <formula>INDIRECT(ADDRESS(ROW(),COLUMN()))=TRUNC(INDIRECT(ADDRESS(ROW(),COLUMN())))</formula>
    </cfRule>
  </conditionalFormatting>
  <conditionalFormatting sqref="W28:BA28">
    <cfRule type="expression" dxfId="538" priority="166">
      <formula>INDIRECT(ADDRESS(ROW(),COLUMN()))=TRUNC(INDIRECT(ADDRESS(ROW(),COLUMN())))</formula>
    </cfRule>
  </conditionalFormatting>
  <conditionalFormatting sqref="W30:BA30">
    <cfRule type="expression" dxfId="537" priority="165">
      <formula>INDIRECT(ADDRESS(ROW(),COLUMN()))=TRUNC(INDIRECT(ADDRESS(ROW(),COLUMN())))</formula>
    </cfRule>
  </conditionalFormatting>
  <conditionalFormatting sqref="W32:BA32">
    <cfRule type="expression" dxfId="536" priority="164">
      <formula>INDIRECT(ADDRESS(ROW(),COLUMN()))=TRUNC(INDIRECT(ADDRESS(ROW(),COLUMN())))</formula>
    </cfRule>
  </conditionalFormatting>
  <conditionalFormatting sqref="W34:BA34">
    <cfRule type="expression" dxfId="535" priority="163">
      <formula>INDIRECT(ADDRESS(ROW(),COLUMN()))=TRUNC(INDIRECT(ADDRESS(ROW(),COLUMN())))</formula>
    </cfRule>
  </conditionalFormatting>
  <conditionalFormatting sqref="W36:BA36">
    <cfRule type="expression" dxfId="534" priority="162">
      <formula>INDIRECT(ADDRESS(ROW(),COLUMN()))=TRUNC(INDIRECT(ADDRESS(ROW(),COLUMN())))</formula>
    </cfRule>
  </conditionalFormatting>
  <conditionalFormatting sqref="W38:BA38">
    <cfRule type="expression" dxfId="533" priority="161">
      <formula>INDIRECT(ADDRESS(ROW(),COLUMN()))=TRUNC(INDIRECT(ADDRESS(ROW(),COLUMN())))</formula>
    </cfRule>
  </conditionalFormatting>
  <conditionalFormatting sqref="W40:BA40">
    <cfRule type="expression" dxfId="532" priority="160">
      <formula>INDIRECT(ADDRESS(ROW(),COLUMN()))=TRUNC(INDIRECT(ADDRESS(ROW(),COLUMN())))</formula>
    </cfRule>
  </conditionalFormatting>
  <conditionalFormatting sqref="W42:BA42">
    <cfRule type="expression" dxfId="531" priority="159">
      <formula>INDIRECT(ADDRESS(ROW(),COLUMN()))=TRUNC(INDIRECT(ADDRESS(ROW(),COLUMN())))</formula>
    </cfRule>
  </conditionalFormatting>
  <conditionalFormatting sqref="W44:BA44">
    <cfRule type="expression" dxfId="530" priority="158">
      <formula>INDIRECT(ADDRESS(ROW(),COLUMN()))=TRUNC(INDIRECT(ADDRESS(ROW(),COLUMN())))</formula>
    </cfRule>
  </conditionalFormatting>
  <conditionalFormatting sqref="W46:BA46">
    <cfRule type="expression" dxfId="529" priority="157">
      <formula>INDIRECT(ADDRESS(ROW(),COLUMN()))=TRUNC(INDIRECT(ADDRESS(ROW(),COLUMN())))</formula>
    </cfRule>
  </conditionalFormatting>
  <conditionalFormatting sqref="W48:BA48">
    <cfRule type="expression" dxfId="528" priority="156">
      <formula>INDIRECT(ADDRESS(ROW(),COLUMN()))=TRUNC(INDIRECT(ADDRESS(ROW(),COLUMN())))</formula>
    </cfRule>
  </conditionalFormatting>
  <conditionalFormatting sqref="W50:BA50">
    <cfRule type="expression" dxfId="527" priority="155">
      <formula>INDIRECT(ADDRESS(ROW(),COLUMN()))=TRUNC(INDIRECT(ADDRESS(ROW(),COLUMN())))</formula>
    </cfRule>
  </conditionalFormatting>
  <conditionalFormatting sqref="W52:BA52">
    <cfRule type="expression" dxfId="526" priority="154">
      <formula>INDIRECT(ADDRESS(ROW(),COLUMN()))=TRUNC(INDIRECT(ADDRESS(ROW(),COLUMN())))</formula>
    </cfRule>
  </conditionalFormatting>
  <conditionalFormatting sqref="W54:BA54">
    <cfRule type="expression" dxfId="525" priority="153">
      <formula>INDIRECT(ADDRESS(ROW(),COLUMN()))=TRUNC(INDIRECT(ADDRESS(ROW(),COLUMN())))</formula>
    </cfRule>
  </conditionalFormatting>
  <conditionalFormatting sqref="W56:BA56">
    <cfRule type="expression" dxfId="524" priority="152">
      <formula>INDIRECT(ADDRESS(ROW(),COLUMN()))=TRUNC(INDIRECT(ADDRESS(ROW(),COLUMN())))</formula>
    </cfRule>
  </conditionalFormatting>
  <conditionalFormatting sqref="W58:BA58">
    <cfRule type="expression" dxfId="523" priority="151">
      <formula>INDIRECT(ADDRESS(ROW(),COLUMN()))=TRUNC(INDIRECT(ADDRESS(ROW(),COLUMN())))</formula>
    </cfRule>
  </conditionalFormatting>
  <conditionalFormatting sqref="W60:BA60">
    <cfRule type="expression" dxfId="522" priority="150">
      <formula>INDIRECT(ADDRESS(ROW(),COLUMN()))=TRUNC(INDIRECT(ADDRESS(ROW(),COLUMN())))</formula>
    </cfRule>
  </conditionalFormatting>
  <conditionalFormatting sqref="W62:BA62">
    <cfRule type="expression" dxfId="521" priority="149">
      <formula>INDIRECT(ADDRESS(ROW(),COLUMN()))=TRUNC(INDIRECT(ADDRESS(ROW(),COLUMN())))</formula>
    </cfRule>
  </conditionalFormatting>
  <conditionalFormatting sqref="W64:BA64">
    <cfRule type="expression" dxfId="520" priority="148">
      <formula>INDIRECT(ADDRESS(ROW(),COLUMN()))=TRUNC(INDIRECT(ADDRESS(ROW(),COLUMN())))</formula>
    </cfRule>
  </conditionalFormatting>
  <conditionalFormatting sqref="W66:BA66">
    <cfRule type="expression" dxfId="519" priority="147">
      <formula>INDIRECT(ADDRESS(ROW(),COLUMN()))=TRUNC(INDIRECT(ADDRESS(ROW(),COLUMN())))</formula>
    </cfRule>
  </conditionalFormatting>
  <conditionalFormatting sqref="W68:BA68">
    <cfRule type="expression" dxfId="518" priority="146">
      <formula>INDIRECT(ADDRESS(ROW(),COLUMN()))=TRUNC(INDIRECT(ADDRESS(ROW(),COLUMN())))</formula>
    </cfRule>
  </conditionalFormatting>
  <conditionalFormatting sqref="W70:BA70">
    <cfRule type="expression" dxfId="517" priority="145">
      <formula>INDIRECT(ADDRESS(ROW(),COLUMN()))=TRUNC(INDIRECT(ADDRESS(ROW(),COLUMN())))</formula>
    </cfRule>
  </conditionalFormatting>
  <conditionalFormatting sqref="W72:BA72">
    <cfRule type="expression" dxfId="516" priority="144">
      <formula>INDIRECT(ADDRESS(ROW(),COLUMN()))=TRUNC(INDIRECT(ADDRESS(ROW(),COLUMN())))</formula>
    </cfRule>
  </conditionalFormatting>
  <conditionalFormatting sqref="W74:BA74">
    <cfRule type="expression" dxfId="515" priority="143">
      <formula>INDIRECT(ADDRESS(ROW(),COLUMN()))=TRUNC(INDIRECT(ADDRESS(ROW(),COLUMN())))</formula>
    </cfRule>
  </conditionalFormatting>
  <conditionalFormatting sqref="W76:BA76">
    <cfRule type="expression" dxfId="514" priority="141">
      <formula>INDIRECT(ADDRESS(ROW(),COLUMN()))=TRUNC(INDIRECT(ADDRESS(ROW(),COLUMN())))</formula>
    </cfRule>
  </conditionalFormatting>
  <conditionalFormatting sqref="BB76:BE76">
    <cfRule type="expression" dxfId="513" priority="142">
      <formula>INDIRECT(ADDRESS(ROW(),COLUMN()))=TRUNC(INDIRECT(ADDRESS(ROW(),COLUMN())))</formula>
    </cfRule>
  </conditionalFormatting>
  <conditionalFormatting sqref="BB78:BE78">
    <cfRule type="expression" dxfId="512" priority="140">
      <formula>INDIRECT(ADDRESS(ROW(),COLUMN()))=TRUNC(INDIRECT(ADDRESS(ROW(),COLUMN())))</formula>
    </cfRule>
  </conditionalFormatting>
  <conditionalFormatting sqref="W78:BA78">
    <cfRule type="expression" dxfId="511" priority="139">
      <formula>INDIRECT(ADDRESS(ROW(),COLUMN()))=TRUNC(INDIRECT(ADDRESS(ROW(),COLUMN())))</formula>
    </cfRule>
  </conditionalFormatting>
  <conditionalFormatting sqref="BB80:BE80">
    <cfRule type="expression" dxfId="510" priority="138">
      <formula>INDIRECT(ADDRESS(ROW(),COLUMN()))=TRUNC(INDIRECT(ADDRESS(ROW(),COLUMN())))</formula>
    </cfRule>
  </conditionalFormatting>
  <conditionalFormatting sqref="W80:BA80">
    <cfRule type="expression" dxfId="509" priority="137">
      <formula>INDIRECT(ADDRESS(ROW(),COLUMN()))=TRUNC(INDIRECT(ADDRESS(ROW(),COLUMN())))</formula>
    </cfRule>
  </conditionalFormatting>
  <conditionalFormatting sqref="BB82:BE82">
    <cfRule type="expression" dxfId="508" priority="136">
      <formula>INDIRECT(ADDRESS(ROW(),COLUMN()))=TRUNC(INDIRECT(ADDRESS(ROW(),COLUMN())))</formula>
    </cfRule>
  </conditionalFormatting>
  <conditionalFormatting sqref="W82:BA82">
    <cfRule type="expression" dxfId="507" priority="135">
      <formula>INDIRECT(ADDRESS(ROW(),COLUMN()))=TRUNC(INDIRECT(ADDRESS(ROW(),COLUMN())))</formula>
    </cfRule>
  </conditionalFormatting>
  <conditionalFormatting sqref="BB84:BE84">
    <cfRule type="expression" dxfId="506" priority="134">
      <formula>INDIRECT(ADDRESS(ROW(),COLUMN()))=TRUNC(INDIRECT(ADDRESS(ROW(),COLUMN())))</formula>
    </cfRule>
  </conditionalFormatting>
  <conditionalFormatting sqref="W84:BA84">
    <cfRule type="expression" dxfId="505" priority="133">
      <formula>INDIRECT(ADDRESS(ROW(),COLUMN()))=TRUNC(INDIRECT(ADDRESS(ROW(),COLUMN())))</formula>
    </cfRule>
  </conditionalFormatting>
  <conditionalFormatting sqref="BB86:BE86">
    <cfRule type="expression" dxfId="504" priority="132">
      <formula>INDIRECT(ADDRESS(ROW(),COLUMN()))=TRUNC(INDIRECT(ADDRESS(ROW(),COLUMN())))</formula>
    </cfRule>
  </conditionalFormatting>
  <conditionalFormatting sqref="W86:BA86">
    <cfRule type="expression" dxfId="503" priority="131">
      <formula>INDIRECT(ADDRESS(ROW(),COLUMN()))=TRUNC(INDIRECT(ADDRESS(ROW(),COLUMN())))</formula>
    </cfRule>
  </conditionalFormatting>
  <conditionalFormatting sqref="BB88:BE88">
    <cfRule type="expression" dxfId="502" priority="130">
      <formula>INDIRECT(ADDRESS(ROW(),COLUMN()))=TRUNC(INDIRECT(ADDRESS(ROW(),COLUMN())))</formula>
    </cfRule>
  </conditionalFormatting>
  <conditionalFormatting sqref="W88:BA88">
    <cfRule type="expression" dxfId="501" priority="129">
      <formula>INDIRECT(ADDRESS(ROW(),COLUMN()))=TRUNC(INDIRECT(ADDRESS(ROW(),COLUMN())))</formula>
    </cfRule>
  </conditionalFormatting>
  <conditionalFormatting sqref="BB90:BE90">
    <cfRule type="expression" dxfId="500" priority="128">
      <formula>INDIRECT(ADDRESS(ROW(),COLUMN()))=TRUNC(INDIRECT(ADDRESS(ROW(),COLUMN())))</formula>
    </cfRule>
  </conditionalFormatting>
  <conditionalFormatting sqref="W90:BA90">
    <cfRule type="expression" dxfId="499" priority="127">
      <formula>INDIRECT(ADDRESS(ROW(),COLUMN()))=TRUNC(INDIRECT(ADDRESS(ROW(),COLUMN())))</formula>
    </cfRule>
  </conditionalFormatting>
  <conditionalFormatting sqref="BB92:BE92">
    <cfRule type="expression" dxfId="498" priority="126">
      <formula>INDIRECT(ADDRESS(ROW(),COLUMN()))=TRUNC(INDIRECT(ADDRESS(ROW(),COLUMN())))</formula>
    </cfRule>
  </conditionalFormatting>
  <conditionalFormatting sqref="W92:BA92">
    <cfRule type="expression" dxfId="497" priority="125">
      <formula>INDIRECT(ADDRESS(ROW(),COLUMN()))=TRUNC(INDIRECT(ADDRESS(ROW(),COLUMN())))</formula>
    </cfRule>
  </conditionalFormatting>
  <conditionalFormatting sqref="BB94:BE94">
    <cfRule type="expression" dxfId="496" priority="124">
      <formula>INDIRECT(ADDRESS(ROW(),COLUMN()))=TRUNC(INDIRECT(ADDRESS(ROW(),COLUMN())))</formula>
    </cfRule>
  </conditionalFormatting>
  <conditionalFormatting sqref="W94:BA94">
    <cfRule type="expression" dxfId="495" priority="123">
      <formula>INDIRECT(ADDRESS(ROW(),COLUMN()))=TRUNC(INDIRECT(ADDRESS(ROW(),COLUMN())))</formula>
    </cfRule>
  </conditionalFormatting>
  <conditionalFormatting sqref="BB96:BE96">
    <cfRule type="expression" dxfId="494" priority="122">
      <formula>INDIRECT(ADDRESS(ROW(),COLUMN()))=TRUNC(INDIRECT(ADDRESS(ROW(),COLUMN())))</formula>
    </cfRule>
  </conditionalFormatting>
  <conditionalFormatting sqref="W96:BA96">
    <cfRule type="expression" dxfId="493" priority="121">
      <formula>INDIRECT(ADDRESS(ROW(),COLUMN()))=TRUNC(INDIRECT(ADDRESS(ROW(),COLUMN())))</formula>
    </cfRule>
  </conditionalFormatting>
  <conditionalFormatting sqref="BB98:BE98">
    <cfRule type="expression" dxfId="492" priority="120">
      <formula>INDIRECT(ADDRESS(ROW(),COLUMN()))=TRUNC(INDIRECT(ADDRESS(ROW(),COLUMN())))</formula>
    </cfRule>
  </conditionalFormatting>
  <conditionalFormatting sqref="W98:BA98">
    <cfRule type="expression" dxfId="491" priority="119">
      <formula>INDIRECT(ADDRESS(ROW(),COLUMN()))=TRUNC(INDIRECT(ADDRESS(ROW(),COLUMN())))</formula>
    </cfRule>
  </conditionalFormatting>
  <conditionalFormatting sqref="BB100:BE100">
    <cfRule type="expression" dxfId="490" priority="118">
      <formula>INDIRECT(ADDRESS(ROW(),COLUMN()))=TRUNC(INDIRECT(ADDRESS(ROW(),COLUMN())))</formula>
    </cfRule>
  </conditionalFormatting>
  <conditionalFormatting sqref="W100:BA100">
    <cfRule type="expression" dxfId="489" priority="117">
      <formula>INDIRECT(ADDRESS(ROW(),COLUMN()))=TRUNC(INDIRECT(ADDRESS(ROW(),COLUMN())))</formula>
    </cfRule>
  </conditionalFormatting>
  <conditionalFormatting sqref="BB102:BE102">
    <cfRule type="expression" dxfId="488" priority="116">
      <formula>INDIRECT(ADDRESS(ROW(),COLUMN()))=TRUNC(INDIRECT(ADDRESS(ROW(),COLUMN())))</formula>
    </cfRule>
  </conditionalFormatting>
  <conditionalFormatting sqref="W102:BA102">
    <cfRule type="expression" dxfId="487" priority="115">
      <formula>INDIRECT(ADDRESS(ROW(),COLUMN()))=TRUNC(INDIRECT(ADDRESS(ROW(),COLUMN())))</formula>
    </cfRule>
  </conditionalFormatting>
  <conditionalFormatting sqref="BB104:BE104">
    <cfRule type="expression" dxfId="486" priority="114">
      <formula>INDIRECT(ADDRESS(ROW(),COLUMN()))=TRUNC(INDIRECT(ADDRESS(ROW(),COLUMN())))</formula>
    </cfRule>
  </conditionalFormatting>
  <conditionalFormatting sqref="W104:BA104">
    <cfRule type="expression" dxfId="485" priority="113">
      <formula>INDIRECT(ADDRESS(ROW(),COLUMN()))=TRUNC(INDIRECT(ADDRESS(ROW(),COLUMN())))</formula>
    </cfRule>
  </conditionalFormatting>
  <conditionalFormatting sqref="BB106:BE106">
    <cfRule type="expression" dxfId="484" priority="112">
      <formula>INDIRECT(ADDRESS(ROW(),COLUMN()))=TRUNC(INDIRECT(ADDRESS(ROW(),COLUMN())))</formula>
    </cfRule>
  </conditionalFormatting>
  <conditionalFormatting sqref="W106:BA106">
    <cfRule type="expression" dxfId="483" priority="111">
      <formula>INDIRECT(ADDRESS(ROW(),COLUMN()))=TRUNC(INDIRECT(ADDRESS(ROW(),COLUMN())))</formula>
    </cfRule>
  </conditionalFormatting>
  <conditionalFormatting sqref="BB108:BE108">
    <cfRule type="expression" dxfId="482" priority="110">
      <formula>INDIRECT(ADDRESS(ROW(),COLUMN()))=TRUNC(INDIRECT(ADDRESS(ROW(),COLUMN())))</formula>
    </cfRule>
  </conditionalFormatting>
  <conditionalFormatting sqref="W108:BA108">
    <cfRule type="expression" dxfId="481" priority="109">
      <formula>INDIRECT(ADDRESS(ROW(),COLUMN()))=TRUNC(INDIRECT(ADDRESS(ROW(),COLUMN())))</formula>
    </cfRule>
  </conditionalFormatting>
  <conditionalFormatting sqref="BB110:BE110">
    <cfRule type="expression" dxfId="480" priority="108">
      <formula>INDIRECT(ADDRESS(ROW(),COLUMN()))=TRUNC(INDIRECT(ADDRESS(ROW(),COLUMN())))</formula>
    </cfRule>
  </conditionalFormatting>
  <conditionalFormatting sqref="W110:BA110">
    <cfRule type="expression" dxfId="479" priority="107">
      <formula>INDIRECT(ADDRESS(ROW(),COLUMN()))=TRUNC(INDIRECT(ADDRESS(ROW(),COLUMN())))</formula>
    </cfRule>
  </conditionalFormatting>
  <conditionalFormatting sqref="BB112:BE112">
    <cfRule type="expression" dxfId="478" priority="106">
      <formula>INDIRECT(ADDRESS(ROW(),COLUMN()))=TRUNC(INDIRECT(ADDRESS(ROW(),COLUMN())))</formula>
    </cfRule>
  </conditionalFormatting>
  <conditionalFormatting sqref="W112:BA112">
    <cfRule type="expression" dxfId="477" priority="105">
      <formula>INDIRECT(ADDRESS(ROW(),COLUMN()))=TRUNC(INDIRECT(ADDRESS(ROW(),COLUMN())))</formula>
    </cfRule>
  </conditionalFormatting>
  <conditionalFormatting sqref="BB114:BE114">
    <cfRule type="expression" dxfId="476" priority="104">
      <formula>INDIRECT(ADDRESS(ROW(),COLUMN()))=TRUNC(INDIRECT(ADDRESS(ROW(),COLUMN())))</formula>
    </cfRule>
  </conditionalFormatting>
  <conditionalFormatting sqref="W114:BA114">
    <cfRule type="expression" dxfId="475" priority="103">
      <formula>INDIRECT(ADDRESS(ROW(),COLUMN()))=TRUNC(INDIRECT(ADDRESS(ROW(),COLUMN())))</formula>
    </cfRule>
  </conditionalFormatting>
  <conditionalFormatting sqref="BB116:BE116">
    <cfRule type="expression" dxfId="474" priority="102">
      <formula>INDIRECT(ADDRESS(ROW(),COLUMN()))=TRUNC(INDIRECT(ADDRESS(ROW(),COLUMN())))</formula>
    </cfRule>
  </conditionalFormatting>
  <conditionalFormatting sqref="W116:BA116">
    <cfRule type="expression" dxfId="473" priority="101">
      <formula>INDIRECT(ADDRESS(ROW(),COLUMN()))=TRUNC(INDIRECT(ADDRESS(ROW(),COLUMN())))</formula>
    </cfRule>
  </conditionalFormatting>
  <conditionalFormatting sqref="BB118:BE118">
    <cfRule type="expression" dxfId="472" priority="100">
      <formula>INDIRECT(ADDRESS(ROW(),COLUMN()))=TRUNC(INDIRECT(ADDRESS(ROW(),COLUMN())))</formula>
    </cfRule>
  </conditionalFormatting>
  <conditionalFormatting sqref="W118:BA118">
    <cfRule type="expression" dxfId="471" priority="99">
      <formula>INDIRECT(ADDRESS(ROW(),COLUMN()))=TRUNC(INDIRECT(ADDRESS(ROW(),COLUMN())))</formula>
    </cfRule>
  </conditionalFormatting>
  <conditionalFormatting sqref="BB120:BE120">
    <cfRule type="expression" dxfId="470" priority="98">
      <formula>INDIRECT(ADDRESS(ROW(),COLUMN()))=TRUNC(INDIRECT(ADDRESS(ROW(),COLUMN())))</formula>
    </cfRule>
  </conditionalFormatting>
  <conditionalFormatting sqref="W120:BA120">
    <cfRule type="expression" dxfId="469" priority="97">
      <formula>INDIRECT(ADDRESS(ROW(),COLUMN()))=TRUNC(INDIRECT(ADDRESS(ROW(),COLUMN())))</formula>
    </cfRule>
  </conditionalFormatting>
  <conditionalFormatting sqref="BB122:BE122">
    <cfRule type="expression" dxfId="468" priority="96">
      <formula>INDIRECT(ADDRESS(ROW(),COLUMN()))=TRUNC(INDIRECT(ADDRESS(ROW(),COLUMN())))</formula>
    </cfRule>
  </conditionalFormatting>
  <conditionalFormatting sqref="W122:BA122">
    <cfRule type="expression" dxfId="467" priority="95">
      <formula>INDIRECT(ADDRESS(ROW(),COLUMN()))=TRUNC(INDIRECT(ADDRESS(ROW(),COLUMN())))</formula>
    </cfRule>
  </conditionalFormatting>
  <conditionalFormatting sqref="BB124:BE124">
    <cfRule type="expression" dxfId="466" priority="94">
      <formula>INDIRECT(ADDRESS(ROW(),COLUMN()))=TRUNC(INDIRECT(ADDRESS(ROW(),COLUMN())))</formula>
    </cfRule>
  </conditionalFormatting>
  <conditionalFormatting sqref="W124:BA124">
    <cfRule type="expression" dxfId="465" priority="93">
      <formula>INDIRECT(ADDRESS(ROW(),COLUMN()))=TRUNC(INDIRECT(ADDRESS(ROW(),COLUMN())))</formula>
    </cfRule>
  </conditionalFormatting>
  <conditionalFormatting sqref="BB126:BE126">
    <cfRule type="expression" dxfId="464" priority="92">
      <formula>INDIRECT(ADDRESS(ROW(),COLUMN()))=TRUNC(INDIRECT(ADDRESS(ROW(),COLUMN())))</formula>
    </cfRule>
  </conditionalFormatting>
  <conditionalFormatting sqref="W126:BA126">
    <cfRule type="expression" dxfId="463" priority="91">
      <formula>INDIRECT(ADDRESS(ROW(),COLUMN()))=TRUNC(INDIRECT(ADDRESS(ROW(),COLUMN())))</formula>
    </cfRule>
  </conditionalFormatting>
  <conditionalFormatting sqref="BB128:BE128">
    <cfRule type="expression" dxfId="462" priority="90">
      <formula>INDIRECT(ADDRESS(ROW(),COLUMN()))=TRUNC(INDIRECT(ADDRESS(ROW(),COLUMN())))</formula>
    </cfRule>
  </conditionalFormatting>
  <conditionalFormatting sqref="W128:BA128">
    <cfRule type="expression" dxfId="461" priority="89">
      <formula>INDIRECT(ADDRESS(ROW(),COLUMN()))=TRUNC(INDIRECT(ADDRESS(ROW(),COLUMN())))</formula>
    </cfRule>
  </conditionalFormatting>
  <conditionalFormatting sqref="BB130:BE130">
    <cfRule type="expression" dxfId="460" priority="88">
      <formula>INDIRECT(ADDRESS(ROW(),COLUMN()))=TRUNC(INDIRECT(ADDRESS(ROW(),COLUMN())))</formula>
    </cfRule>
  </conditionalFormatting>
  <conditionalFormatting sqref="W130:BA130">
    <cfRule type="expression" dxfId="459" priority="87">
      <formula>INDIRECT(ADDRESS(ROW(),COLUMN()))=TRUNC(INDIRECT(ADDRESS(ROW(),COLUMN())))</formula>
    </cfRule>
  </conditionalFormatting>
  <conditionalFormatting sqref="BB132:BE132">
    <cfRule type="expression" dxfId="458" priority="86">
      <formula>INDIRECT(ADDRESS(ROW(),COLUMN()))=TRUNC(INDIRECT(ADDRESS(ROW(),COLUMN())))</formula>
    </cfRule>
  </conditionalFormatting>
  <conditionalFormatting sqref="W132:BA132">
    <cfRule type="expression" dxfId="457" priority="85">
      <formula>INDIRECT(ADDRESS(ROW(),COLUMN()))=TRUNC(INDIRECT(ADDRESS(ROW(),COLUMN())))</formula>
    </cfRule>
  </conditionalFormatting>
  <conditionalFormatting sqref="BB134:BE134">
    <cfRule type="expression" dxfId="456" priority="84">
      <formula>INDIRECT(ADDRESS(ROW(),COLUMN()))=TRUNC(INDIRECT(ADDRESS(ROW(),COLUMN())))</formula>
    </cfRule>
  </conditionalFormatting>
  <conditionalFormatting sqref="W134:BA134">
    <cfRule type="expression" dxfId="455" priority="83">
      <formula>INDIRECT(ADDRESS(ROW(),COLUMN()))=TRUNC(INDIRECT(ADDRESS(ROW(),COLUMN())))</formula>
    </cfRule>
  </conditionalFormatting>
  <conditionalFormatting sqref="BB136:BE136">
    <cfRule type="expression" dxfId="454" priority="82">
      <formula>INDIRECT(ADDRESS(ROW(),COLUMN()))=TRUNC(INDIRECT(ADDRESS(ROW(),COLUMN())))</formula>
    </cfRule>
  </conditionalFormatting>
  <conditionalFormatting sqref="W136:BA136">
    <cfRule type="expression" dxfId="453" priority="81">
      <formula>INDIRECT(ADDRESS(ROW(),COLUMN()))=TRUNC(INDIRECT(ADDRESS(ROW(),COLUMN())))</formula>
    </cfRule>
  </conditionalFormatting>
  <conditionalFormatting sqref="BB138:BE138">
    <cfRule type="expression" dxfId="452" priority="80">
      <formula>INDIRECT(ADDRESS(ROW(),COLUMN()))=TRUNC(INDIRECT(ADDRESS(ROW(),COLUMN())))</formula>
    </cfRule>
  </conditionalFormatting>
  <conditionalFormatting sqref="W138:BA138">
    <cfRule type="expression" dxfId="451" priority="79">
      <formula>INDIRECT(ADDRESS(ROW(),COLUMN()))=TRUNC(INDIRECT(ADDRESS(ROW(),COLUMN())))</formula>
    </cfRule>
  </conditionalFormatting>
  <conditionalFormatting sqref="BB140:BE140">
    <cfRule type="expression" dxfId="450" priority="78">
      <formula>INDIRECT(ADDRESS(ROW(),COLUMN()))=TRUNC(INDIRECT(ADDRESS(ROW(),COLUMN())))</formula>
    </cfRule>
  </conditionalFormatting>
  <conditionalFormatting sqref="W140:BA140">
    <cfRule type="expression" dxfId="449" priority="77">
      <formula>INDIRECT(ADDRESS(ROW(),COLUMN()))=TRUNC(INDIRECT(ADDRESS(ROW(),COLUMN())))</formula>
    </cfRule>
  </conditionalFormatting>
  <conditionalFormatting sqref="BB142:BE142">
    <cfRule type="expression" dxfId="448" priority="76">
      <formula>INDIRECT(ADDRESS(ROW(),COLUMN()))=TRUNC(INDIRECT(ADDRESS(ROW(),COLUMN())))</formula>
    </cfRule>
  </conditionalFormatting>
  <conditionalFormatting sqref="W142:BA142">
    <cfRule type="expression" dxfId="447" priority="75">
      <formula>INDIRECT(ADDRESS(ROW(),COLUMN()))=TRUNC(INDIRECT(ADDRESS(ROW(),COLUMN())))</formula>
    </cfRule>
  </conditionalFormatting>
  <conditionalFormatting sqref="BB144:BE144">
    <cfRule type="expression" dxfId="446" priority="74">
      <formula>INDIRECT(ADDRESS(ROW(),COLUMN()))=TRUNC(INDIRECT(ADDRESS(ROW(),COLUMN())))</formula>
    </cfRule>
  </conditionalFormatting>
  <conditionalFormatting sqref="W144:BA144">
    <cfRule type="expression" dxfId="445" priority="73">
      <formula>INDIRECT(ADDRESS(ROW(),COLUMN()))=TRUNC(INDIRECT(ADDRESS(ROW(),COLUMN())))</formula>
    </cfRule>
  </conditionalFormatting>
  <conditionalFormatting sqref="BB146:BE146">
    <cfRule type="expression" dxfId="444" priority="72">
      <formula>INDIRECT(ADDRESS(ROW(),COLUMN()))=TRUNC(INDIRECT(ADDRESS(ROW(),COLUMN())))</formula>
    </cfRule>
  </conditionalFormatting>
  <conditionalFormatting sqref="W146:BA146">
    <cfRule type="expression" dxfId="443" priority="71">
      <formula>INDIRECT(ADDRESS(ROW(),COLUMN()))=TRUNC(INDIRECT(ADDRESS(ROW(),COLUMN())))</formula>
    </cfRule>
  </conditionalFormatting>
  <conditionalFormatting sqref="BB148:BE148">
    <cfRule type="expression" dxfId="442" priority="70">
      <formula>INDIRECT(ADDRESS(ROW(),COLUMN()))=TRUNC(INDIRECT(ADDRESS(ROW(),COLUMN())))</formula>
    </cfRule>
  </conditionalFormatting>
  <conditionalFormatting sqref="W148:BA148">
    <cfRule type="expression" dxfId="441" priority="69">
      <formula>INDIRECT(ADDRESS(ROW(),COLUMN()))=TRUNC(INDIRECT(ADDRESS(ROW(),COLUMN())))</formula>
    </cfRule>
  </conditionalFormatting>
  <conditionalFormatting sqref="BB150:BE150">
    <cfRule type="expression" dxfId="440" priority="68">
      <formula>INDIRECT(ADDRESS(ROW(),COLUMN()))=TRUNC(INDIRECT(ADDRESS(ROW(),COLUMN())))</formula>
    </cfRule>
  </conditionalFormatting>
  <conditionalFormatting sqref="W150:BA150">
    <cfRule type="expression" dxfId="439" priority="67">
      <formula>INDIRECT(ADDRESS(ROW(),COLUMN()))=TRUNC(INDIRECT(ADDRESS(ROW(),COLUMN())))</formula>
    </cfRule>
  </conditionalFormatting>
  <conditionalFormatting sqref="BB152:BE152">
    <cfRule type="expression" dxfId="438" priority="66">
      <formula>INDIRECT(ADDRESS(ROW(),COLUMN()))=TRUNC(INDIRECT(ADDRESS(ROW(),COLUMN())))</formula>
    </cfRule>
  </conditionalFormatting>
  <conditionalFormatting sqref="W152:BA152">
    <cfRule type="expression" dxfId="437" priority="65">
      <formula>INDIRECT(ADDRESS(ROW(),COLUMN()))=TRUNC(INDIRECT(ADDRESS(ROW(),COLUMN())))</formula>
    </cfRule>
  </conditionalFormatting>
  <conditionalFormatting sqref="BB154:BE154">
    <cfRule type="expression" dxfId="436" priority="64">
      <formula>INDIRECT(ADDRESS(ROW(),COLUMN()))=TRUNC(INDIRECT(ADDRESS(ROW(),COLUMN())))</formula>
    </cfRule>
  </conditionalFormatting>
  <conditionalFormatting sqref="W154:BA154">
    <cfRule type="expression" dxfId="435" priority="63">
      <formula>INDIRECT(ADDRESS(ROW(),COLUMN()))=TRUNC(INDIRECT(ADDRESS(ROW(),COLUMN())))</formula>
    </cfRule>
  </conditionalFormatting>
  <conditionalFormatting sqref="BB156:BE156">
    <cfRule type="expression" dxfId="434" priority="62">
      <formula>INDIRECT(ADDRESS(ROW(),COLUMN()))=TRUNC(INDIRECT(ADDRESS(ROW(),COLUMN())))</formula>
    </cfRule>
  </conditionalFormatting>
  <conditionalFormatting sqref="W156:BA156">
    <cfRule type="expression" dxfId="433" priority="61">
      <formula>INDIRECT(ADDRESS(ROW(),COLUMN()))=TRUNC(INDIRECT(ADDRESS(ROW(),COLUMN())))</formula>
    </cfRule>
  </conditionalFormatting>
  <conditionalFormatting sqref="BB158:BE158">
    <cfRule type="expression" dxfId="432" priority="60">
      <formula>INDIRECT(ADDRESS(ROW(),COLUMN()))=TRUNC(INDIRECT(ADDRESS(ROW(),COLUMN())))</formula>
    </cfRule>
  </conditionalFormatting>
  <conditionalFormatting sqref="W158:BA158">
    <cfRule type="expression" dxfId="431" priority="59">
      <formula>INDIRECT(ADDRESS(ROW(),COLUMN()))=TRUNC(INDIRECT(ADDRESS(ROW(),COLUMN())))</formula>
    </cfRule>
  </conditionalFormatting>
  <conditionalFormatting sqref="BB160:BE160">
    <cfRule type="expression" dxfId="430" priority="58">
      <formula>INDIRECT(ADDRESS(ROW(),COLUMN()))=TRUNC(INDIRECT(ADDRESS(ROW(),COLUMN())))</formula>
    </cfRule>
  </conditionalFormatting>
  <conditionalFormatting sqref="W160:BA160">
    <cfRule type="expression" dxfId="429" priority="57">
      <formula>INDIRECT(ADDRESS(ROW(),COLUMN()))=TRUNC(INDIRECT(ADDRESS(ROW(),COLUMN())))</formula>
    </cfRule>
  </conditionalFormatting>
  <conditionalFormatting sqref="BB162:BE162">
    <cfRule type="expression" dxfId="428" priority="56">
      <formula>INDIRECT(ADDRESS(ROW(),COLUMN()))=TRUNC(INDIRECT(ADDRESS(ROW(),COLUMN())))</formula>
    </cfRule>
  </conditionalFormatting>
  <conditionalFormatting sqref="W162:BA162">
    <cfRule type="expression" dxfId="427" priority="55">
      <formula>INDIRECT(ADDRESS(ROW(),COLUMN()))=TRUNC(INDIRECT(ADDRESS(ROW(),COLUMN())))</formula>
    </cfRule>
  </conditionalFormatting>
  <conditionalFormatting sqref="BB164:BE164">
    <cfRule type="expression" dxfId="426" priority="54">
      <formula>INDIRECT(ADDRESS(ROW(),COLUMN()))=TRUNC(INDIRECT(ADDRESS(ROW(),COLUMN())))</formula>
    </cfRule>
  </conditionalFormatting>
  <conditionalFormatting sqref="W164:BA164">
    <cfRule type="expression" dxfId="425" priority="53">
      <formula>INDIRECT(ADDRESS(ROW(),COLUMN()))=TRUNC(INDIRECT(ADDRESS(ROW(),COLUMN())))</formula>
    </cfRule>
  </conditionalFormatting>
  <conditionalFormatting sqref="BB166:BE166">
    <cfRule type="expression" dxfId="424" priority="52">
      <formula>INDIRECT(ADDRESS(ROW(),COLUMN()))=TRUNC(INDIRECT(ADDRESS(ROW(),COLUMN())))</formula>
    </cfRule>
  </conditionalFormatting>
  <conditionalFormatting sqref="W166:BA166">
    <cfRule type="expression" dxfId="423" priority="51">
      <formula>INDIRECT(ADDRESS(ROW(),COLUMN()))=TRUNC(INDIRECT(ADDRESS(ROW(),COLUMN())))</formula>
    </cfRule>
  </conditionalFormatting>
  <conditionalFormatting sqref="BB168:BE168">
    <cfRule type="expression" dxfId="422" priority="50">
      <formula>INDIRECT(ADDRESS(ROW(),COLUMN()))=TRUNC(INDIRECT(ADDRESS(ROW(),COLUMN())))</formula>
    </cfRule>
  </conditionalFormatting>
  <conditionalFormatting sqref="W168:BA168">
    <cfRule type="expression" dxfId="421" priority="49">
      <formula>INDIRECT(ADDRESS(ROW(),COLUMN()))=TRUNC(INDIRECT(ADDRESS(ROW(),COLUMN())))</formula>
    </cfRule>
  </conditionalFormatting>
  <conditionalFormatting sqref="BB170:BE170">
    <cfRule type="expression" dxfId="420" priority="48">
      <formula>INDIRECT(ADDRESS(ROW(),COLUMN()))=TRUNC(INDIRECT(ADDRESS(ROW(),COLUMN())))</formula>
    </cfRule>
  </conditionalFormatting>
  <conditionalFormatting sqref="W170:BA170">
    <cfRule type="expression" dxfId="419" priority="47">
      <formula>INDIRECT(ADDRESS(ROW(),COLUMN()))=TRUNC(INDIRECT(ADDRESS(ROW(),COLUMN())))</formula>
    </cfRule>
  </conditionalFormatting>
  <conditionalFormatting sqref="BB172:BE172">
    <cfRule type="expression" dxfId="418" priority="46">
      <formula>INDIRECT(ADDRESS(ROW(),COLUMN()))=TRUNC(INDIRECT(ADDRESS(ROW(),COLUMN())))</formula>
    </cfRule>
  </conditionalFormatting>
  <conditionalFormatting sqref="W172:BA172">
    <cfRule type="expression" dxfId="417" priority="45">
      <formula>INDIRECT(ADDRESS(ROW(),COLUMN()))=TRUNC(INDIRECT(ADDRESS(ROW(),COLUMN())))</formula>
    </cfRule>
  </conditionalFormatting>
  <conditionalFormatting sqref="BB174:BE174">
    <cfRule type="expression" dxfId="416" priority="44">
      <formula>INDIRECT(ADDRESS(ROW(),COLUMN()))=TRUNC(INDIRECT(ADDRESS(ROW(),COLUMN())))</formula>
    </cfRule>
  </conditionalFormatting>
  <conditionalFormatting sqref="W174:BA174">
    <cfRule type="expression" dxfId="415" priority="43">
      <formula>INDIRECT(ADDRESS(ROW(),COLUMN()))=TRUNC(INDIRECT(ADDRESS(ROW(),COLUMN())))</formula>
    </cfRule>
  </conditionalFormatting>
  <conditionalFormatting sqref="BB176:BE176">
    <cfRule type="expression" dxfId="414" priority="42">
      <formula>INDIRECT(ADDRESS(ROW(),COLUMN()))=TRUNC(INDIRECT(ADDRESS(ROW(),COLUMN())))</formula>
    </cfRule>
  </conditionalFormatting>
  <conditionalFormatting sqref="W176:BA176">
    <cfRule type="expression" dxfId="413" priority="41">
      <formula>INDIRECT(ADDRESS(ROW(),COLUMN()))=TRUNC(INDIRECT(ADDRESS(ROW(),COLUMN())))</formula>
    </cfRule>
  </conditionalFormatting>
  <conditionalFormatting sqref="BB178:BE178">
    <cfRule type="expression" dxfId="412" priority="40">
      <formula>INDIRECT(ADDRESS(ROW(),COLUMN()))=TRUNC(INDIRECT(ADDRESS(ROW(),COLUMN())))</formula>
    </cfRule>
  </conditionalFormatting>
  <conditionalFormatting sqref="W178:BA178">
    <cfRule type="expression" dxfId="411" priority="39">
      <formula>INDIRECT(ADDRESS(ROW(),COLUMN()))=TRUNC(INDIRECT(ADDRESS(ROW(),COLUMN())))</formula>
    </cfRule>
  </conditionalFormatting>
  <conditionalFormatting sqref="BB180:BE180">
    <cfRule type="expression" dxfId="410" priority="38">
      <formula>INDIRECT(ADDRESS(ROW(),COLUMN()))=TRUNC(INDIRECT(ADDRESS(ROW(),COLUMN())))</formula>
    </cfRule>
  </conditionalFormatting>
  <conditionalFormatting sqref="W180:BA180">
    <cfRule type="expression" dxfId="409" priority="37">
      <formula>INDIRECT(ADDRESS(ROW(),COLUMN()))=TRUNC(INDIRECT(ADDRESS(ROW(),COLUMN())))</formula>
    </cfRule>
  </conditionalFormatting>
  <conditionalFormatting sqref="BB182:BE182">
    <cfRule type="expression" dxfId="408" priority="36">
      <formula>INDIRECT(ADDRESS(ROW(),COLUMN()))=TRUNC(INDIRECT(ADDRESS(ROW(),COLUMN())))</formula>
    </cfRule>
  </conditionalFormatting>
  <conditionalFormatting sqref="W182:BA182">
    <cfRule type="expression" dxfId="407" priority="35">
      <formula>INDIRECT(ADDRESS(ROW(),COLUMN()))=TRUNC(INDIRECT(ADDRESS(ROW(),COLUMN())))</formula>
    </cfRule>
  </conditionalFormatting>
  <conditionalFormatting sqref="BB184:BE184">
    <cfRule type="expression" dxfId="406" priority="34">
      <formula>INDIRECT(ADDRESS(ROW(),COLUMN()))=TRUNC(INDIRECT(ADDRESS(ROW(),COLUMN())))</formula>
    </cfRule>
  </conditionalFormatting>
  <conditionalFormatting sqref="W184:BA184">
    <cfRule type="expression" dxfId="405" priority="33">
      <formula>INDIRECT(ADDRESS(ROW(),COLUMN()))=TRUNC(INDIRECT(ADDRESS(ROW(),COLUMN())))</formula>
    </cfRule>
  </conditionalFormatting>
  <conditionalFormatting sqref="BB186:BE186">
    <cfRule type="expression" dxfId="404" priority="32">
      <formula>INDIRECT(ADDRESS(ROW(),COLUMN()))=TRUNC(INDIRECT(ADDRESS(ROW(),COLUMN())))</formula>
    </cfRule>
  </conditionalFormatting>
  <conditionalFormatting sqref="W186:BA186">
    <cfRule type="expression" dxfId="403" priority="31">
      <formula>INDIRECT(ADDRESS(ROW(),COLUMN()))=TRUNC(INDIRECT(ADDRESS(ROW(),COLUMN())))</formula>
    </cfRule>
  </conditionalFormatting>
  <conditionalFormatting sqref="BB188:BE188">
    <cfRule type="expression" dxfId="402" priority="30">
      <formula>INDIRECT(ADDRESS(ROW(),COLUMN()))=TRUNC(INDIRECT(ADDRESS(ROW(),COLUMN())))</formula>
    </cfRule>
  </conditionalFormatting>
  <conditionalFormatting sqref="BB190:BE190">
    <cfRule type="expression" dxfId="401" priority="28">
      <formula>INDIRECT(ADDRESS(ROW(),COLUMN()))=TRUNC(INDIRECT(ADDRESS(ROW(),COLUMN())))</formula>
    </cfRule>
  </conditionalFormatting>
  <conditionalFormatting sqref="W190:BA190">
    <cfRule type="expression" dxfId="400" priority="27">
      <formula>INDIRECT(ADDRESS(ROW(),COLUMN()))=TRUNC(INDIRECT(ADDRESS(ROW(),COLUMN())))</formula>
    </cfRule>
  </conditionalFormatting>
  <conditionalFormatting sqref="BB192:BE192">
    <cfRule type="expression" dxfId="399" priority="26">
      <formula>INDIRECT(ADDRESS(ROW(),COLUMN()))=TRUNC(INDIRECT(ADDRESS(ROW(),COLUMN())))</formula>
    </cfRule>
  </conditionalFormatting>
  <conditionalFormatting sqref="W192:BA192">
    <cfRule type="expression" dxfId="398" priority="25">
      <formula>INDIRECT(ADDRESS(ROW(),COLUMN()))=TRUNC(INDIRECT(ADDRESS(ROW(),COLUMN())))</formula>
    </cfRule>
  </conditionalFormatting>
  <conditionalFormatting sqref="BB194:BE194">
    <cfRule type="expression" dxfId="397" priority="24">
      <formula>INDIRECT(ADDRESS(ROW(),COLUMN()))=TRUNC(INDIRECT(ADDRESS(ROW(),COLUMN())))</formula>
    </cfRule>
  </conditionalFormatting>
  <conditionalFormatting sqref="W194:BA194">
    <cfRule type="expression" dxfId="396" priority="23">
      <formula>INDIRECT(ADDRESS(ROW(),COLUMN()))=TRUNC(INDIRECT(ADDRESS(ROW(),COLUMN())))</formula>
    </cfRule>
  </conditionalFormatting>
  <conditionalFormatting sqref="BB196:BE196">
    <cfRule type="expression" dxfId="395" priority="22">
      <formula>INDIRECT(ADDRESS(ROW(),COLUMN()))=TRUNC(INDIRECT(ADDRESS(ROW(),COLUMN())))</formula>
    </cfRule>
  </conditionalFormatting>
  <conditionalFormatting sqref="W196:BA196">
    <cfRule type="expression" dxfId="394" priority="21">
      <formula>INDIRECT(ADDRESS(ROW(),COLUMN()))=TRUNC(INDIRECT(ADDRESS(ROW(),COLUMN())))</formula>
    </cfRule>
  </conditionalFormatting>
  <conditionalFormatting sqref="BB198:BE198">
    <cfRule type="expression" dxfId="393" priority="20">
      <formula>INDIRECT(ADDRESS(ROW(),COLUMN()))=TRUNC(INDIRECT(ADDRESS(ROW(),COLUMN())))</formula>
    </cfRule>
  </conditionalFormatting>
  <conditionalFormatting sqref="W198:BA198">
    <cfRule type="expression" dxfId="392" priority="19">
      <formula>INDIRECT(ADDRESS(ROW(),COLUMN()))=TRUNC(INDIRECT(ADDRESS(ROW(),COLUMN())))</formula>
    </cfRule>
  </conditionalFormatting>
  <conditionalFormatting sqref="BB200:BE200">
    <cfRule type="expression" dxfId="391" priority="18">
      <formula>INDIRECT(ADDRESS(ROW(),COLUMN()))=TRUNC(INDIRECT(ADDRESS(ROW(),COLUMN())))</formula>
    </cfRule>
  </conditionalFormatting>
  <conditionalFormatting sqref="W200:BA200">
    <cfRule type="expression" dxfId="390" priority="17">
      <formula>INDIRECT(ADDRESS(ROW(),COLUMN()))=TRUNC(INDIRECT(ADDRESS(ROW(),COLUMN())))</formula>
    </cfRule>
  </conditionalFormatting>
  <conditionalFormatting sqref="BB202:BE202">
    <cfRule type="expression" dxfId="389" priority="16">
      <formula>INDIRECT(ADDRESS(ROW(),COLUMN()))=TRUNC(INDIRECT(ADDRESS(ROW(),COLUMN())))</formula>
    </cfRule>
  </conditionalFormatting>
  <conditionalFormatting sqref="W202:BA202">
    <cfRule type="expression" dxfId="388" priority="15">
      <formula>INDIRECT(ADDRESS(ROW(),COLUMN()))=TRUNC(INDIRECT(ADDRESS(ROW(),COLUMN())))</formula>
    </cfRule>
  </conditionalFormatting>
  <conditionalFormatting sqref="BB204:BE204">
    <cfRule type="expression" dxfId="387" priority="14">
      <formula>INDIRECT(ADDRESS(ROW(),COLUMN()))=TRUNC(INDIRECT(ADDRESS(ROW(),COLUMN())))</formula>
    </cfRule>
  </conditionalFormatting>
  <conditionalFormatting sqref="W204:BA204">
    <cfRule type="expression" dxfId="386" priority="13">
      <formula>INDIRECT(ADDRESS(ROW(),COLUMN()))=TRUNC(INDIRECT(ADDRESS(ROW(),COLUMN())))</formula>
    </cfRule>
  </conditionalFormatting>
  <conditionalFormatting sqref="BB206:BE206">
    <cfRule type="expression" dxfId="385" priority="12">
      <formula>INDIRECT(ADDRESS(ROW(),COLUMN()))=TRUNC(INDIRECT(ADDRESS(ROW(),COLUMN())))</formula>
    </cfRule>
  </conditionalFormatting>
  <conditionalFormatting sqref="W206:BA206">
    <cfRule type="expression" dxfId="384" priority="11">
      <formula>INDIRECT(ADDRESS(ROW(),COLUMN()))=TRUNC(INDIRECT(ADDRESS(ROW(),COLUMN())))</formula>
    </cfRule>
  </conditionalFormatting>
  <conditionalFormatting sqref="BB208:BE208">
    <cfRule type="expression" dxfId="383" priority="10">
      <formula>INDIRECT(ADDRESS(ROW(),COLUMN()))=TRUNC(INDIRECT(ADDRESS(ROW(),COLUMN())))</formula>
    </cfRule>
  </conditionalFormatting>
  <conditionalFormatting sqref="W208:BA208">
    <cfRule type="expression" dxfId="382" priority="9">
      <formula>INDIRECT(ADDRESS(ROW(),COLUMN()))=TRUNC(INDIRECT(ADDRESS(ROW(),COLUMN())))</formula>
    </cfRule>
  </conditionalFormatting>
  <conditionalFormatting sqref="BB210:BE210">
    <cfRule type="expression" dxfId="381" priority="8">
      <formula>INDIRECT(ADDRESS(ROW(),COLUMN()))=TRUNC(INDIRECT(ADDRESS(ROW(),COLUMN())))</formula>
    </cfRule>
  </conditionalFormatting>
  <conditionalFormatting sqref="W210:BA210">
    <cfRule type="expression" dxfId="380" priority="7">
      <formula>INDIRECT(ADDRESS(ROW(),COLUMN()))=TRUNC(INDIRECT(ADDRESS(ROW(),COLUMN())))</formula>
    </cfRule>
  </conditionalFormatting>
  <conditionalFormatting sqref="BB212:BE212">
    <cfRule type="expression" dxfId="379" priority="6">
      <formula>INDIRECT(ADDRESS(ROW(),COLUMN()))=TRUNC(INDIRECT(ADDRESS(ROW(),COLUMN())))</formula>
    </cfRule>
  </conditionalFormatting>
  <conditionalFormatting sqref="W212:BA212">
    <cfRule type="expression" dxfId="378" priority="5">
      <formula>INDIRECT(ADDRESS(ROW(),COLUMN()))=TRUNC(INDIRECT(ADDRESS(ROW(),COLUMN())))</formula>
    </cfRule>
  </conditionalFormatting>
  <conditionalFormatting sqref="BB214:BE214">
    <cfRule type="expression" dxfId="377" priority="4">
      <formula>INDIRECT(ADDRESS(ROW(),COLUMN()))=TRUNC(INDIRECT(ADDRESS(ROW(),COLUMN())))</formula>
    </cfRule>
  </conditionalFormatting>
  <conditionalFormatting sqref="W214:BA214">
    <cfRule type="expression" dxfId="376" priority="3">
      <formula>INDIRECT(ADDRESS(ROW(),COLUMN()))=TRUNC(INDIRECT(ADDRESS(ROW(),COLUMN())))</formula>
    </cfRule>
  </conditionalFormatting>
  <conditionalFormatting sqref="BB216:BE216">
    <cfRule type="expression" dxfId="375" priority="2">
      <formula>INDIRECT(ADDRESS(ROW(),COLUMN()))=TRUNC(INDIRECT(ADDRESS(ROW(),COLUMN())))</formula>
    </cfRule>
  </conditionalFormatting>
  <conditionalFormatting sqref="W216:BA216">
    <cfRule type="expression" dxfId="374"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O150"/>
  <sheetViews>
    <sheetView showGridLines="0" view="pageBreakPreview" topLeftCell="A13" zoomScale="50" zoomScaleNormal="55" zoomScaleSheetLayoutView="50" workbookViewId="0">
      <selection activeCell="AA42" sqref="AA4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319</v>
      </c>
      <c r="D1" s="5"/>
      <c r="E1" s="5"/>
      <c r="F1" s="5"/>
      <c r="G1" s="5"/>
      <c r="H1" s="5"/>
      <c r="I1" s="5"/>
      <c r="J1" s="5"/>
      <c r="M1" s="7" t="s">
        <v>0</v>
      </c>
      <c r="P1" s="5"/>
      <c r="Q1" s="5"/>
      <c r="R1" s="5"/>
      <c r="S1" s="5"/>
      <c r="T1" s="5"/>
      <c r="U1" s="5"/>
      <c r="V1" s="5"/>
      <c r="W1" s="5"/>
      <c r="AS1" s="9" t="s">
        <v>29</v>
      </c>
      <c r="AT1" s="260" t="s">
        <v>156</v>
      </c>
      <c r="AU1" s="261"/>
      <c r="AV1" s="261"/>
      <c r="AW1" s="261"/>
      <c r="AX1" s="261"/>
      <c r="AY1" s="261"/>
      <c r="AZ1" s="261"/>
      <c r="BA1" s="261"/>
      <c r="BB1" s="261"/>
      <c r="BC1" s="261"/>
      <c r="BD1" s="261"/>
      <c r="BE1" s="261"/>
      <c r="BF1" s="261"/>
      <c r="BG1" s="261"/>
      <c r="BH1" s="261"/>
      <c r="BI1" s="261"/>
      <c r="BJ1" s="9" t="s">
        <v>2</v>
      </c>
    </row>
    <row r="2" spans="2:67" s="8" customFormat="1" ht="20.25" customHeight="1" x14ac:dyDescent="0.4">
      <c r="J2" s="7"/>
      <c r="M2" s="7"/>
      <c r="N2" s="7"/>
      <c r="P2" s="9"/>
      <c r="Q2" s="9"/>
      <c r="R2" s="9"/>
      <c r="S2" s="9"/>
      <c r="T2" s="9"/>
      <c r="U2" s="9"/>
      <c r="V2" s="9"/>
      <c r="W2" s="9"/>
      <c r="AB2" s="142" t="s">
        <v>26</v>
      </c>
      <c r="AC2" s="463">
        <v>6</v>
      </c>
      <c r="AD2" s="463"/>
      <c r="AE2" s="142" t="s">
        <v>27</v>
      </c>
      <c r="AF2" s="263">
        <f>IF(AC2=0,"",YEAR(DATE(2018+AC2,1,1)))</f>
        <v>2024</v>
      </c>
      <c r="AG2" s="263"/>
      <c r="AH2" s="143" t="s">
        <v>28</v>
      </c>
      <c r="AI2" s="143" t="s">
        <v>1</v>
      </c>
      <c r="AJ2" s="463">
        <v>4</v>
      </c>
      <c r="AK2" s="463"/>
      <c r="AL2" s="143" t="s">
        <v>23</v>
      </c>
      <c r="AS2" s="9" t="s">
        <v>30</v>
      </c>
      <c r="AT2" s="463" t="s">
        <v>200</v>
      </c>
      <c r="AU2" s="463"/>
      <c r="AV2" s="463"/>
      <c r="AW2" s="463"/>
      <c r="AX2" s="463"/>
      <c r="AY2" s="463"/>
      <c r="AZ2" s="463"/>
      <c r="BA2" s="463"/>
      <c r="BB2" s="463"/>
      <c r="BC2" s="463"/>
      <c r="BD2" s="463"/>
      <c r="BE2" s="463"/>
      <c r="BF2" s="463"/>
      <c r="BG2" s="463"/>
      <c r="BH2" s="463"/>
      <c r="BI2" s="463"/>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458" t="s">
        <v>236</v>
      </c>
      <c r="BF3" s="459"/>
      <c r="BG3" s="459"/>
      <c r="BH3" s="460"/>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238</v>
      </c>
      <c r="BE4" s="458" t="s">
        <v>237</v>
      </c>
      <c r="BF4" s="459"/>
      <c r="BG4" s="459"/>
      <c r="BH4" s="460"/>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255</v>
      </c>
      <c r="AP6" s="30"/>
      <c r="AQ6" s="30"/>
      <c r="AR6" s="30"/>
      <c r="AS6" s="6"/>
      <c r="AT6" s="6"/>
      <c r="AU6" s="6"/>
      <c r="AW6" s="38"/>
      <c r="AX6" s="38"/>
      <c r="AY6" s="2"/>
      <c r="AZ6" s="6"/>
      <c r="BA6" s="461">
        <v>40</v>
      </c>
      <c r="BB6" s="462"/>
      <c r="BC6" s="2" t="s">
        <v>21</v>
      </c>
      <c r="BD6" s="6"/>
      <c r="BE6" s="461">
        <v>176</v>
      </c>
      <c r="BF6" s="462"/>
      <c r="BG6" s="2" t="s">
        <v>22</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25</v>
      </c>
      <c r="BC8" s="30"/>
      <c r="BD8" s="30"/>
      <c r="BE8" s="301">
        <f>DAY(EOMONTH(DATE(AF2,AJ2,1),0))</f>
        <v>30</v>
      </c>
      <c r="BF8" s="302"/>
      <c r="BG8" s="30" t="s">
        <v>24</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270</v>
      </c>
      <c r="AR10" s="38"/>
      <c r="AS10" s="30"/>
      <c r="AT10" s="34"/>
      <c r="AU10" s="34"/>
      <c r="AV10" s="221"/>
      <c r="AW10" s="30"/>
      <c r="AX10" s="222"/>
      <c r="AY10" s="222"/>
      <c r="AZ10" s="222"/>
      <c r="BA10" s="30"/>
      <c r="BB10" s="30"/>
      <c r="BC10" s="31" t="s">
        <v>268</v>
      </c>
      <c r="BD10" s="30"/>
      <c r="BE10" s="461">
        <v>100</v>
      </c>
      <c r="BF10" s="462"/>
      <c r="BG10" s="2" t="s">
        <v>269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28" t="s">
        <v>19</v>
      </c>
      <c r="C12" s="290" t="s">
        <v>281</v>
      </c>
      <c r="D12" s="269"/>
      <c r="E12" s="223"/>
      <c r="F12" s="224"/>
      <c r="G12" s="223"/>
      <c r="H12" s="224"/>
      <c r="I12" s="331" t="s">
        <v>282</v>
      </c>
      <c r="J12" s="332"/>
      <c r="K12" s="267" t="s">
        <v>283</v>
      </c>
      <c r="L12" s="268"/>
      <c r="M12" s="268"/>
      <c r="N12" s="269"/>
      <c r="O12" s="267" t="s">
        <v>284</v>
      </c>
      <c r="P12" s="268"/>
      <c r="Q12" s="268"/>
      <c r="R12" s="268"/>
      <c r="S12" s="269"/>
      <c r="T12" s="198"/>
      <c r="U12" s="198"/>
      <c r="V12" s="199"/>
      <c r="W12" s="276" t="s">
        <v>277</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8" t="str">
        <f>IF(BE3="４週","(12)1～4週目の勤務時間数合計","(12)1か月の勤務時間数　合計")</f>
        <v>(12)1～4週目の勤務時間数合計</v>
      </c>
      <c r="BC12" s="279"/>
      <c r="BD12" s="284" t="s">
        <v>278</v>
      </c>
      <c r="BE12" s="285"/>
      <c r="BF12" s="290" t="s">
        <v>279</v>
      </c>
      <c r="BG12" s="268"/>
      <c r="BH12" s="268"/>
      <c r="BI12" s="268"/>
      <c r="BJ12" s="291"/>
    </row>
    <row r="13" spans="2:67" ht="20.25" customHeight="1" x14ac:dyDescent="0.4">
      <c r="B13" s="329"/>
      <c r="C13" s="292"/>
      <c r="D13" s="272"/>
      <c r="E13" s="225"/>
      <c r="F13" s="226"/>
      <c r="G13" s="225"/>
      <c r="H13" s="226"/>
      <c r="I13" s="333"/>
      <c r="J13" s="334"/>
      <c r="K13" s="270"/>
      <c r="L13" s="271"/>
      <c r="M13" s="271"/>
      <c r="N13" s="272"/>
      <c r="O13" s="270"/>
      <c r="P13" s="271"/>
      <c r="Q13" s="271"/>
      <c r="R13" s="271"/>
      <c r="S13" s="272"/>
      <c r="T13" s="200"/>
      <c r="U13" s="200"/>
      <c r="V13" s="201"/>
      <c r="W13" s="296" t="s">
        <v>10</v>
      </c>
      <c r="X13" s="296"/>
      <c r="Y13" s="296"/>
      <c r="Z13" s="296"/>
      <c r="AA13" s="296"/>
      <c r="AB13" s="296"/>
      <c r="AC13" s="297"/>
      <c r="AD13" s="298" t="s">
        <v>11</v>
      </c>
      <c r="AE13" s="296"/>
      <c r="AF13" s="296"/>
      <c r="AG13" s="296"/>
      <c r="AH13" s="296"/>
      <c r="AI13" s="296"/>
      <c r="AJ13" s="297"/>
      <c r="AK13" s="298" t="s">
        <v>12</v>
      </c>
      <c r="AL13" s="296"/>
      <c r="AM13" s="296"/>
      <c r="AN13" s="296"/>
      <c r="AO13" s="296"/>
      <c r="AP13" s="296"/>
      <c r="AQ13" s="297"/>
      <c r="AR13" s="298" t="s">
        <v>13</v>
      </c>
      <c r="AS13" s="296"/>
      <c r="AT13" s="296"/>
      <c r="AU13" s="296"/>
      <c r="AV13" s="296"/>
      <c r="AW13" s="296"/>
      <c r="AX13" s="297"/>
      <c r="AY13" s="298" t="s">
        <v>14</v>
      </c>
      <c r="AZ13" s="296"/>
      <c r="BA13" s="296"/>
      <c r="BB13" s="280"/>
      <c r="BC13" s="281"/>
      <c r="BD13" s="286"/>
      <c r="BE13" s="287"/>
      <c r="BF13" s="292"/>
      <c r="BG13" s="271"/>
      <c r="BH13" s="271"/>
      <c r="BI13" s="271"/>
      <c r="BJ13" s="293"/>
    </row>
    <row r="14" spans="2:67" ht="20.25" customHeight="1" x14ac:dyDescent="0.4">
      <c r="B14" s="329"/>
      <c r="C14" s="292"/>
      <c r="D14" s="272"/>
      <c r="E14" s="225"/>
      <c r="F14" s="226"/>
      <c r="G14" s="225"/>
      <c r="H14" s="226"/>
      <c r="I14" s="333"/>
      <c r="J14" s="334"/>
      <c r="K14" s="270"/>
      <c r="L14" s="271"/>
      <c r="M14" s="271"/>
      <c r="N14" s="272"/>
      <c r="O14" s="270"/>
      <c r="P14" s="271"/>
      <c r="Q14" s="271"/>
      <c r="R14" s="271"/>
      <c r="S14" s="272"/>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v>29</v>
      </c>
      <c r="AZ14" s="232">
        <v>30</v>
      </c>
      <c r="BA14" s="155">
        <v>31</v>
      </c>
      <c r="BB14" s="280"/>
      <c r="BC14" s="281"/>
      <c r="BD14" s="286"/>
      <c r="BE14" s="287"/>
      <c r="BF14" s="292"/>
      <c r="BG14" s="271"/>
      <c r="BH14" s="271"/>
      <c r="BI14" s="271"/>
      <c r="BJ14" s="293"/>
    </row>
    <row r="15" spans="2:67" ht="20.25" customHeight="1" x14ac:dyDescent="0.4">
      <c r="B15" s="329"/>
      <c r="C15" s="292"/>
      <c r="D15" s="272"/>
      <c r="E15" s="225"/>
      <c r="F15" s="226"/>
      <c r="G15" s="225"/>
      <c r="H15" s="226"/>
      <c r="I15" s="333"/>
      <c r="J15" s="334"/>
      <c r="K15" s="270"/>
      <c r="L15" s="271"/>
      <c r="M15" s="271"/>
      <c r="N15" s="272"/>
      <c r="O15" s="270"/>
      <c r="P15" s="271"/>
      <c r="Q15" s="271"/>
      <c r="R15" s="271"/>
      <c r="S15" s="272"/>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2</v>
      </c>
      <c r="AZ15" s="151">
        <f>IF(AZ14=30,WEEKDAY(DATE($AF$2,$AJ$2,30)),0)</f>
        <v>3</v>
      </c>
      <c r="BA15" s="152">
        <f>IF(BA14=31,WEEKDAY(DATE($AF$2,$AJ$2,31)),0)</f>
        <v>4</v>
      </c>
      <c r="BB15" s="280"/>
      <c r="BC15" s="281"/>
      <c r="BD15" s="286"/>
      <c r="BE15" s="287"/>
      <c r="BF15" s="292"/>
      <c r="BG15" s="271"/>
      <c r="BH15" s="271"/>
      <c r="BI15" s="271"/>
      <c r="BJ15" s="293"/>
    </row>
    <row r="16" spans="2:67" ht="20.25" customHeight="1" thickBot="1" x14ac:dyDescent="0.45">
      <c r="B16" s="330"/>
      <c r="C16" s="294"/>
      <c r="D16" s="275"/>
      <c r="E16" s="227"/>
      <c r="F16" s="228"/>
      <c r="G16" s="227"/>
      <c r="H16" s="228"/>
      <c r="I16" s="335"/>
      <c r="J16" s="336"/>
      <c r="K16" s="273"/>
      <c r="L16" s="274"/>
      <c r="M16" s="274"/>
      <c r="N16" s="275"/>
      <c r="O16" s="273"/>
      <c r="P16" s="274"/>
      <c r="Q16" s="274"/>
      <c r="R16" s="274"/>
      <c r="S16" s="27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月</v>
      </c>
      <c r="AZ16" s="157" t="str">
        <f>IF(AZ15=1,"日",IF(AZ15=2,"月",IF(AZ15=3,"火",IF(AZ15=4,"水",IF(AZ15=5,"木",IF(AZ15=6,"金",IF(AZ15=0,"","土")))))))</f>
        <v>火</v>
      </c>
      <c r="BA16" s="157" t="str">
        <f>IF(BA15=1,"日",IF(BA15=2,"月",IF(BA15=3,"火",IF(BA15=4,"水",IF(BA15=5,"木",IF(BA15=6,"金",IF(BA15=0,"","土")))))))</f>
        <v>水</v>
      </c>
      <c r="BB16" s="282"/>
      <c r="BC16" s="283"/>
      <c r="BD16" s="288"/>
      <c r="BE16" s="289"/>
      <c r="BF16" s="294"/>
      <c r="BG16" s="274"/>
      <c r="BH16" s="274"/>
      <c r="BI16" s="274"/>
      <c r="BJ16" s="295"/>
    </row>
    <row r="17" spans="2:62" ht="20.25" customHeight="1" x14ac:dyDescent="0.4">
      <c r="B17" s="319">
        <f>B15+1</f>
        <v>1</v>
      </c>
      <c r="C17" s="449" t="s">
        <v>69</v>
      </c>
      <c r="D17" s="450"/>
      <c r="E17" s="233"/>
      <c r="F17" s="234"/>
      <c r="G17" s="233"/>
      <c r="H17" s="234"/>
      <c r="I17" s="451" t="s">
        <v>88</v>
      </c>
      <c r="J17" s="452"/>
      <c r="K17" s="453" t="s">
        <v>106</v>
      </c>
      <c r="L17" s="454"/>
      <c r="M17" s="454"/>
      <c r="N17" s="450"/>
      <c r="O17" s="455" t="s">
        <v>87</v>
      </c>
      <c r="P17" s="456"/>
      <c r="Q17" s="456"/>
      <c r="R17" s="456"/>
      <c r="S17" s="457"/>
      <c r="T17" s="109" t="s">
        <v>17</v>
      </c>
      <c r="U17" s="110"/>
      <c r="V17" s="111"/>
      <c r="W17" s="235" t="s">
        <v>38</v>
      </c>
      <c r="X17" s="236" t="s">
        <v>38</v>
      </c>
      <c r="Y17" s="236" t="s">
        <v>160</v>
      </c>
      <c r="Z17" s="236"/>
      <c r="AA17" s="236"/>
      <c r="AB17" s="236" t="s">
        <v>38</v>
      </c>
      <c r="AC17" s="237" t="s">
        <v>38</v>
      </c>
      <c r="AD17" s="235" t="s">
        <v>38</v>
      </c>
      <c r="AE17" s="236" t="s">
        <v>38</v>
      </c>
      <c r="AF17" s="236" t="s">
        <v>38</v>
      </c>
      <c r="AG17" s="236"/>
      <c r="AH17" s="236"/>
      <c r="AI17" s="236" t="s">
        <v>38</v>
      </c>
      <c r="AJ17" s="237" t="s">
        <v>38</v>
      </c>
      <c r="AK17" s="235" t="s">
        <v>38</v>
      </c>
      <c r="AL17" s="236" t="s">
        <v>38</v>
      </c>
      <c r="AM17" s="236" t="s">
        <v>38</v>
      </c>
      <c r="AN17" s="236"/>
      <c r="AO17" s="236"/>
      <c r="AP17" s="236" t="s">
        <v>38</v>
      </c>
      <c r="AQ17" s="237" t="s">
        <v>38</v>
      </c>
      <c r="AR17" s="235" t="s">
        <v>38</v>
      </c>
      <c r="AS17" s="236" t="s">
        <v>38</v>
      </c>
      <c r="AT17" s="236" t="s">
        <v>38</v>
      </c>
      <c r="AU17" s="236"/>
      <c r="AV17" s="236"/>
      <c r="AW17" s="236" t="s">
        <v>38</v>
      </c>
      <c r="AX17" s="237" t="s">
        <v>38</v>
      </c>
      <c r="AY17" s="235" t="s">
        <v>38</v>
      </c>
      <c r="AZ17" s="236" t="s">
        <v>38</v>
      </c>
      <c r="BA17" s="236"/>
      <c r="BB17" s="340"/>
      <c r="BC17" s="341"/>
      <c r="BD17" s="342"/>
      <c r="BE17" s="343"/>
      <c r="BF17" s="446"/>
      <c r="BG17" s="447"/>
      <c r="BH17" s="447"/>
      <c r="BI17" s="447"/>
      <c r="BJ17" s="448"/>
    </row>
    <row r="18" spans="2:62" ht="20.25" customHeight="1" x14ac:dyDescent="0.4">
      <c r="B18" s="320"/>
      <c r="C18" s="440"/>
      <c r="D18" s="441"/>
      <c r="E18" s="238"/>
      <c r="F18" s="239" t="str">
        <f>C17</f>
        <v>管理者</v>
      </c>
      <c r="G18" s="238"/>
      <c r="H18" s="239" t="str">
        <f>I17</f>
        <v>A</v>
      </c>
      <c r="I18" s="442"/>
      <c r="J18" s="443"/>
      <c r="K18" s="444"/>
      <c r="L18" s="445"/>
      <c r="M18" s="445"/>
      <c r="N18" s="441"/>
      <c r="O18" s="425"/>
      <c r="P18" s="426"/>
      <c r="Q18" s="426"/>
      <c r="R18" s="426"/>
      <c r="S18" s="427"/>
      <c r="T18" s="112" t="s">
        <v>251</v>
      </c>
      <c r="U18" s="113"/>
      <c r="V18" s="114"/>
      <c r="W18" s="173">
        <f>IF(W17="","",VLOOKUP(W17,'[1]【記載例】シフト記号表（勤務時間帯）'!$C$6:$L$47,10,FALSE))</f>
        <v>8</v>
      </c>
      <c r="X18" s="174">
        <f>IF(X17="","",VLOOKUP(X17,'[1]【記載例】シフト記号表（勤務時間帯）'!$C$6:$L$47,10,FALSE))</f>
        <v>8</v>
      </c>
      <c r="Y18" s="174">
        <f>IF(Y17="","",VLOOKUP(Y17,'[1]【記載例】シフト記号表（勤務時間帯）'!$C$6:$L$47,10,FALSE))</f>
        <v>8</v>
      </c>
      <c r="Z18" s="174" t="str">
        <f>IF(Z17="","",VLOOKUP(Z17,'[1]【記載例】シフト記号表（勤務時間帯）'!$C$6:$L$47,10,FALSE))</f>
        <v/>
      </c>
      <c r="AA18" s="174" t="str">
        <f>IF(AA17="","",VLOOKUP(AA17,'[1]【記載例】シフト記号表（勤務時間帯）'!$C$6:$L$47,10,FALSE))</f>
        <v/>
      </c>
      <c r="AB18" s="174">
        <f>IF(AB17="","",VLOOKUP(AB17,'[1]【記載例】シフト記号表（勤務時間帯）'!$C$6:$L$47,10,FALSE))</f>
        <v>8</v>
      </c>
      <c r="AC18" s="175">
        <f>IF(AC17="","",VLOOKUP(AC17,'[1]【記載例】シフト記号表（勤務時間帯）'!$C$6:$L$47,10,FALSE))</f>
        <v>8</v>
      </c>
      <c r="AD18" s="173">
        <f>IF(AD17="","",VLOOKUP(AD17,'[1]【記載例】シフト記号表（勤務時間帯）'!$C$6:$L$47,10,FALSE))</f>
        <v>8</v>
      </c>
      <c r="AE18" s="174">
        <f>IF(AE17="","",VLOOKUP(AE17,'[1]【記載例】シフト記号表（勤務時間帯）'!$C$6:$L$47,10,FALSE))</f>
        <v>8</v>
      </c>
      <c r="AF18" s="174">
        <f>IF(AF17="","",VLOOKUP(AF17,'[1]【記載例】シフト記号表（勤務時間帯）'!$C$6:$L$47,10,FALSE))</f>
        <v>8</v>
      </c>
      <c r="AG18" s="174" t="str">
        <f>IF(AG17="","",VLOOKUP(AG17,'[1]【記載例】シフト記号表（勤務時間帯）'!$C$6:$L$47,10,FALSE))</f>
        <v/>
      </c>
      <c r="AH18" s="174" t="str">
        <f>IF(AH17="","",VLOOKUP(AH17,'[1]【記載例】シフト記号表（勤務時間帯）'!$C$6:$L$47,10,FALSE))</f>
        <v/>
      </c>
      <c r="AI18" s="174">
        <f>IF(AI17="","",VLOOKUP(AI17,'[1]【記載例】シフト記号表（勤務時間帯）'!$C$6:$L$47,10,FALSE))</f>
        <v>8</v>
      </c>
      <c r="AJ18" s="175">
        <f>IF(AJ17="","",VLOOKUP(AJ17,'[1]【記載例】シフト記号表（勤務時間帯）'!$C$6:$L$47,10,FALSE))</f>
        <v>8</v>
      </c>
      <c r="AK18" s="173">
        <f>IF(AK17="","",VLOOKUP(AK17,'[1]【記載例】シフト記号表（勤務時間帯）'!$C$6:$L$47,10,FALSE))</f>
        <v>8</v>
      </c>
      <c r="AL18" s="174">
        <f>IF(AL17="","",VLOOKUP(AL17,'[1]【記載例】シフト記号表（勤務時間帯）'!$C$6:$L$47,10,FALSE))</f>
        <v>8</v>
      </c>
      <c r="AM18" s="174">
        <f>IF(AM17="","",VLOOKUP(AM17,'[1]【記載例】シフト記号表（勤務時間帯）'!$C$6:$L$47,10,FALSE))</f>
        <v>8</v>
      </c>
      <c r="AN18" s="174" t="str">
        <f>IF(AN17="","",VLOOKUP(AN17,'[1]【記載例】シフト記号表（勤務時間帯）'!$C$6:$L$47,10,FALSE))</f>
        <v/>
      </c>
      <c r="AO18" s="174" t="str">
        <f>IF(AO17="","",VLOOKUP(AO17,'[1]【記載例】シフト記号表（勤務時間帯）'!$C$6:$L$47,10,FALSE))</f>
        <v/>
      </c>
      <c r="AP18" s="174">
        <f>IF(AP17="","",VLOOKUP(AP17,'[1]【記載例】シフト記号表（勤務時間帯）'!$C$6:$L$47,10,FALSE))</f>
        <v>8</v>
      </c>
      <c r="AQ18" s="175">
        <f>IF(AQ17="","",VLOOKUP(AQ17,'[1]【記載例】シフト記号表（勤務時間帯）'!$C$6:$L$47,10,FALSE))</f>
        <v>8</v>
      </c>
      <c r="AR18" s="173">
        <f>IF(AR17="","",VLOOKUP(AR17,'[1]【記載例】シフト記号表（勤務時間帯）'!$C$6:$L$47,10,FALSE))</f>
        <v>8</v>
      </c>
      <c r="AS18" s="174">
        <f>IF(AS17="","",VLOOKUP(AS17,'[1]【記載例】シフト記号表（勤務時間帯）'!$C$6:$L$47,10,FALSE))</f>
        <v>8</v>
      </c>
      <c r="AT18" s="174">
        <f>IF(AT17="","",VLOOKUP(AT17,'[1]【記載例】シフト記号表（勤務時間帯）'!$C$6:$L$47,10,FALSE))</f>
        <v>8</v>
      </c>
      <c r="AU18" s="174" t="str">
        <f>IF(AU17="","",VLOOKUP(AU17,'[1]【記載例】シフト記号表（勤務時間帯）'!$C$6:$L$47,10,FALSE))</f>
        <v/>
      </c>
      <c r="AV18" s="174" t="str">
        <f>IF(AV17="","",VLOOKUP(AV17,'[1]【記載例】シフト記号表（勤務時間帯）'!$C$6:$L$47,10,FALSE))</f>
        <v/>
      </c>
      <c r="AW18" s="174">
        <f>IF(AW17="","",VLOOKUP(AW17,'[1]【記載例】シフト記号表（勤務時間帯）'!$C$6:$L$47,10,FALSE))</f>
        <v>8</v>
      </c>
      <c r="AX18" s="175">
        <f>IF(AX17="","",VLOOKUP(AX17,'[1]【記載例】シフト記号表（勤務時間帯）'!$C$6:$L$47,10,FALSE))</f>
        <v>8</v>
      </c>
      <c r="AY18" s="173">
        <f>IF(AY17="","",VLOOKUP(AY17,'[1]【記載例】シフト記号表（勤務時間帯）'!$C$6:$L$47,10,FALSE))</f>
        <v>8</v>
      </c>
      <c r="AZ18" s="174">
        <f>IF(AZ17="","",VLOOKUP(AZ17,'[1]【記載例】シフト記号表（勤務時間帯）'!$C$6:$L$47,10,FALSE))</f>
        <v>8</v>
      </c>
      <c r="BA18" s="174" t="str">
        <f>IF(BA17="","",VLOOKUP(BA17,'[1]【記載例】シフト記号表（勤務時間帯）'!$C$6:$L$47,10,FALSE))</f>
        <v/>
      </c>
      <c r="BB18" s="316">
        <f>IF($BE$3="４週",SUM(W18:AX18),IF($BE$3="暦月",SUM(W18:BA18),""))</f>
        <v>160</v>
      </c>
      <c r="BC18" s="317"/>
      <c r="BD18" s="318">
        <f>IF($BE$3="４週",BB18/4,IF($BE$3="暦月",(BB18/($BE$8/7)),""))</f>
        <v>40</v>
      </c>
      <c r="BE18" s="317"/>
      <c r="BF18" s="431"/>
      <c r="BG18" s="432"/>
      <c r="BH18" s="432"/>
      <c r="BI18" s="432"/>
      <c r="BJ18" s="433"/>
    </row>
    <row r="19" spans="2:62" ht="20.25" customHeight="1" x14ac:dyDescent="0.4">
      <c r="B19" s="319">
        <f>B17+1</f>
        <v>2</v>
      </c>
      <c r="C19" s="413" t="s">
        <v>99</v>
      </c>
      <c r="D19" s="414"/>
      <c r="E19" s="240"/>
      <c r="F19" s="241"/>
      <c r="G19" s="240"/>
      <c r="H19" s="241"/>
      <c r="I19" s="417" t="s">
        <v>98</v>
      </c>
      <c r="J19" s="418"/>
      <c r="K19" s="421" t="s">
        <v>99</v>
      </c>
      <c r="L19" s="422"/>
      <c r="M19" s="422"/>
      <c r="N19" s="414"/>
      <c r="O19" s="425" t="s">
        <v>165</v>
      </c>
      <c r="P19" s="426"/>
      <c r="Q19" s="426"/>
      <c r="R19" s="426"/>
      <c r="S19" s="427"/>
      <c r="T19" s="115" t="s">
        <v>17</v>
      </c>
      <c r="U19" s="116"/>
      <c r="V19" s="117"/>
      <c r="W19" s="242" t="s">
        <v>41</v>
      </c>
      <c r="X19" s="243"/>
      <c r="Y19" s="243" t="s">
        <v>41</v>
      </c>
      <c r="Z19" s="243"/>
      <c r="AA19" s="243"/>
      <c r="AB19" s="243" t="s">
        <v>41</v>
      </c>
      <c r="AC19" s="244"/>
      <c r="AD19" s="242" t="s">
        <v>41</v>
      </c>
      <c r="AE19" s="243"/>
      <c r="AF19" s="243" t="s">
        <v>41</v>
      </c>
      <c r="AG19" s="243"/>
      <c r="AH19" s="243"/>
      <c r="AI19" s="243" t="s">
        <v>41</v>
      </c>
      <c r="AJ19" s="244"/>
      <c r="AK19" s="242" t="s">
        <v>41</v>
      </c>
      <c r="AL19" s="243"/>
      <c r="AM19" s="243" t="s">
        <v>41</v>
      </c>
      <c r="AN19" s="243"/>
      <c r="AO19" s="243"/>
      <c r="AP19" s="243" t="s">
        <v>41</v>
      </c>
      <c r="AQ19" s="244"/>
      <c r="AR19" s="242" t="s">
        <v>41</v>
      </c>
      <c r="AS19" s="243"/>
      <c r="AT19" s="243" t="s">
        <v>41</v>
      </c>
      <c r="AU19" s="243"/>
      <c r="AV19" s="243"/>
      <c r="AW19" s="243" t="s">
        <v>41</v>
      </c>
      <c r="AX19" s="244"/>
      <c r="AY19" s="242" t="s">
        <v>41</v>
      </c>
      <c r="AZ19" s="243"/>
      <c r="BA19" s="245"/>
      <c r="BB19" s="306"/>
      <c r="BC19" s="307"/>
      <c r="BD19" s="308"/>
      <c r="BE19" s="309"/>
      <c r="BF19" s="404"/>
      <c r="BG19" s="405"/>
      <c r="BH19" s="405"/>
      <c r="BI19" s="405"/>
      <c r="BJ19" s="406"/>
    </row>
    <row r="20" spans="2:62" ht="20.25" customHeight="1" x14ac:dyDescent="0.4">
      <c r="B20" s="320"/>
      <c r="C20" s="440"/>
      <c r="D20" s="441"/>
      <c r="E20" s="238"/>
      <c r="F20" s="239" t="str">
        <f>C19</f>
        <v>医師</v>
      </c>
      <c r="G20" s="238"/>
      <c r="H20" s="239" t="str">
        <f>I19</f>
        <v>C</v>
      </c>
      <c r="I20" s="442"/>
      <c r="J20" s="443"/>
      <c r="K20" s="444"/>
      <c r="L20" s="445"/>
      <c r="M20" s="445"/>
      <c r="N20" s="441"/>
      <c r="O20" s="425"/>
      <c r="P20" s="426"/>
      <c r="Q20" s="426"/>
      <c r="R20" s="426"/>
      <c r="S20" s="427"/>
      <c r="T20" s="112" t="s">
        <v>251</v>
      </c>
      <c r="U20" s="113"/>
      <c r="V20" s="114"/>
      <c r="W20" s="173">
        <f>IF(W19="","",VLOOKUP(W19,'[1]【記載例】シフト記号表（勤務時間帯）'!$C$6:$L$47,10,FALSE))</f>
        <v>3.9999999999999991</v>
      </c>
      <c r="X20" s="174" t="str">
        <f>IF(X19="","",VLOOKUP(X19,'[1]【記載例】シフト記号表（勤務時間帯）'!$C$6:$L$47,10,FALSE))</f>
        <v/>
      </c>
      <c r="Y20" s="174">
        <f>IF(Y19="","",VLOOKUP(Y19,'[1]【記載例】シフト記号表（勤務時間帯）'!$C$6:$L$47,10,FALSE))</f>
        <v>3.9999999999999991</v>
      </c>
      <c r="Z20" s="174" t="str">
        <f>IF(Z19="","",VLOOKUP(Z19,'[1]【記載例】シフト記号表（勤務時間帯）'!$C$6:$L$47,10,FALSE))</f>
        <v/>
      </c>
      <c r="AA20" s="174" t="str">
        <f>IF(AA19="","",VLOOKUP(AA19,'[1]【記載例】シフト記号表（勤務時間帯）'!$C$6:$L$47,10,FALSE))</f>
        <v/>
      </c>
      <c r="AB20" s="174">
        <f>IF(AB19="","",VLOOKUP(AB19,'[1]【記載例】シフト記号表（勤務時間帯）'!$C$6:$L$47,10,FALSE))</f>
        <v>3.9999999999999991</v>
      </c>
      <c r="AC20" s="175" t="str">
        <f>IF(AC19="","",VLOOKUP(AC19,'[1]【記載例】シフト記号表（勤務時間帯）'!$C$6:$L$47,10,FALSE))</f>
        <v/>
      </c>
      <c r="AD20" s="173">
        <f>IF(AD19="","",VLOOKUP(AD19,'[1]【記載例】シフト記号表（勤務時間帯）'!$C$6:$L$47,10,FALSE))</f>
        <v>3.9999999999999991</v>
      </c>
      <c r="AE20" s="174" t="str">
        <f>IF(AE19="","",VLOOKUP(AE19,'[1]【記載例】シフト記号表（勤務時間帯）'!$C$6:$L$47,10,FALSE))</f>
        <v/>
      </c>
      <c r="AF20" s="174">
        <f>IF(AF19="","",VLOOKUP(AF19,'[1]【記載例】シフト記号表（勤務時間帯）'!$C$6:$L$47,10,FALSE))</f>
        <v>3.9999999999999991</v>
      </c>
      <c r="AG20" s="174" t="str">
        <f>IF(AG19="","",VLOOKUP(AG19,'[1]【記載例】シフト記号表（勤務時間帯）'!$C$6:$L$47,10,FALSE))</f>
        <v/>
      </c>
      <c r="AH20" s="174" t="str">
        <f>IF(AH19="","",VLOOKUP(AH19,'[1]【記載例】シフト記号表（勤務時間帯）'!$C$6:$L$47,10,FALSE))</f>
        <v/>
      </c>
      <c r="AI20" s="174">
        <f>IF(AI19="","",VLOOKUP(AI19,'[1]【記載例】シフト記号表（勤務時間帯）'!$C$6:$L$47,10,FALSE))</f>
        <v>3.9999999999999991</v>
      </c>
      <c r="AJ20" s="175" t="str">
        <f>IF(AJ19="","",VLOOKUP(AJ19,'[1]【記載例】シフト記号表（勤務時間帯）'!$C$6:$L$47,10,FALSE))</f>
        <v/>
      </c>
      <c r="AK20" s="173">
        <f>IF(AK19="","",VLOOKUP(AK19,'[1]【記載例】シフト記号表（勤務時間帯）'!$C$6:$L$47,10,FALSE))</f>
        <v>3.9999999999999991</v>
      </c>
      <c r="AL20" s="174" t="str">
        <f>IF(AL19="","",VLOOKUP(AL19,'[1]【記載例】シフト記号表（勤務時間帯）'!$C$6:$L$47,10,FALSE))</f>
        <v/>
      </c>
      <c r="AM20" s="174">
        <f>IF(AM19="","",VLOOKUP(AM19,'[1]【記載例】シフト記号表（勤務時間帯）'!$C$6:$L$47,10,FALSE))</f>
        <v>3.9999999999999991</v>
      </c>
      <c r="AN20" s="174" t="str">
        <f>IF(AN19="","",VLOOKUP(AN19,'[1]【記載例】シフト記号表（勤務時間帯）'!$C$6:$L$47,10,FALSE))</f>
        <v/>
      </c>
      <c r="AO20" s="174" t="str">
        <f>IF(AO19="","",VLOOKUP(AO19,'[1]【記載例】シフト記号表（勤務時間帯）'!$C$6:$L$47,10,FALSE))</f>
        <v/>
      </c>
      <c r="AP20" s="174">
        <f>IF(AP19="","",VLOOKUP(AP19,'[1]【記載例】シフト記号表（勤務時間帯）'!$C$6:$L$47,10,FALSE))</f>
        <v>3.9999999999999991</v>
      </c>
      <c r="AQ20" s="175" t="str">
        <f>IF(AQ19="","",VLOOKUP(AQ19,'[1]【記載例】シフト記号表（勤務時間帯）'!$C$6:$L$47,10,FALSE))</f>
        <v/>
      </c>
      <c r="AR20" s="173">
        <f>IF(AR19="","",VLOOKUP(AR19,'[1]【記載例】シフト記号表（勤務時間帯）'!$C$6:$L$47,10,FALSE))</f>
        <v>3.9999999999999991</v>
      </c>
      <c r="AS20" s="174" t="str">
        <f>IF(AS19="","",VLOOKUP(AS19,'[1]【記載例】シフト記号表（勤務時間帯）'!$C$6:$L$47,10,FALSE))</f>
        <v/>
      </c>
      <c r="AT20" s="174">
        <f>IF(AT19="","",VLOOKUP(AT19,'[1]【記載例】シフト記号表（勤務時間帯）'!$C$6:$L$47,10,FALSE))</f>
        <v>3.9999999999999991</v>
      </c>
      <c r="AU20" s="174" t="str">
        <f>IF(AU19="","",VLOOKUP(AU19,'[1]【記載例】シフト記号表（勤務時間帯）'!$C$6:$L$47,10,FALSE))</f>
        <v/>
      </c>
      <c r="AV20" s="174" t="str">
        <f>IF(AV19="","",VLOOKUP(AV19,'[1]【記載例】シフト記号表（勤務時間帯）'!$C$6:$L$47,10,FALSE))</f>
        <v/>
      </c>
      <c r="AW20" s="174">
        <f>IF(AW19="","",VLOOKUP(AW19,'[1]【記載例】シフト記号表（勤務時間帯）'!$C$6:$L$47,10,FALSE))</f>
        <v>3.9999999999999991</v>
      </c>
      <c r="AX20" s="175" t="str">
        <f>IF(AX19="","",VLOOKUP(AX19,'[1]【記載例】シフト記号表（勤務時間帯）'!$C$6:$L$47,10,FALSE))</f>
        <v/>
      </c>
      <c r="AY20" s="173">
        <f>IF(AY19="","",VLOOKUP(AY19,'[1]【記載例】シフト記号表（勤務時間帯）'!$C$6:$L$47,10,FALSE))</f>
        <v>3.9999999999999991</v>
      </c>
      <c r="AZ20" s="174" t="str">
        <f>IF(AZ19="","",VLOOKUP(AZ19,'[1]【記載例】シフト記号表（勤務時間帯）'!$C$6:$L$47,10,FALSE))</f>
        <v/>
      </c>
      <c r="BA20" s="174" t="str">
        <f>IF(BA19="","",VLOOKUP(BA19,'[1]【記載例】シフト記号表（勤務時間帯）'!$C$6:$L$47,10,FALSE))</f>
        <v/>
      </c>
      <c r="BB20" s="316">
        <f>IF($BE$3="４週",SUM(W20:AX20),IF($BE$3="暦月",SUM(W20:BA20),""))</f>
        <v>47.999999999999993</v>
      </c>
      <c r="BC20" s="317"/>
      <c r="BD20" s="318">
        <f>IF($BE$3="４週",BB20/4,IF($BE$3="暦月",(BB20/($BE$8/7)),""))</f>
        <v>11.999999999999998</v>
      </c>
      <c r="BE20" s="317"/>
      <c r="BF20" s="431"/>
      <c r="BG20" s="432"/>
      <c r="BH20" s="432"/>
      <c r="BI20" s="432"/>
      <c r="BJ20" s="433"/>
    </row>
    <row r="21" spans="2:62" ht="20.25" customHeight="1" x14ac:dyDescent="0.4">
      <c r="B21" s="319">
        <f>B19+1</f>
        <v>3</v>
      </c>
      <c r="C21" s="413" t="s">
        <v>100</v>
      </c>
      <c r="D21" s="414"/>
      <c r="E21" s="238"/>
      <c r="F21" s="239"/>
      <c r="G21" s="238"/>
      <c r="H21" s="239"/>
      <c r="I21" s="417" t="s">
        <v>88</v>
      </c>
      <c r="J21" s="418"/>
      <c r="K21" s="421" t="s">
        <v>106</v>
      </c>
      <c r="L21" s="422"/>
      <c r="M21" s="422"/>
      <c r="N21" s="414"/>
      <c r="O21" s="425" t="s">
        <v>166</v>
      </c>
      <c r="P21" s="426"/>
      <c r="Q21" s="426"/>
      <c r="R21" s="426"/>
      <c r="S21" s="427"/>
      <c r="T21" s="115" t="s">
        <v>17</v>
      </c>
      <c r="U21" s="116"/>
      <c r="V21" s="117"/>
      <c r="W21" s="242" t="s">
        <v>38</v>
      </c>
      <c r="X21" s="243" t="s">
        <v>38</v>
      </c>
      <c r="Y21" s="243" t="s">
        <v>38</v>
      </c>
      <c r="Z21" s="243"/>
      <c r="AA21" s="243"/>
      <c r="AB21" s="243" t="s">
        <v>38</v>
      </c>
      <c r="AC21" s="244" t="s">
        <v>38</v>
      </c>
      <c r="AD21" s="242" t="s">
        <v>38</v>
      </c>
      <c r="AE21" s="243" t="s">
        <v>38</v>
      </c>
      <c r="AF21" s="243" t="s">
        <v>38</v>
      </c>
      <c r="AG21" s="243"/>
      <c r="AH21" s="243"/>
      <c r="AI21" s="243" t="s">
        <v>38</v>
      </c>
      <c r="AJ21" s="244" t="s">
        <v>38</v>
      </c>
      <c r="AK21" s="242" t="s">
        <v>38</v>
      </c>
      <c r="AL21" s="243" t="s">
        <v>38</v>
      </c>
      <c r="AM21" s="243" t="s">
        <v>38</v>
      </c>
      <c r="AN21" s="243"/>
      <c r="AO21" s="243"/>
      <c r="AP21" s="243" t="s">
        <v>38</v>
      </c>
      <c r="AQ21" s="244" t="s">
        <v>38</v>
      </c>
      <c r="AR21" s="242" t="s">
        <v>38</v>
      </c>
      <c r="AS21" s="243" t="s">
        <v>38</v>
      </c>
      <c r="AT21" s="243" t="s">
        <v>38</v>
      </c>
      <c r="AU21" s="243"/>
      <c r="AV21" s="243"/>
      <c r="AW21" s="243" t="s">
        <v>38</v>
      </c>
      <c r="AX21" s="244" t="s">
        <v>38</v>
      </c>
      <c r="AY21" s="242" t="s">
        <v>38</v>
      </c>
      <c r="AZ21" s="243" t="s">
        <v>38</v>
      </c>
      <c r="BA21" s="245"/>
      <c r="BB21" s="306"/>
      <c r="BC21" s="307"/>
      <c r="BD21" s="308"/>
      <c r="BE21" s="309"/>
      <c r="BF21" s="404"/>
      <c r="BG21" s="405"/>
      <c r="BH21" s="405"/>
      <c r="BI21" s="405"/>
      <c r="BJ21" s="406"/>
    </row>
    <row r="22" spans="2:62" ht="20.25" customHeight="1" x14ac:dyDescent="0.4">
      <c r="B22" s="320"/>
      <c r="C22" s="440"/>
      <c r="D22" s="441"/>
      <c r="E22" s="238"/>
      <c r="F22" s="239" t="str">
        <f>C21</f>
        <v>生活相談員</v>
      </c>
      <c r="G22" s="238"/>
      <c r="H22" s="239" t="str">
        <f>I21</f>
        <v>A</v>
      </c>
      <c r="I22" s="442"/>
      <c r="J22" s="443"/>
      <c r="K22" s="444"/>
      <c r="L22" s="445"/>
      <c r="M22" s="445"/>
      <c r="N22" s="441"/>
      <c r="O22" s="425"/>
      <c r="P22" s="426"/>
      <c r="Q22" s="426"/>
      <c r="R22" s="426"/>
      <c r="S22" s="427"/>
      <c r="T22" s="112" t="s">
        <v>251</v>
      </c>
      <c r="U22" s="113"/>
      <c r="V22" s="114"/>
      <c r="W22" s="173">
        <f>IF(W21="","",VLOOKUP(W21,'[1]【記載例】シフト記号表（勤務時間帯）'!$C$6:$L$47,10,FALSE))</f>
        <v>8</v>
      </c>
      <c r="X22" s="174">
        <f>IF(X21="","",VLOOKUP(X21,'[1]【記載例】シフト記号表（勤務時間帯）'!$C$6:$L$47,10,FALSE))</f>
        <v>8</v>
      </c>
      <c r="Y22" s="174">
        <f>IF(Y21="","",VLOOKUP(Y21,'[1]【記載例】シフト記号表（勤務時間帯）'!$C$6:$L$47,10,FALSE))</f>
        <v>8</v>
      </c>
      <c r="Z22" s="174" t="str">
        <f>IF(Z21="","",VLOOKUP(Z21,'[1]【記載例】シフト記号表（勤務時間帯）'!$C$6:$L$47,10,FALSE))</f>
        <v/>
      </c>
      <c r="AA22" s="174" t="str">
        <f>IF(AA21="","",VLOOKUP(AA21,'[1]【記載例】シフト記号表（勤務時間帯）'!$C$6:$L$47,10,FALSE))</f>
        <v/>
      </c>
      <c r="AB22" s="174">
        <f>IF(AB21="","",VLOOKUP(AB21,'[1]【記載例】シフト記号表（勤務時間帯）'!$C$6:$L$47,10,FALSE))</f>
        <v>8</v>
      </c>
      <c r="AC22" s="175">
        <f>IF(AC21="","",VLOOKUP(AC21,'[1]【記載例】シフト記号表（勤務時間帯）'!$C$6:$L$47,10,FALSE))</f>
        <v>8</v>
      </c>
      <c r="AD22" s="173">
        <f>IF(AD21="","",VLOOKUP(AD21,'[1]【記載例】シフト記号表（勤務時間帯）'!$C$6:$L$47,10,FALSE))</f>
        <v>8</v>
      </c>
      <c r="AE22" s="174">
        <f>IF(AE21="","",VLOOKUP(AE21,'[1]【記載例】シフト記号表（勤務時間帯）'!$C$6:$L$47,10,FALSE))</f>
        <v>8</v>
      </c>
      <c r="AF22" s="174">
        <f>IF(AF21="","",VLOOKUP(AF21,'[1]【記載例】シフト記号表（勤務時間帯）'!$C$6:$L$47,10,FALSE))</f>
        <v>8</v>
      </c>
      <c r="AG22" s="174" t="str">
        <f>IF(AG21="","",VLOOKUP(AG21,'[1]【記載例】シフト記号表（勤務時間帯）'!$C$6:$L$47,10,FALSE))</f>
        <v/>
      </c>
      <c r="AH22" s="174" t="str">
        <f>IF(AH21="","",VLOOKUP(AH21,'[1]【記載例】シフト記号表（勤務時間帯）'!$C$6:$L$47,10,FALSE))</f>
        <v/>
      </c>
      <c r="AI22" s="174">
        <f>IF(AI21="","",VLOOKUP(AI21,'[1]【記載例】シフト記号表（勤務時間帯）'!$C$6:$L$47,10,FALSE))</f>
        <v>8</v>
      </c>
      <c r="AJ22" s="175">
        <f>IF(AJ21="","",VLOOKUP(AJ21,'[1]【記載例】シフト記号表（勤務時間帯）'!$C$6:$L$47,10,FALSE))</f>
        <v>8</v>
      </c>
      <c r="AK22" s="173">
        <f>IF(AK21="","",VLOOKUP(AK21,'[1]【記載例】シフト記号表（勤務時間帯）'!$C$6:$L$47,10,FALSE))</f>
        <v>8</v>
      </c>
      <c r="AL22" s="174">
        <f>IF(AL21="","",VLOOKUP(AL21,'[1]【記載例】シフト記号表（勤務時間帯）'!$C$6:$L$47,10,FALSE))</f>
        <v>8</v>
      </c>
      <c r="AM22" s="174">
        <f>IF(AM21="","",VLOOKUP(AM21,'[1]【記載例】シフト記号表（勤務時間帯）'!$C$6:$L$47,10,FALSE))</f>
        <v>8</v>
      </c>
      <c r="AN22" s="174" t="str">
        <f>IF(AN21="","",VLOOKUP(AN21,'[1]【記載例】シフト記号表（勤務時間帯）'!$C$6:$L$47,10,FALSE))</f>
        <v/>
      </c>
      <c r="AO22" s="174" t="str">
        <f>IF(AO21="","",VLOOKUP(AO21,'[1]【記載例】シフト記号表（勤務時間帯）'!$C$6:$L$47,10,FALSE))</f>
        <v/>
      </c>
      <c r="AP22" s="174">
        <f>IF(AP21="","",VLOOKUP(AP21,'[1]【記載例】シフト記号表（勤務時間帯）'!$C$6:$L$47,10,FALSE))</f>
        <v>8</v>
      </c>
      <c r="AQ22" s="175">
        <f>IF(AQ21="","",VLOOKUP(AQ21,'[1]【記載例】シフト記号表（勤務時間帯）'!$C$6:$L$47,10,FALSE))</f>
        <v>8</v>
      </c>
      <c r="AR22" s="173">
        <f>IF(AR21="","",VLOOKUP(AR21,'[1]【記載例】シフト記号表（勤務時間帯）'!$C$6:$L$47,10,FALSE))</f>
        <v>8</v>
      </c>
      <c r="AS22" s="174">
        <f>IF(AS21="","",VLOOKUP(AS21,'[1]【記載例】シフト記号表（勤務時間帯）'!$C$6:$L$47,10,FALSE))</f>
        <v>8</v>
      </c>
      <c r="AT22" s="174">
        <f>IF(AT21="","",VLOOKUP(AT21,'[1]【記載例】シフト記号表（勤務時間帯）'!$C$6:$L$47,10,FALSE))</f>
        <v>8</v>
      </c>
      <c r="AU22" s="174" t="str">
        <f>IF(AU21="","",VLOOKUP(AU21,'[1]【記載例】シフト記号表（勤務時間帯）'!$C$6:$L$47,10,FALSE))</f>
        <v/>
      </c>
      <c r="AV22" s="174" t="str">
        <f>IF(AV21="","",VLOOKUP(AV21,'[1]【記載例】シフト記号表（勤務時間帯）'!$C$6:$L$47,10,FALSE))</f>
        <v/>
      </c>
      <c r="AW22" s="174">
        <f>IF(AW21="","",VLOOKUP(AW21,'[1]【記載例】シフト記号表（勤務時間帯）'!$C$6:$L$47,10,FALSE))</f>
        <v>8</v>
      </c>
      <c r="AX22" s="175">
        <f>IF(AX21="","",VLOOKUP(AX21,'[1]【記載例】シフト記号表（勤務時間帯）'!$C$6:$L$47,10,FALSE))</f>
        <v>8</v>
      </c>
      <c r="AY22" s="173">
        <f>IF(AY21="","",VLOOKUP(AY21,'[1]【記載例】シフト記号表（勤務時間帯）'!$C$6:$L$47,10,FALSE))</f>
        <v>8</v>
      </c>
      <c r="AZ22" s="174">
        <f>IF(AZ21="","",VLOOKUP(AZ21,'[1]【記載例】シフト記号表（勤務時間帯）'!$C$6:$L$47,10,FALSE))</f>
        <v>8</v>
      </c>
      <c r="BA22" s="174" t="str">
        <f>IF(BA21="","",VLOOKUP(BA21,'[1]【記載例】シフト記号表（勤務時間帯）'!$C$6:$L$47,10,FALSE))</f>
        <v/>
      </c>
      <c r="BB22" s="316">
        <f>IF($BE$3="４週",SUM(W22:AX22),IF($BE$3="暦月",SUM(W22:BA22),""))</f>
        <v>160</v>
      </c>
      <c r="BC22" s="317"/>
      <c r="BD22" s="318">
        <f>IF($BE$3="４週",BB22/4,IF($BE$3="暦月",(BB22/($BE$8/7)),""))</f>
        <v>40</v>
      </c>
      <c r="BE22" s="317"/>
      <c r="BF22" s="431"/>
      <c r="BG22" s="432"/>
      <c r="BH22" s="432"/>
      <c r="BI22" s="432"/>
      <c r="BJ22" s="433"/>
    </row>
    <row r="23" spans="2:62" ht="20.25" customHeight="1" x14ac:dyDescent="0.4">
      <c r="B23" s="319">
        <f>B21+1</f>
        <v>4</v>
      </c>
      <c r="C23" s="413" t="s">
        <v>104</v>
      </c>
      <c r="D23" s="414"/>
      <c r="E23" s="238"/>
      <c r="F23" s="239"/>
      <c r="G23" s="238"/>
      <c r="H23" s="239"/>
      <c r="I23" s="417" t="s">
        <v>139</v>
      </c>
      <c r="J23" s="418"/>
      <c r="K23" s="421" t="s">
        <v>117</v>
      </c>
      <c r="L23" s="422"/>
      <c r="M23" s="422"/>
      <c r="N23" s="414"/>
      <c r="O23" s="425" t="s">
        <v>167</v>
      </c>
      <c r="P23" s="426"/>
      <c r="Q23" s="426"/>
      <c r="R23" s="426"/>
      <c r="S23" s="427"/>
      <c r="T23" s="115" t="s">
        <v>17</v>
      </c>
      <c r="U23" s="116"/>
      <c r="V23" s="117"/>
      <c r="W23" s="242" t="s">
        <v>42</v>
      </c>
      <c r="X23" s="243" t="s">
        <v>42</v>
      </c>
      <c r="Y23" s="243" t="s">
        <v>243</v>
      </c>
      <c r="Z23" s="243"/>
      <c r="AA23" s="243"/>
      <c r="AB23" s="243" t="s">
        <v>42</v>
      </c>
      <c r="AC23" s="244" t="s">
        <v>42</v>
      </c>
      <c r="AD23" s="242" t="s">
        <v>42</v>
      </c>
      <c r="AE23" s="243" t="s">
        <v>42</v>
      </c>
      <c r="AF23" s="243" t="s">
        <v>42</v>
      </c>
      <c r="AG23" s="243"/>
      <c r="AH23" s="243"/>
      <c r="AI23" s="243" t="s">
        <v>42</v>
      </c>
      <c r="AJ23" s="244" t="s">
        <v>42</v>
      </c>
      <c r="AK23" s="242" t="s">
        <v>42</v>
      </c>
      <c r="AL23" s="243" t="s">
        <v>42</v>
      </c>
      <c r="AM23" s="243" t="s">
        <v>42</v>
      </c>
      <c r="AN23" s="243"/>
      <c r="AO23" s="243"/>
      <c r="AP23" s="243" t="s">
        <v>42</v>
      </c>
      <c r="AQ23" s="244" t="s">
        <v>42</v>
      </c>
      <c r="AR23" s="242" t="s">
        <v>42</v>
      </c>
      <c r="AS23" s="243" t="s">
        <v>42</v>
      </c>
      <c r="AT23" s="243" t="s">
        <v>42</v>
      </c>
      <c r="AU23" s="243"/>
      <c r="AV23" s="243"/>
      <c r="AW23" s="243" t="s">
        <v>42</v>
      </c>
      <c r="AX23" s="244" t="s">
        <v>42</v>
      </c>
      <c r="AY23" s="242" t="s">
        <v>42</v>
      </c>
      <c r="AZ23" s="243" t="s">
        <v>42</v>
      </c>
      <c r="BA23" s="245"/>
      <c r="BB23" s="306"/>
      <c r="BC23" s="307"/>
      <c r="BD23" s="308"/>
      <c r="BE23" s="309"/>
      <c r="BF23" s="404" t="s">
        <v>220</v>
      </c>
      <c r="BG23" s="405"/>
      <c r="BH23" s="405"/>
      <c r="BI23" s="405"/>
      <c r="BJ23" s="406"/>
    </row>
    <row r="24" spans="2:62" ht="20.25" customHeight="1" x14ac:dyDescent="0.4">
      <c r="B24" s="320"/>
      <c r="C24" s="440"/>
      <c r="D24" s="441"/>
      <c r="E24" s="238"/>
      <c r="F24" s="239" t="str">
        <f>C23</f>
        <v>機能訓練指導員</v>
      </c>
      <c r="G24" s="238"/>
      <c r="H24" s="239" t="str">
        <f>I23</f>
        <v>B</v>
      </c>
      <c r="I24" s="442"/>
      <c r="J24" s="443"/>
      <c r="K24" s="444"/>
      <c r="L24" s="445"/>
      <c r="M24" s="445"/>
      <c r="N24" s="441"/>
      <c r="O24" s="425"/>
      <c r="P24" s="426"/>
      <c r="Q24" s="426"/>
      <c r="R24" s="426"/>
      <c r="S24" s="427"/>
      <c r="T24" s="112" t="s">
        <v>251</v>
      </c>
      <c r="U24" s="113"/>
      <c r="V24" s="114"/>
      <c r="W24" s="173">
        <f>IF(W23="","",VLOOKUP(W23,'[1]【記載例】シフト記号表（勤務時間帯）'!$C$6:$L$47,10,FALSE))</f>
        <v>4.0000000000000009</v>
      </c>
      <c r="X24" s="174">
        <f>IF(X23="","",VLOOKUP(X23,'[1]【記載例】シフト記号表（勤務時間帯）'!$C$6:$L$47,10,FALSE))</f>
        <v>4.0000000000000009</v>
      </c>
      <c r="Y24" s="174">
        <f>IF(Y23="","",VLOOKUP(Y23,'[1]【記載例】シフト記号表（勤務時間帯）'!$C$6:$L$47,10,FALSE))</f>
        <v>4.0000000000000009</v>
      </c>
      <c r="Z24" s="174" t="str">
        <f>IF(Z23="","",VLOOKUP(Z23,'[1]【記載例】シフト記号表（勤務時間帯）'!$C$6:$L$47,10,FALSE))</f>
        <v/>
      </c>
      <c r="AA24" s="174" t="str">
        <f>IF(AA23="","",VLOOKUP(AA23,'[1]【記載例】シフト記号表（勤務時間帯）'!$C$6:$L$47,10,FALSE))</f>
        <v/>
      </c>
      <c r="AB24" s="174">
        <f>IF(AB23="","",VLOOKUP(AB23,'[1]【記載例】シフト記号表（勤務時間帯）'!$C$6:$L$47,10,FALSE))</f>
        <v>4.0000000000000009</v>
      </c>
      <c r="AC24" s="175">
        <f>IF(AC23="","",VLOOKUP(AC23,'[1]【記載例】シフト記号表（勤務時間帯）'!$C$6:$L$47,10,FALSE))</f>
        <v>4.0000000000000009</v>
      </c>
      <c r="AD24" s="173">
        <f>IF(AD23="","",VLOOKUP(AD23,'[1]【記載例】シフト記号表（勤務時間帯）'!$C$6:$L$47,10,FALSE))</f>
        <v>4.0000000000000009</v>
      </c>
      <c r="AE24" s="174">
        <f>IF(AE23="","",VLOOKUP(AE23,'[1]【記載例】シフト記号表（勤務時間帯）'!$C$6:$L$47,10,FALSE))</f>
        <v>4.0000000000000009</v>
      </c>
      <c r="AF24" s="174">
        <f>IF(AF23="","",VLOOKUP(AF23,'[1]【記載例】シフト記号表（勤務時間帯）'!$C$6:$L$47,10,FALSE))</f>
        <v>4.0000000000000009</v>
      </c>
      <c r="AG24" s="174" t="str">
        <f>IF(AG23="","",VLOOKUP(AG23,'[1]【記載例】シフト記号表（勤務時間帯）'!$C$6:$L$47,10,FALSE))</f>
        <v/>
      </c>
      <c r="AH24" s="174" t="str">
        <f>IF(AH23="","",VLOOKUP(AH23,'[1]【記載例】シフト記号表（勤務時間帯）'!$C$6:$L$47,10,FALSE))</f>
        <v/>
      </c>
      <c r="AI24" s="174">
        <f>IF(AI23="","",VLOOKUP(AI23,'[1]【記載例】シフト記号表（勤務時間帯）'!$C$6:$L$47,10,FALSE))</f>
        <v>4.0000000000000009</v>
      </c>
      <c r="AJ24" s="175">
        <f>IF(AJ23="","",VLOOKUP(AJ23,'[1]【記載例】シフト記号表（勤務時間帯）'!$C$6:$L$47,10,FALSE))</f>
        <v>4.0000000000000009</v>
      </c>
      <c r="AK24" s="173">
        <f>IF(AK23="","",VLOOKUP(AK23,'[1]【記載例】シフト記号表（勤務時間帯）'!$C$6:$L$47,10,FALSE))</f>
        <v>4.0000000000000009</v>
      </c>
      <c r="AL24" s="174">
        <f>IF(AL23="","",VLOOKUP(AL23,'[1]【記載例】シフト記号表（勤務時間帯）'!$C$6:$L$47,10,FALSE))</f>
        <v>4.0000000000000009</v>
      </c>
      <c r="AM24" s="174">
        <f>IF(AM23="","",VLOOKUP(AM23,'[1]【記載例】シフト記号表（勤務時間帯）'!$C$6:$L$47,10,FALSE))</f>
        <v>4.0000000000000009</v>
      </c>
      <c r="AN24" s="174" t="str">
        <f>IF(AN23="","",VLOOKUP(AN23,'[1]【記載例】シフト記号表（勤務時間帯）'!$C$6:$L$47,10,FALSE))</f>
        <v/>
      </c>
      <c r="AO24" s="174" t="str">
        <f>IF(AO23="","",VLOOKUP(AO23,'[1]【記載例】シフト記号表（勤務時間帯）'!$C$6:$L$47,10,FALSE))</f>
        <v/>
      </c>
      <c r="AP24" s="174">
        <f>IF(AP23="","",VLOOKUP(AP23,'[1]【記載例】シフト記号表（勤務時間帯）'!$C$6:$L$47,10,FALSE))</f>
        <v>4.0000000000000009</v>
      </c>
      <c r="AQ24" s="175">
        <f>IF(AQ23="","",VLOOKUP(AQ23,'[1]【記載例】シフト記号表（勤務時間帯）'!$C$6:$L$47,10,FALSE))</f>
        <v>4.0000000000000009</v>
      </c>
      <c r="AR24" s="173">
        <f>IF(AR23="","",VLOOKUP(AR23,'[1]【記載例】シフト記号表（勤務時間帯）'!$C$6:$L$47,10,FALSE))</f>
        <v>4.0000000000000009</v>
      </c>
      <c r="AS24" s="174">
        <f>IF(AS23="","",VLOOKUP(AS23,'[1]【記載例】シフト記号表（勤務時間帯）'!$C$6:$L$47,10,FALSE))</f>
        <v>4.0000000000000009</v>
      </c>
      <c r="AT24" s="174">
        <f>IF(AT23="","",VLOOKUP(AT23,'[1]【記載例】シフト記号表（勤務時間帯）'!$C$6:$L$47,10,FALSE))</f>
        <v>4.0000000000000009</v>
      </c>
      <c r="AU24" s="174" t="str">
        <f>IF(AU23="","",VLOOKUP(AU23,'[1]【記載例】シフト記号表（勤務時間帯）'!$C$6:$L$47,10,FALSE))</f>
        <v/>
      </c>
      <c r="AV24" s="174" t="str">
        <f>IF(AV23="","",VLOOKUP(AV23,'[1]【記載例】シフト記号表（勤務時間帯）'!$C$6:$L$47,10,FALSE))</f>
        <v/>
      </c>
      <c r="AW24" s="174">
        <f>IF(AW23="","",VLOOKUP(AW23,'[1]【記載例】シフト記号表（勤務時間帯）'!$C$6:$L$47,10,FALSE))</f>
        <v>4.0000000000000009</v>
      </c>
      <c r="AX24" s="175">
        <f>IF(AX23="","",VLOOKUP(AX23,'[1]【記載例】シフト記号表（勤務時間帯）'!$C$6:$L$47,10,FALSE))</f>
        <v>4.0000000000000009</v>
      </c>
      <c r="AY24" s="173">
        <f>IF(AY23="","",VLOOKUP(AY23,'[1]【記載例】シフト記号表（勤務時間帯）'!$C$6:$L$47,10,FALSE))</f>
        <v>4.0000000000000009</v>
      </c>
      <c r="AZ24" s="174">
        <f>IF(AZ23="","",VLOOKUP(AZ23,'[1]【記載例】シフト記号表（勤務時間帯）'!$C$6:$L$47,10,FALSE))</f>
        <v>4.0000000000000009</v>
      </c>
      <c r="BA24" s="174" t="str">
        <f>IF(BA23="","",VLOOKUP(BA23,'[1]【記載例】シフト記号表（勤務時間帯）'!$C$6:$L$47,10,FALSE))</f>
        <v/>
      </c>
      <c r="BB24" s="316">
        <f>IF($BE$3="４週",SUM(W24:AX24),IF($BE$3="暦月",SUM(W24:BA24),""))</f>
        <v>80.000000000000014</v>
      </c>
      <c r="BC24" s="317"/>
      <c r="BD24" s="318">
        <f>IF($BE$3="４週",BB24/4,IF($BE$3="暦月",(BB24/($BE$8/7)),""))</f>
        <v>20.000000000000004</v>
      </c>
      <c r="BE24" s="317"/>
      <c r="BF24" s="431"/>
      <c r="BG24" s="432"/>
      <c r="BH24" s="432"/>
      <c r="BI24" s="432"/>
      <c r="BJ24" s="433"/>
    </row>
    <row r="25" spans="2:62" ht="20.25" customHeight="1" x14ac:dyDescent="0.4">
      <c r="B25" s="319">
        <f>B23+1</f>
        <v>5</v>
      </c>
      <c r="C25" s="413" t="s">
        <v>103</v>
      </c>
      <c r="D25" s="414"/>
      <c r="E25" s="238"/>
      <c r="F25" s="239"/>
      <c r="G25" s="238"/>
      <c r="H25" s="239"/>
      <c r="I25" s="417" t="s">
        <v>98</v>
      </c>
      <c r="J25" s="418"/>
      <c r="K25" s="421" t="s">
        <v>113</v>
      </c>
      <c r="L25" s="422"/>
      <c r="M25" s="422"/>
      <c r="N25" s="414"/>
      <c r="O25" s="425" t="s">
        <v>168</v>
      </c>
      <c r="P25" s="426"/>
      <c r="Q25" s="426"/>
      <c r="R25" s="426"/>
      <c r="S25" s="427"/>
      <c r="T25" s="115" t="s">
        <v>17</v>
      </c>
      <c r="U25" s="116"/>
      <c r="V25" s="117"/>
      <c r="W25" s="242" t="s">
        <v>41</v>
      </c>
      <c r="X25" s="243" t="s">
        <v>41</v>
      </c>
      <c r="Y25" s="243" t="s">
        <v>41</v>
      </c>
      <c r="Z25" s="243"/>
      <c r="AA25" s="243"/>
      <c r="AB25" s="243" t="s">
        <v>41</v>
      </c>
      <c r="AC25" s="244" t="s">
        <v>41</v>
      </c>
      <c r="AD25" s="242" t="s">
        <v>41</v>
      </c>
      <c r="AE25" s="243" t="s">
        <v>41</v>
      </c>
      <c r="AF25" s="243" t="s">
        <v>41</v>
      </c>
      <c r="AG25" s="243"/>
      <c r="AH25" s="243"/>
      <c r="AI25" s="243" t="s">
        <v>41</v>
      </c>
      <c r="AJ25" s="244" t="s">
        <v>41</v>
      </c>
      <c r="AK25" s="242" t="s">
        <v>41</v>
      </c>
      <c r="AL25" s="243" t="s">
        <v>41</v>
      </c>
      <c r="AM25" s="243" t="s">
        <v>41</v>
      </c>
      <c r="AN25" s="243"/>
      <c r="AO25" s="243"/>
      <c r="AP25" s="243" t="s">
        <v>41</v>
      </c>
      <c r="AQ25" s="244" t="s">
        <v>41</v>
      </c>
      <c r="AR25" s="242" t="s">
        <v>41</v>
      </c>
      <c r="AS25" s="243" t="s">
        <v>41</v>
      </c>
      <c r="AT25" s="243" t="s">
        <v>41</v>
      </c>
      <c r="AU25" s="243"/>
      <c r="AV25" s="243"/>
      <c r="AW25" s="243" t="s">
        <v>41</v>
      </c>
      <c r="AX25" s="244" t="s">
        <v>41</v>
      </c>
      <c r="AY25" s="242" t="s">
        <v>41</v>
      </c>
      <c r="AZ25" s="243" t="s">
        <v>41</v>
      </c>
      <c r="BA25" s="245"/>
      <c r="BB25" s="306"/>
      <c r="BC25" s="307"/>
      <c r="BD25" s="308"/>
      <c r="BE25" s="309"/>
      <c r="BF25" s="404"/>
      <c r="BG25" s="405"/>
      <c r="BH25" s="405"/>
      <c r="BI25" s="405"/>
      <c r="BJ25" s="406"/>
    </row>
    <row r="26" spans="2:62" ht="20.25" customHeight="1" x14ac:dyDescent="0.4">
      <c r="B26" s="320"/>
      <c r="C26" s="440"/>
      <c r="D26" s="441"/>
      <c r="E26" s="238"/>
      <c r="F26" s="239" t="str">
        <f>C25</f>
        <v>栄養士</v>
      </c>
      <c r="G26" s="238"/>
      <c r="H26" s="239" t="str">
        <f>I25</f>
        <v>C</v>
      </c>
      <c r="I26" s="442"/>
      <c r="J26" s="443"/>
      <c r="K26" s="444"/>
      <c r="L26" s="445"/>
      <c r="M26" s="445"/>
      <c r="N26" s="441"/>
      <c r="O26" s="425"/>
      <c r="P26" s="426"/>
      <c r="Q26" s="426"/>
      <c r="R26" s="426"/>
      <c r="S26" s="427"/>
      <c r="T26" s="196" t="s">
        <v>251</v>
      </c>
      <c r="U26" s="120"/>
      <c r="V26" s="197"/>
      <c r="W26" s="173">
        <f>IF(W25="","",VLOOKUP(W25,'[1]【記載例】シフト記号表（勤務時間帯）'!$C$6:$L$47,10,FALSE))</f>
        <v>3.9999999999999991</v>
      </c>
      <c r="X26" s="174">
        <f>IF(X25="","",VLOOKUP(X25,'[1]【記載例】シフト記号表（勤務時間帯）'!$C$6:$L$47,10,FALSE))</f>
        <v>3.9999999999999991</v>
      </c>
      <c r="Y26" s="174">
        <f>IF(Y25="","",VLOOKUP(Y25,'[1]【記載例】シフト記号表（勤務時間帯）'!$C$6:$L$47,10,FALSE))</f>
        <v>3.9999999999999991</v>
      </c>
      <c r="Z26" s="174" t="str">
        <f>IF(Z25="","",VLOOKUP(Z25,'[1]【記載例】シフト記号表（勤務時間帯）'!$C$6:$L$47,10,FALSE))</f>
        <v/>
      </c>
      <c r="AA26" s="174" t="str">
        <f>IF(AA25="","",VLOOKUP(AA25,'[1]【記載例】シフト記号表（勤務時間帯）'!$C$6:$L$47,10,FALSE))</f>
        <v/>
      </c>
      <c r="AB26" s="174">
        <f>IF(AB25="","",VLOOKUP(AB25,'[1]【記載例】シフト記号表（勤務時間帯）'!$C$6:$L$47,10,FALSE))</f>
        <v>3.9999999999999991</v>
      </c>
      <c r="AC26" s="175">
        <f>IF(AC25="","",VLOOKUP(AC25,'[1]【記載例】シフト記号表（勤務時間帯）'!$C$6:$L$47,10,FALSE))</f>
        <v>3.9999999999999991</v>
      </c>
      <c r="AD26" s="173">
        <f>IF(AD25="","",VLOOKUP(AD25,'[1]【記載例】シフト記号表（勤務時間帯）'!$C$6:$L$47,10,FALSE))</f>
        <v>3.9999999999999991</v>
      </c>
      <c r="AE26" s="174">
        <f>IF(AE25="","",VLOOKUP(AE25,'[1]【記載例】シフト記号表（勤務時間帯）'!$C$6:$L$47,10,FALSE))</f>
        <v>3.9999999999999991</v>
      </c>
      <c r="AF26" s="174">
        <f>IF(AF25="","",VLOOKUP(AF25,'[1]【記載例】シフト記号表（勤務時間帯）'!$C$6:$L$47,10,FALSE))</f>
        <v>3.9999999999999991</v>
      </c>
      <c r="AG26" s="174" t="str">
        <f>IF(AG25="","",VLOOKUP(AG25,'[1]【記載例】シフト記号表（勤務時間帯）'!$C$6:$L$47,10,FALSE))</f>
        <v/>
      </c>
      <c r="AH26" s="174" t="str">
        <f>IF(AH25="","",VLOOKUP(AH25,'[1]【記載例】シフト記号表（勤務時間帯）'!$C$6:$L$47,10,FALSE))</f>
        <v/>
      </c>
      <c r="AI26" s="174">
        <f>IF(AI25="","",VLOOKUP(AI25,'[1]【記載例】シフト記号表（勤務時間帯）'!$C$6:$L$47,10,FALSE))</f>
        <v>3.9999999999999991</v>
      </c>
      <c r="AJ26" s="175">
        <f>IF(AJ25="","",VLOOKUP(AJ25,'[1]【記載例】シフト記号表（勤務時間帯）'!$C$6:$L$47,10,FALSE))</f>
        <v>3.9999999999999991</v>
      </c>
      <c r="AK26" s="173">
        <f>IF(AK25="","",VLOOKUP(AK25,'[1]【記載例】シフト記号表（勤務時間帯）'!$C$6:$L$47,10,FALSE))</f>
        <v>3.9999999999999991</v>
      </c>
      <c r="AL26" s="174">
        <f>IF(AL25="","",VLOOKUP(AL25,'[1]【記載例】シフト記号表（勤務時間帯）'!$C$6:$L$47,10,FALSE))</f>
        <v>3.9999999999999991</v>
      </c>
      <c r="AM26" s="174">
        <f>IF(AM25="","",VLOOKUP(AM25,'[1]【記載例】シフト記号表（勤務時間帯）'!$C$6:$L$47,10,FALSE))</f>
        <v>3.9999999999999991</v>
      </c>
      <c r="AN26" s="174" t="str">
        <f>IF(AN25="","",VLOOKUP(AN25,'[1]【記載例】シフト記号表（勤務時間帯）'!$C$6:$L$47,10,FALSE))</f>
        <v/>
      </c>
      <c r="AO26" s="174" t="str">
        <f>IF(AO25="","",VLOOKUP(AO25,'[1]【記載例】シフト記号表（勤務時間帯）'!$C$6:$L$47,10,FALSE))</f>
        <v/>
      </c>
      <c r="AP26" s="174">
        <f>IF(AP25="","",VLOOKUP(AP25,'[1]【記載例】シフト記号表（勤務時間帯）'!$C$6:$L$47,10,FALSE))</f>
        <v>3.9999999999999991</v>
      </c>
      <c r="AQ26" s="175">
        <f>IF(AQ25="","",VLOOKUP(AQ25,'[1]【記載例】シフト記号表（勤務時間帯）'!$C$6:$L$47,10,FALSE))</f>
        <v>3.9999999999999991</v>
      </c>
      <c r="AR26" s="173">
        <f>IF(AR25="","",VLOOKUP(AR25,'[1]【記載例】シフト記号表（勤務時間帯）'!$C$6:$L$47,10,FALSE))</f>
        <v>3.9999999999999991</v>
      </c>
      <c r="AS26" s="174">
        <f>IF(AS25="","",VLOOKUP(AS25,'[1]【記載例】シフト記号表（勤務時間帯）'!$C$6:$L$47,10,FALSE))</f>
        <v>3.9999999999999991</v>
      </c>
      <c r="AT26" s="174">
        <f>IF(AT25="","",VLOOKUP(AT25,'[1]【記載例】シフト記号表（勤務時間帯）'!$C$6:$L$47,10,FALSE))</f>
        <v>3.9999999999999991</v>
      </c>
      <c r="AU26" s="174" t="str">
        <f>IF(AU25="","",VLOOKUP(AU25,'[1]【記載例】シフト記号表（勤務時間帯）'!$C$6:$L$47,10,FALSE))</f>
        <v/>
      </c>
      <c r="AV26" s="174" t="str">
        <f>IF(AV25="","",VLOOKUP(AV25,'[1]【記載例】シフト記号表（勤務時間帯）'!$C$6:$L$47,10,FALSE))</f>
        <v/>
      </c>
      <c r="AW26" s="174">
        <f>IF(AW25="","",VLOOKUP(AW25,'[1]【記載例】シフト記号表（勤務時間帯）'!$C$6:$L$47,10,FALSE))</f>
        <v>3.9999999999999991</v>
      </c>
      <c r="AX26" s="175">
        <f>IF(AX25="","",VLOOKUP(AX25,'[1]【記載例】シフト記号表（勤務時間帯）'!$C$6:$L$47,10,FALSE))</f>
        <v>3.9999999999999991</v>
      </c>
      <c r="AY26" s="173">
        <f>IF(AY25="","",VLOOKUP(AY25,'[1]【記載例】シフト記号表（勤務時間帯）'!$C$6:$L$47,10,FALSE))</f>
        <v>3.9999999999999991</v>
      </c>
      <c r="AZ26" s="174">
        <f>IF(AZ25="","",VLOOKUP(AZ25,'[1]【記載例】シフト記号表（勤務時間帯）'!$C$6:$L$47,10,FALSE))</f>
        <v>3.9999999999999991</v>
      </c>
      <c r="BA26" s="174" t="str">
        <f>IF(BA25="","",VLOOKUP(BA25,'[1]【記載例】シフト記号表（勤務時間帯）'!$C$6:$L$47,10,FALSE))</f>
        <v/>
      </c>
      <c r="BB26" s="316">
        <f>IF($BE$3="４週",SUM(W26:AX26),IF($BE$3="暦月",SUM(W26:BA26),""))</f>
        <v>79.999999999999986</v>
      </c>
      <c r="BC26" s="317"/>
      <c r="BD26" s="318">
        <f>IF($BE$3="４週",BB26/4,IF($BE$3="暦月",(BB26/($BE$8/7)),""))</f>
        <v>19.999999999999996</v>
      </c>
      <c r="BE26" s="317"/>
      <c r="BF26" s="431"/>
      <c r="BG26" s="432"/>
      <c r="BH26" s="432"/>
      <c r="BI26" s="432"/>
      <c r="BJ26" s="433"/>
    </row>
    <row r="27" spans="2:62" ht="20.25" customHeight="1" x14ac:dyDescent="0.4">
      <c r="B27" s="319">
        <f>B25+1</f>
        <v>6</v>
      </c>
      <c r="C27" s="413" t="s">
        <v>70</v>
      </c>
      <c r="D27" s="414"/>
      <c r="E27" s="238"/>
      <c r="F27" s="239"/>
      <c r="G27" s="238"/>
      <c r="H27" s="239"/>
      <c r="I27" s="417" t="s">
        <v>88</v>
      </c>
      <c r="J27" s="418"/>
      <c r="K27" s="421" t="s">
        <v>70</v>
      </c>
      <c r="L27" s="422"/>
      <c r="M27" s="422"/>
      <c r="N27" s="414"/>
      <c r="O27" s="425" t="s">
        <v>267</v>
      </c>
      <c r="P27" s="426"/>
      <c r="Q27" s="426"/>
      <c r="R27" s="426"/>
      <c r="S27" s="427"/>
      <c r="T27" s="195" t="s">
        <v>17</v>
      </c>
      <c r="U27" s="118"/>
      <c r="V27" s="119"/>
      <c r="W27" s="242" t="s">
        <v>38</v>
      </c>
      <c r="X27" s="243" t="s">
        <v>38</v>
      </c>
      <c r="Y27" s="243" t="s">
        <v>37</v>
      </c>
      <c r="Z27" s="243" t="s">
        <v>37</v>
      </c>
      <c r="AA27" s="243"/>
      <c r="AB27" s="243" t="s">
        <v>40</v>
      </c>
      <c r="AC27" s="244"/>
      <c r="AD27" s="242"/>
      <c r="AE27" s="243" t="s">
        <v>38</v>
      </c>
      <c r="AF27" s="243" t="s">
        <v>38</v>
      </c>
      <c r="AG27" s="243" t="s">
        <v>37</v>
      </c>
      <c r="AH27" s="243" t="s">
        <v>37</v>
      </c>
      <c r="AI27" s="243"/>
      <c r="AJ27" s="244" t="s">
        <v>40</v>
      </c>
      <c r="AK27" s="242" t="s">
        <v>40</v>
      </c>
      <c r="AL27" s="243"/>
      <c r="AM27" s="243" t="s">
        <v>38</v>
      </c>
      <c r="AN27" s="243" t="s">
        <v>38</v>
      </c>
      <c r="AO27" s="243" t="s">
        <v>37</v>
      </c>
      <c r="AP27" s="243" t="s">
        <v>37</v>
      </c>
      <c r="AQ27" s="244"/>
      <c r="AR27" s="242" t="s">
        <v>40</v>
      </c>
      <c r="AS27" s="243"/>
      <c r="AT27" s="243"/>
      <c r="AU27" s="243" t="s">
        <v>38</v>
      </c>
      <c r="AV27" s="243" t="s">
        <v>38</v>
      </c>
      <c r="AW27" s="243" t="s">
        <v>37</v>
      </c>
      <c r="AX27" s="244" t="s">
        <v>37</v>
      </c>
      <c r="AY27" s="242" t="s">
        <v>40</v>
      </c>
      <c r="AZ27" s="243"/>
      <c r="BA27" s="245"/>
      <c r="BB27" s="306"/>
      <c r="BC27" s="307"/>
      <c r="BD27" s="308"/>
      <c r="BE27" s="309"/>
      <c r="BF27" s="404"/>
      <c r="BG27" s="405"/>
      <c r="BH27" s="405"/>
      <c r="BI27" s="405"/>
      <c r="BJ27" s="406"/>
    </row>
    <row r="28" spans="2:62" ht="20.25" customHeight="1" x14ac:dyDescent="0.4">
      <c r="B28" s="320"/>
      <c r="C28" s="440"/>
      <c r="D28" s="441"/>
      <c r="E28" s="238"/>
      <c r="F28" s="239" t="str">
        <f>C27</f>
        <v>介護支援専門員</v>
      </c>
      <c r="G28" s="238"/>
      <c r="H28" s="239" t="str">
        <f>I27</f>
        <v>A</v>
      </c>
      <c r="I28" s="442"/>
      <c r="J28" s="443"/>
      <c r="K28" s="444"/>
      <c r="L28" s="445"/>
      <c r="M28" s="445"/>
      <c r="N28" s="441"/>
      <c r="O28" s="425"/>
      <c r="P28" s="426"/>
      <c r="Q28" s="426"/>
      <c r="R28" s="426"/>
      <c r="S28" s="427"/>
      <c r="T28" s="112" t="s">
        <v>251</v>
      </c>
      <c r="U28" s="113"/>
      <c r="V28" s="114"/>
      <c r="W28" s="173">
        <f>IF(W27="","",VLOOKUP(W27,'[1]【記載例】シフト記号表（勤務時間帯）'!$C$6:$L$47,10,FALSE))</f>
        <v>8</v>
      </c>
      <c r="X28" s="174">
        <f>IF(X27="","",VLOOKUP(X27,'[1]【記載例】シフト記号表（勤務時間帯）'!$C$6:$L$47,10,FALSE))</f>
        <v>8</v>
      </c>
      <c r="Y28" s="174">
        <f>IF(Y27="","",VLOOKUP(Y27,'[1]【記載例】シフト記号表（勤務時間帯）'!$C$6:$L$47,10,FALSE))</f>
        <v>7.9999999999999982</v>
      </c>
      <c r="Z28" s="174">
        <f>IF(Z27="","",VLOOKUP(Z27,'[1]【記載例】シフト記号表（勤務時間帯）'!$C$6:$L$47,10,FALSE))</f>
        <v>7.9999999999999982</v>
      </c>
      <c r="AA28" s="174" t="str">
        <f>IF(AA27="","",VLOOKUP(AA27,'[1]【記載例】シフト記号表（勤務時間帯）'!$C$6:$L$47,10,FALSE))</f>
        <v/>
      </c>
      <c r="AB28" s="174">
        <f>IF(AB27="","",VLOOKUP(AB27,'[1]【記載例】シフト記号表（勤務時間帯）'!$C$6:$L$47,10,FALSE))</f>
        <v>8</v>
      </c>
      <c r="AC28" s="175" t="str">
        <f>IF(AC27="","",VLOOKUP(AC27,'[1]【記載例】シフト記号表（勤務時間帯）'!$C$6:$L$47,10,FALSE))</f>
        <v/>
      </c>
      <c r="AD28" s="173" t="str">
        <f>IF(AD27="","",VLOOKUP(AD27,'[1]【記載例】シフト記号表（勤務時間帯）'!$C$6:$L$47,10,FALSE))</f>
        <v/>
      </c>
      <c r="AE28" s="174">
        <f>IF(AE27="","",VLOOKUP(AE27,'[1]【記載例】シフト記号表（勤務時間帯）'!$C$6:$L$47,10,FALSE))</f>
        <v>8</v>
      </c>
      <c r="AF28" s="174">
        <f>IF(AF27="","",VLOOKUP(AF27,'[1]【記載例】シフト記号表（勤務時間帯）'!$C$6:$L$47,10,FALSE))</f>
        <v>8</v>
      </c>
      <c r="AG28" s="174">
        <f>IF(AG27="","",VLOOKUP(AG27,'[1]【記載例】シフト記号表（勤務時間帯）'!$C$6:$L$47,10,FALSE))</f>
        <v>7.9999999999999982</v>
      </c>
      <c r="AH28" s="174">
        <f>IF(AH27="","",VLOOKUP(AH27,'[1]【記載例】シフト記号表（勤務時間帯）'!$C$6:$L$47,10,FALSE))</f>
        <v>7.9999999999999982</v>
      </c>
      <c r="AI28" s="174" t="str">
        <f>IF(AI27="","",VLOOKUP(AI27,'[1]【記載例】シフト記号表（勤務時間帯）'!$C$6:$L$47,10,FALSE))</f>
        <v/>
      </c>
      <c r="AJ28" s="175">
        <f>IF(AJ27="","",VLOOKUP(AJ27,'[1]【記載例】シフト記号表（勤務時間帯）'!$C$6:$L$47,10,FALSE))</f>
        <v>8</v>
      </c>
      <c r="AK28" s="173">
        <f>IF(AK27="","",VLOOKUP(AK27,'[1]【記載例】シフト記号表（勤務時間帯）'!$C$6:$L$47,10,FALSE))</f>
        <v>8</v>
      </c>
      <c r="AL28" s="174" t="str">
        <f>IF(AL27="","",VLOOKUP(AL27,'[1]【記載例】シフト記号表（勤務時間帯）'!$C$6:$L$47,10,FALSE))</f>
        <v/>
      </c>
      <c r="AM28" s="174">
        <f>IF(AM27="","",VLOOKUP(AM27,'[1]【記載例】シフト記号表（勤務時間帯）'!$C$6:$L$47,10,FALSE))</f>
        <v>8</v>
      </c>
      <c r="AN28" s="174">
        <f>IF(AN27="","",VLOOKUP(AN27,'[1]【記載例】シフト記号表（勤務時間帯）'!$C$6:$L$47,10,FALSE))</f>
        <v>8</v>
      </c>
      <c r="AO28" s="174">
        <f>IF(AO27="","",VLOOKUP(AO27,'[1]【記載例】シフト記号表（勤務時間帯）'!$C$6:$L$47,10,FALSE))</f>
        <v>7.9999999999999982</v>
      </c>
      <c r="AP28" s="174">
        <f>IF(AP27="","",VLOOKUP(AP27,'[1]【記載例】シフト記号表（勤務時間帯）'!$C$6:$L$47,10,FALSE))</f>
        <v>7.9999999999999982</v>
      </c>
      <c r="AQ28" s="175" t="str">
        <f>IF(AQ27="","",VLOOKUP(AQ27,'[1]【記載例】シフト記号表（勤務時間帯）'!$C$6:$L$47,10,FALSE))</f>
        <v/>
      </c>
      <c r="AR28" s="173">
        <f>IF(AR27="","",VLOOKUP(AR27,'[1]【記載例】シフト記号表（勤務時間帯）'!$C$6:$L$47,10,FALSE))</f>
        <v>8</v>
      </c>
      <c r="AS28" s="174" t="str">
        <f>IF(AS27="","",VLOOKUP(AS27,'[1]【記載例】シフト記号表（勤務時間帯）'!$C$6:$L$47,10,FALSE))</f>
        <v/>
      </c>
      <c r="AT28" s="174" t="str">
        <f>IF(AT27="","",VLOOKUP(AT27,'[1]【記載例】シフト記号表（勤務時間帯）'!$C$6:$L$47,10,FALSE))</f>
        <v/>
      </c>
      <c r="AU28" s="174">
        <f>IF(AU27="","",VLOOKUP(AU27,'[1]【記載例】シフト記号表（勤務時間帯）'!$C$6:$L$47,10,FALSE))</f>
        <v>8</v>
      </c>
      <c r="AV28" s="174">
        <f>IF(AV27="","",VLOOKUP(AV27,'[1]【記載例】シフト記号表（勤務時間帯）'!$C$6:$L$47,10,FALSE))</f>
        <v>8</v>
      </c>
      <c r="AW28" s="174">
        <f>IF(AW27="","",VLOOKUP(AW27,'[1]【記載例】シフト記号表（勤務時間帯）'!$C$6:$L$47,10,FALSE))</f>
        <v>7.9999999999999982</v>
      </c>
      <c r="AX28" s="175">
        <f>IF(AX27="","",VLOOKUP(AX27,'[1]【記載例】シフト記号表（勤務時間帯）'!$C$6:$L$47,10,FALSE))</f>
        <v>7.9999999999999982</v>
      </c>
      <c r="AY28" s="173">
        <f>IF(AY27="","",VLOOKUP(AY27,'[1]【記載例】シフト記号表（勤務時間帯）'!$C$6:$L$47,10,FALSE))</f>
        <v>8</v>
      </c>
      <c r="AZ28" s="174" t="str">
        <f>IF(AZ27="","",VLOOKUP(AZ27,'[1]【記載例】シフト記号表（勤務時間帯）'!$C$6:$L$47,10,FALSE))</f>
        <v/>
      </c>
      <c r="BA28" s="174" t="str">
        <f>IF(BA27="","",VLOOKUP(BA27,'[1]【記載例】シフト記号表（勤務時間帯）'!$C$6:$L$47,10,FALSE))</f>
        <v/>
      </c>
      <c r="BB28" s="316">
        <f>IF($BE$3="４週",SUM(W28:AX28),IF($BE$3="暦月",SUM(W28:BA28),""))</f>
        <v>160</v>
      </c>
      <c r="BC28" s="317"/>
      <c r="BD28" s="318">
        <f>IF($BE$3="４週",BB28/4,IF($BE$3="暦月",(BB28/($BE$8/7)),""))</f>
        <v>40</v>
      </c>
      <c r="BE28" s="317"/>
      <c r="BF28" s="431"/>
      <c r="BG28" s="432"/>
      <c r="BH28" s="432"/>
      <c r="BI28" s="432"/>
      <c r="BJ28" s="433"/>
    </row>
    <row r="29" spans="2:62" ht="20.25" customHeight="1" x14ac:dyDescent="0.4">
      <c r="B29" s="319">
        <f>B27+1</f>
        <v>7</v>
      </c>
      <c r="C29" s="413" t="s">
        <v>101</v>
      </c>
      <c r="D29" s="414"/>
      <c r="E29" s="238"/>
      <c r="F29" s="239"/>
      <c r="G29" s="238"/>
      <c r="H29" s="239"/>
      <c r="I29" s="417" t="s">
        <v>139</v>
      </c>
      <c r="J29" s="418"/>
      <c r="K29" s="421" t="s">
        <v>110</v>
      </c>
      <c r="L29" s="422"/>
      <c r="M29" s="422"/>
      <c r="N29" s="414"/>
      <c r="O29" s="425" t="s">
        <v>167</v>
      </c>
      <c r="P29" s="426"/>
      <c r="Q29" s="426"/>
      <c r="R29" s="426"/>
      <c r="S29" s="427"/>
      <c r="T29" s="115" t="s">
        <v>17</v>
      </c>
      <c r="U29" s="116"/>
      <c r="V29" s="117"/>
      <c r="W29" s="242" t="s">
        <v>41</v>
      </c>
      <c r="X29" s="243" t="s">
        <v>41</v>
      </c>
      <c r="Y29" s="243" t="s">
        <v>41</v>
      </c>
      <c r="Z29" s="243"/>
      <c r="AA29" s="243"/>
      <c r="AB29" s="243" t="s">
        <v>41</v>
      </c>
      <c r="AC29" s="244" t="s">
        <v>41</v>
      </c>
      <c r="AD29" s="242" t="s">
        <v>41</v>
      </c>
      <c r="AE29" s="243" t="s">
        <v>41</v>
      </c>
      <c r="AF29" s="243" t="s">
        <v>41</v>
      </c>
      <c r="AG29" s="243"/>
      <c r="AH29" s="243"/>
      <c r="AI29" s="243" t="s">
        <v>41</v>
      </c>
      <c r="AJ29" s="244" t="s">
        <v>41</v>
      </c>
      <c r="AK29" s="242" t="s">
        <v>41</v>
      </c>
      <c r="AL29" s="243" t="s">
        <v>41</v>
      </c>
      <c r="AM29" s="243" t="s">
        <v>41</v>
      </c>
      <c r="AN29" s="243"/>
      <c r="AO29" s="243"/>
      <c r="AP29" s="243" t="s">
        <v>41</v>
      </c>
      <c r="AQ29" s="244" t="s">
        <v>41</v>
      </c>
      <c r="AR29" s="242" t="s">
        <v>41</v>
      </c>
      <c r="AS29" s="243" t="s">
        <v>41</v>
      </c>
      <c r="AT29" s="243" t="s">
        <v>41</v>
      </c>
      <c r="AU29" s="243"/>
      <c r="AV29" s="243"/>
      <c r="AW29" s="243" t="s">
        <v>41</v>
      </c>
      <c r="AX29" s="244" t="s">
        <v>41</v>
      </c>
      <c r="AY29" s="242" t="s">
        <v>41</v>
      </c>
      <c r="AZ29" s="243" t="s">
        <v>41</v>
      </c>
      <c r="BA29" s="245"/>
      <c r="BB29" s="306"/>
      <c r="BC29" s="307"/>
      <c r="BD29" s="308"/>
      <c r="BE29" s="309"/>
      <c r="BF29" s="404" t="s">
        <v>221</v>
      </c>
      <c r="BG29" s="405"/>
      <c r="BH29" s="405"/>
      <c r="BI29" s="405"/>
      <c r="BJ29" s="406"/>
    </row>
    <row r="30" spans="2:62" ht="20.25" customHeight="1" x14ac:dyDescent="0.4">
      <c r="B30" s="320"/>
      <c r="C30" s="440"/>
      <c r="D30" s="441"/>
      <c r="E30" s="238"/>
      <c r="F30" s="239" t="str">
        <f>C29</f>
        <v>看護職員</v>
      </c>
      <c r="G30" s="238"/>
      <c r="H30" s="239" t="str">
        <f>I29</f>
        <v>B</v>
      </c>
      <c r="I30" s="442"/>
      <c r="J30" s="443"/>
      <c r="K30" s="444"/>
      <c r="L30" s="445"/>
      <c r="M30" s="445"/>
      <c r="N30" s="441"/>
      <c r="O30" s="425"/>
      <c r="P30" s="426"/>
      <c r="Q30" s="426"/>
      <c r="R30" s="426"/>
      <c r="S30" s="427"/>
      <c r="T30" s="112" t="s">
        <v>251</v>
      </c>
      <c r="U30" s="113"/>
      <c r="V30" s="114"/>
      <c r="W30" s="173">
        <f>IF(W29="","",VLOOKUP(W29,'[1]【記載例】シフト記号表（勤務時間帯）'!$C$6:$L$47,10,FALSE))</f>
        <v>3.9999999999999991</v>
      </c>
      <c r="X30" s="174">
        <f>IF(X29="","",VLOOKUP(X29,'[1]【記載例】シフト記号表（勤務時間帯）'!$C$6:$L$47,10,FALSE))</f>
        <v>3.9999999999999991</v>
      </c>
      <c r="Y30" s="174">
        <f>IF(Y29="","",VLOOKUP(Y29,'[1]【記載例】シフト記号表（勤務時間帯）'!$C$6:$L$47,10,FALSE))</f>
        <v>3.9999999999999991</v>
      </c>
      <c r="Z30" s="174" t="str">
        <f>IF(Z29="","",VLOOKUP(Z29,'[1]【記載例】シフト記号表（勤務時間帯）'!$C$6:$L$47,10,FALSE))</f>
        <v/>
      </c>
      <c r="AA30" s="174" t="str">
        <f>IF(AA29="","",VLOOKUP(AA29,'[1]【記載例】シフト記号表（勤務時間帯）'!$C$6:$L$47,10,FALSE))</f>
        <v/>
      </c>
      <c r="AB30" s="174">
        <f>IF(AB29="","",VLOOKUP(AB29,'[1]【記載例】シフト記号表（勤務時間帯）'!$C$6:$L$47,10,FALSE))</f>
        <v>3.9999999999999991</v>
      </c>
      <c r="AC30" s="175">
        <f>IF(AC29="","",VLOOKUP(AC29,'[1]【記載例】シフト記号表（勤務時間帯）'!$C$6:$L$47,10,FALSE))</f>
        <v>3.9999999999999991</v>
      </c>
      <c r="AD30" s="173">
        <f>IF(AD29="","",VLOOKUP(AD29,'[1]【記載例】シフト記号表（勤務時間帯）'!$C$6:$L$47,10,FALSE))</f>
        <v>3.9999999999999991</v>
      </c>
      <c r="AE30" s="174">
        <f>IF(AE29="","",VLOOKUP(AE29,'[1]【記載例】シフト記号表（勤務時間帯）'!$C$6:$L$47,10,FALSE))</f>
        <v>3.9999999999999991</v>
      </c>
      <c r="AF30" s="174">
        <f>IF(AF29="","",VLOOKUP(AF29,'[1]【記載例】シフト記号表（勤務時間帯）'!$C$6:$L$47,10,FALSE))</f>
        <v>3.9999999999999991</v>
      </c>
      <c r="AG30" s="174" t="str">
        <f>IF(AG29="","",VLOOKUP(AG29,'[1]【記載例】シフト記号表（勤務時間帯）'!$C$6:$L$47,10,FALSE))</f>
        <v/>
      </c>
      <c r="AH30" s="174" t="str">
        <f>IF(AH29="","",VLOOKUP(AH29,'[1]【記載例】シフト記号表（勤務時間帯）'!$C$6:$L$47,10,FALSE))</f>
        <v/>
      </c>
      <c r="AI30" s="174">
        <f>IF(AI29="","",VLOOKUP(AI29,'[1]【記載例】シフト記号表（勤務時間帯）'!$C$6:$L$47,10,FALSE))</f>
        <v>3.9999999999999991</v>
      </c>
      <c r="AJ30" s="175">
        <f>IF(AJ29="","",VLOOKUP(AJ29,'[1]【記載例】シフト記号表（勤務時間帯）'!$C$6:$L$47,10,FALSE))</f>
        <v>3.9999999999999991</v>
      </c>
      <c r="AK30" s="173">
        <f>IF(AK29="","",VLOOKUP(AK29,'[1]【記載例】シフト記号表（勤務時間帯）'!$C$6:$L$47,10,FALSE))</f>
        <v>3.9999999999999991</v>
      </c>
      <c r="AL30" s="174">
        <f>IF(AL29="","",VLOOKUP(AL29,'[1]【記載例】シフト記号表（勤務時間帯）'!$C$6:$L$47,10,FALSE))</f>
        <v>3.9999999999999991</v>
      </c>
      <c r="AM30" s="174">
        <f>IF(AM29="","",VLOOKUP(AM29,'[1]【記載例】シフト記号表（勤務時間帯）'!$C$6:$L$47,10,FALSE))</f>
        <v>3.9999999999999991</v>
      </c>
      <c r="AN30" s="174" t="str">
        <f>IF(AN29="","",VLOOKUP(AN29,'[1]【記載例】シフト記号表（勤務時間帯）'!$C$6:$L$47,10,FALSE))</f>
        <v/>
      </c>
      <c r="AO30" s="174" t="str">
        <f>IF(AO29="","",VLOOKUP(AO29,'[1]【記載例】シフト記号表（勤務時間帯）'!$C$6:$L$47,10,FALSE))</f>
        <v/>
      </c>
      <c r="AP30" s="174">
        <f>IF(AP29="","",VLOOKUP(AP29,'[1]【記載例】シフト記号表（勤務時間帯）'!$C$6:$L$47,10,FALSE))</f>
        <v>3.9999999999999991</v>
      </c>
      <c r="AQ30" s="175">
        <f>IF(AQ29="","",VLOOKUP(AQ29,'[1]【記載例】シフト記号表（勤務時間帯）'!$C$6:$L$47,10,FALSE))</f>
        <v>3.9999999999999991</v>
      </c>
      <c r="AR30" s="173">
        <f>IF(AR29="","",VLOOKUP(AR29,'[1]【記載例】シフト記号表（勤務時間帯）'!$C$6:$L$47,10,FALSE))</f>
        <v>3.9999999999999991</v>
      </c>
      <c r="AS30" s="174">
        <f>IF(AS29="","",VLOOKUP(AS29,'[1]【記載例】シフト記号表（勤務時間帯）'!$C$6:$L$47,10,FALSE))</f>
        <v>3.9999999999999991</v>
      </c>
      <c r="AT30" s="174">
        <f>IF(AT29="","",VLOOKUP(AT29,'[1]【記載例】シフト記号表（勤務時間帯）'!$C$6:$L$47,10,FALSE))</f>
        <v>3.9999999999999991</v>
      </c>
      <c r="AU30" s="174" t="str">
        <f>IF(AU29="","",VLOOKUP(AU29,'[1]【記載例】シフト記号表（勤務時間帯）'!$C$6:$L$47,10,FALSE))</f>
        <v/>
      </c>
      <c r="AV30" s="174" t="str">
        <f>IF(AV29="","",VLOOKUP(AV29,'[1]【記載例】シフト記号表（勤務時間帯）'!$C$6:$L$47,10,FALSE))</f>
        <v/>
      </c>
      <c r="AW30" s="174">
        <f>IF(AW29="","",VLOOKUP(AW29,'[1]【記載例】シフト記号表（勤務時間帯）'!$C$6:$L$47,10,FALSE))</f>
        <v>3.9999999999999991</v>
      </c>
      <c r="AX30" s="175">
        <f>IF(AX29="","",VLOOKUP(AX29,'[1]【記載例】シフト記号表（勤務時間帯）'!$C$6:$L$47,10,FALSE))</f>
        <v>3.9999999999999991</v>
      </c>
      <c r="AY30" s="173">
        <f>IF(AY29="","",VLOOKUP(AY29,'[1]【記載例】シフト記号表（勤務時間帯）'!$C$6:$L$47,10,FALSE))</f>
        <v>3.9999999999999991</v>
      </c>
      <c r="AZ30" s="174">
        <f>IF(AZ29="","",VLOOKUP(AZ29,'[1]【記載例】シフト記号表（勤務時間帯）'!$C$6:$L$47,10,FALSE))</f>
        <v>3.9999999999999991</v>
      </c>
      <c r="BA30" s="174" t="str">
        <f>IF(BA29="","",VLOOKUP(BA29,'[1]【記載例】シフト記号表（勤務時間帯）'!$C$6:$L$47,10,FALSE))</f>
        <v/>
      </c>
      <c r="BB30" s="316">
        <f>IF($BE$3="４週",SUM(W30:AX30),IF($BE$3="暦月",SUM(W30:BA30),""))</f>
        <v>79.999999999999986</v>
      </c>
      <c r="BC30" s="317"/>
      <c r="BD30" s="318">
        <f>IF($BE$3="４週",BB30/4,IF($BE$3="暦月",(BB30/($BE$8/7)),""))</f>
        <v>19.999999999999996</v>
      </c>
      <c r="BE30" s="317"/>
      <c r="BF30" s="431"/>
      <c r="BG30" s="432"/>
      <c r="BH30" s="432"/>
      <c r="BI30" s="432"/>
      <c r="BJ30" s="433"/>
    </row>
    <row r="31" spans="2:62" ht="20.25" customHeight="1" x14ac:dyDescent="0.4">
      <c r="B31" s="319">
        <f>B29+1</f>
        <v>8</v>
      </c>
      <c r="C31" s="413" t="s">
        <v>101</v>
      </c>
      <c r="D31" s="414"/>
      <c r="E31" s="238"/>
      <c r="F31" s="239"/>
      <c r="G31" s="238"/>
      <c r="H31" s="239"/>
      <c r="I31" s="417" t="s">
        <v>88</v>
      </c>
      <c r="J31" s="418"/>
      <c r="K31" s="421" t="s">
        <v>110</v>
      </c>
      <c r="L31" s="422"/>
      <c r="M31" s="422"/>
      <c r="N31" s="414"/>
      <c r="O31" s="425" t="s">
        <v>169</v>
      </c>
      <c r="P31" s="426"/>
      <c r="Q31" s="426"/>
      <c r="R31" s="426"/>
      <c r="S31" s="427"/>
      <c r="T31" s="115" t="s">
        <v>17</v>
      </c>
      <c r="U31" s="116"/>
      <c r="V31" s="117"/>
      <c r="W31" s="242"/>
      <c r="X31" s="243"/>
      <c r="Y31" s="243" t="s">
        <v>38</v>
      </c>
      <c r="Z31" s="243" t="s">
        <v>38</v>
      </c>
      <c r="AA31" s="243" t="s">
        <v>38</v>
      </c>
      <c r="AB31" s="243" t="s">
        <v>38</v>
      </c>
      <c r="AC31" s="244" t="s">
        <v>38</v>
      </c>
      <c r="AD31" s="242"/>
      <c r="AE31" s="243"/>
      <c r="AF31" s="243" t="s">
        <v>38</v>
      </c>
      <c r="AG31" s="243" t="s">
        <v>38</v>
      </c>
      <c r="AH31" s="243" t="s">
        <v>38</v>
      </c>
      <c r="AI31" s="243" t="s">
        <v>38</v>
      </c>
      <c r="AJ31" s="244" t="s">
        <v>38</v>
      </c>
      <c r="AK31" s="242"/>
      <c r="AL31" s="243"/>
      <c r="AM31" s="243" t="s">
        <v>38</v>
      </c>
      <c r="AN31" s="243" t="s">
        <v>38</v>
      </c>
      <c r="AO31" s="243" t="s">
        <v>38</v>
      </c>
      <c r="AP31" s="243" t="s">
        <v>38</v>
      </c>
      <c r="AQ31" s="244" t="s">
        <v>38</v>
      </c>
      <c r="AR31" s="242"/>
      <c r="AS31" s="243"/>
      <c r="AT31" s="243" t="s">
        <v>38</v>
      </c>
      <c r="AU31" s="243" t="s">
        <v>38</v>
      </c>
      <c r="AV31" s="243" t="s">
        <v>38</v>
      </c>
      <c r="AW31" s="243" t="s">
        <v>38</v>
      </c>
      <c r="AX31" s="244" t="s">
        <v>38</v>
      </c>
      <c r="AY31" s="242"/>
      <c r="AZ31" s="243"/>
      <c r="BA31" s="245"/>
      <c r="BB31" s="306"/>
      <c r="BC31" s="307"/>
      <c r="BD31" s="308"/>
      <c r="BE31" s="309"/>
      <c r="BF31" s="404"/>
      <c r="BG31" s="405"/>
      <c r="BH31" s="405"/>
      <c r="BI31" s="405"/>
      <c r="BJ31" s="406"/>
    </row>
    <row r="32" spans="2:62" ht="20.25" customHeight="1" x14ac:dyDescent="0.4">
      <c r="B32" s="320"/>
      <c r="C32" s="440"/>
      <c r="D32" s="441"/>
      <c r="E32" s="238"/>
      <c r="F32" s="239" t="str">
        <f>C31</f>
        <v>看護職員</v>
      </c>
      <c r="G32" s="238"/>
      <c r="H32" s="239" t="str">
        <f>I31</f>
        <v>A</v>
      </c>
      <c r="I32" s="442"/>
      <c r="J32" s="443"/>
      <c r="K32" s="444"/>
      <c r="L32" s="445"/>
      <c r="M32" s="445"/>
      <c r="N32" s="441"/>
      <c r="O32" s="425"/>
      <c r="P32" s="426"/>
      <c r="Q32" s="426"/>
      <c r="R32" s="426"/>
      <c r="S32" s="427"/>
      <c r="T32" s="112" t="s">
        <v>251</v>
      </c>
      <c r="U32" s="113"/>
      <c r="V32" s="114"/>
      <c r="W32" s="173" t="str">
        <f>IF(W31="","",VLOOKUP(W31,'[1]【記載例】シフト記号表（勤務時間帯）'!$C$6:$L$47,10,FALSE))</f>
        <v/>
      </c>
      <c r="X32" s="174" t="str">
        <f>IF(X31="","",VLOOKUP(X31,'[1]【記載例】シフト記号表（勤務時間帯）'!$C$6:$L$47,10,FALSE))</f>
        <v/>
      </c>
      <c r="Y32" s="174">
        <f>IF(Y31="","",VLOOKUP(Y31,'[1]【記載例】シフト記号表（勤務時間帯）'!$C$6:$L$47,10,FALSE))</f>
        <v>8</v>
      </c>
      <c r="Z32" s="174">
        <f>IF(Z31="","",VLOOKUP(Z31,'[1]【記載例】シフト記号表（勤務時間帯）'!$C$6:$L$47,10,FALSE))</f>
        <v>8</v>
      </c>
      <c r="AA32" s="174">
        <f>IF(AA31="","",VLOOKUP(AA31,'[1]【記載例】シフト記号表（勤務時間帯）'!$C$6:$L$47,10,FALSE))</f>
        <v>8</v>
      </c>
      <c r="AB32" s="174">
        <f>IF(AB31="","",VLOOKUP(AB31,'[1]【記載例】シフト記号表（勤務時間帯）'!$C$6:$L$47,10,FALSE))</f>
        <v>8</v>
      </c>
      <c r="AC32" s="175">
        <f>IF(AC31="","",VLOOKUP(AC31,'[1]【記載例】シフト記号表（勤務時間帯）'!$C$6:$L$47,10,FALSE))</f>
        <v>8</v>
      </c>
      <c r="AD32" s="173" t="str">
        <f>IF(AD31="","",VLOOKUP(AD31,'[1]【記載例】シフト記号表（勤務時間帯）'!$C$6:$L$47,10,FALSE))</f>
        <v/>
      </c>
      <c r="AE32" s="174" t="str">
        <f>IF(AE31="","",VLOOKUP(AE31,'[1]【記載例】シフト記号表（勤務時間帯）'!$C$6:$L$47,10,FALSE))</f>
        <v/>
      </c>
      <c r="AF32" s="174">
        <f>IF(AF31="","",VLOOKUP(AF31,'[1]【記載例】シフト記号表（勤務時間帯）'!$C$6:$L$47,10,FALSE))</f>
        <v>8</v>
      </c>
      <c r="AG32" s="174">
        <f>IF(AG31="","",VLOOKUP(AG31,'[1]【記載例】シフト記号表（勤務時間帯）'!$C$6:$L$47,10,FALSE))</f>
        <v>8</v>
      </c>
      <c r="AH32" s="174">
        <f>IF(AH31="","",VLOOKUP(AH31,'[1]【記載例】シフト記号表（勤務時間帯）'!$C$6:$L$47,10,FALSE))</f>
        <v>8</v>
      </c>
      <c r="AI32" s="174">
        <f>IF(AI31="","",VLOOKUP(AI31,'[1]【記載例】シフト記号表（勤務時間帯）'!$C$6:$L$47,10,FALSE))</f>
        <v>8</v>
      </c>
      <c r="AJ32" s="175">
        <f>IF(AJ31="","",VLOOKUP(AJ31,'[1]【記載例】シフト記号表（勤務時間帯）'!$C$6:$L$47,10,FALSE))</f>
        <v>8</v>
      </c>
      <c r="AK32" s="173" t="str">
        <f>IF(AK31="","",VLOOKUP(AK31,'[1]【記載例】シフト記号表（勤務時間帯）'!$C$6:$L$47,10,FALSE))</f>
        <v/>
      </c>
      <c r="AL32" s="174" t="str">
        <f>IF(AL31="","",VLOOKUP(AL31,'[1]【記載例】シフト記号表（勤務時間帯）'!$C$6:$L$47,10,FALSE))</f>
        <v/>
      </c>
      <c r="AM32" s="174">
        <f>IF(AM31="","",VLOOKUP(AM31,'[1]【記載例】シフト記号表（勤務時間帯）'!$C$6:$L$47,10,FALSE))</f>
        <v>8</v>
      </c>
      <c r="AN32" s="174">
        <f>IF(AN31="","",VLOOKUP(AN31,'[1]【記載例】シフト記号表（勤務時間帯）'!$C$6:$L$47,10,FALSE))</f>
        <v>8</v>
      </c>
      <c r="AO32" s="174">
        <f>IF(AO31="","",VLOOKUP(AO31,'[1]【記載例】シフト記号表（勤務時間帯）'!$C$6:$L$47,10,FALSE))</f>
        <v>8</v>
      </c>
      <c r="AP32" s="174">
        <f>IF(AP31="","",VLOOKUP(AP31,'[1]【記載例】シフト記号表（勤務時間帯）'!$C$6:$L$47,10,FALSE))</f>
        <v>8</v>
      </c>
      <c r="AQ32" s="175">
        <f>IF(AQ31="","",VLOOKUP(AQ31,'[1]【記載例】シフト記号表（勤務時間帯）'!$C$6:$L$47,10,FALSE))</f>
        <v>8</v>
      </c>
      <c r="AR32" s="173" t="str">
        <f>IF(AR31="","",VLOOKUP(AR31,'[1]【記載例】シフト記号表（勤務時間帯）'!$C$6:$L$47,10,FALSE))</f>
        <v/>
      </c>
      <c r="AS32" s="174" t="str">
        <f>IF(AS31="","",VLOOKUP(AS31,'[1]【記載例】シフト記号表（勤務時間帯）'!$C$6:$L$47,10,FALSE))</f>
        <v/>
      </c>
      <c r="AT32" s="174">
        <f>IF(AT31="","",VLOOKUP(AT31,'[1]【記載例】シフト記号表（勤務時間帯）'!$C$6:$L$47,10,FALSE))</f>
        <v>8</v>
      </c>
      <c r="AU32" s="174">
        <f>IF(AU31="","",VLOOKUP(AU31,'[1]【記載例】シフト記号表（勤務時間帯）'!$C$6:$L$47,10,FALSE))</f>
        <v>8</v>
      </c>
      <c r="AV32" s="174">
        <f>IF(AV31="","",VLOOKUP(AV31,'[1]【記載例】シフト記号表（勤務時間帯）'!$C$6:$L$47,10,FALSE))</f>
        <v>8</v>
      </c>
      <c r="AW32" s="174">
        <f>IF(AW31="","",VLOOKUP(AW31,'[1]【記載例】シフト記号表（勤務時間帯）'!$C$6:$L$47,10,FALSE))</f>
        <v>8</v>
      </c>
      <c r="AX32" s="175">
        <f>IF(AX31="","",VLOOKUP(AX31,'[1]【記載例】シフト記号表（勤務時間帯）'!$C$6:$L$47,10,FALSE))</f>
        <v>8</v>
      </c>
      <c r="AY32" s="173" t="str">
        <f>IF(AY31="","",VLOOKUP(AY31,'[1]【記載例】シフト記号表（勤務時間帯）'!$C$6:$L$47,10,FALSE))</f>
        <v/>
      </c>
      <c r="AZ32" s="174" t="str">
        <f>IF(AZ31="","",VLOOKUP(AZ31,'[1]【記載例】シフト記号表（勤務時間帯）'!$C$6:$L$47,10,FALSE))</f>
        <v/>
      </c>
      <c r="BA32" s="174" t="str">
        <f>IF(BA31="","",VLOOKUP(BA31,'[1]【記載例】シフト記号表（勤務時間帯）'!$C$6:$L$47,10,FALSE))</f>
        <v/>
      </c>
      <c r="BB32" s="316">
        <f>IF($BE$3="４週",SUM(W32:AX32),IF($BE$3="暦月",SUM(W32:BA32),""))</f>
        <v>160</v>
      </c>
      <c r="BC32" s="317"/>
      <c r="BD32" s="318">
        <f>IF($BE$3="４週",BB32/4,IF($BE$3="暦月",(BB32/($BE$8/7)),""))</f>
        <v>40</v>
      </c>
      <c r="BE32" s="317"/>
      <c r="BF32" s="431"/>
      <c r="BG32" s="432"/>
      <c r="BH32" s="432"/>
      <c r="BI32" s="432"/>
      <c r="BJ32" s="433"/>
    </row>
    <row r="33" spans="2:62" ht="20.25" customHeight="1" x14ac:dyDescent="0.4">
      <c r="B33" s="319">
        <f>B31+1</f>
        <v>9</v>
      </c>
      <c r="C33" s="413" t="s">
        <v>101</v>
      </c>
      <c r="D33" s="414"/>
      <c r="E33" s="238"/>
      <c r="F33" s="239"/>
      <c r="G33" s="238"/>
      <c r="H33" s="239"/>
      <c r="I33" s="417" t="s">
        <v>88</v>
      </c>
      <c r="J33" s="418"/>
      <c r="K33" s="421" t="s">
        <v>110</v>
      </c>
      <c r="L33" s="422"/>
      <c r="M33" s="422"/>
      <c r="N33" s="414"/>
      <c r="O33" s="425" t="s">
        <v>170</v>
      </c>
      <c r="P33" s="426"/>
      <c r="Q33" s="426"/>
      <c r="R33" s="426"/>
      <c r="S33" s="427"/>
      <c r="T33" s="115" t="s">
        <v>17</v>
      </c>
      <c r="U33" s="116"/>
      <c r="V33" s="117"/>
      <c r="W33" s="242" t="s">
        <v>38</v>
      </c>
      <c r="X33" s="243" t="s">
        <v>38</v>
      </c>
      <c r="Y33" s="243" t="s">
        <v>38</v>
      </c>
      <c r="Z33" s="243"/>
      <c r="AA33" s="243"/>
      <c r="AB33" s="243" t="s">
        <v>38</v>
      </c>
      <c r="AC33" s="244" t="s">
        <v>38</v>
      </c>
      <c r="AD33" s="242" t="s">
        <v>38</v>
      </c>
      <c r="AE33" s="243" t="s">
        <v>38</v>
      </c>
      <c r="AF33" s="243" t="s">
        <v>38</v>
      </c>
      <c r="AG33" s="243"/>
      <c r="AH33" s="243"/>
      <c r="AI33" s="243" t="s">
        <v>38</v>
      </c>
      <c r="AJ33" s="244" t="s">
        <v>38</v>
      </c>
      <c r="AK33" s="242" t="s">
        <v>38</v>
      </c>
      <c r="AL33" s="243" t="s">
        <v>38</v>
      </c>
      <c r="AM33" s="243" t="s">
        <v>38</v>
      </c>
      <c r="AN33" s="243"/>
      <c r="AO33" s="243"/>
      <c r="AP33" s="243" t="s">
        <v>38</v>
      </c>
      <c r="AQ33" s="244" t="s">
        <v>38</v>
      </c>
      <c r="AR33" s="242" t="s">
        <v>38</v>
      </c>
      <c r="AS33" s="243" t="s">
        <v>38</v>
      </c>
      <c r="AT33" s="243" t="s">
        <v>38</v>
      </c>
      <c r="AU33" s="243"/>
      <c r="AV33" s="243"/>
      <c r="AW33" s="243" t="s">
        <v>38</v>
      </c>
      <c r="AX33" s="244" t="s">
        <v>38</v>
      </c>
      <c r="AY33" s="242" t="s">
        <v>38</v>
      </c>
      <c r="AZ33" s="243" t="s">
        <v>38</v>
      </c>
      <c r="BA33" s="245"/>
      <c r="BB33" s="306"/>
      <c r="BC33" s="307"/>
      <c r="BD33" s="308"/>
      <c r="BE33" s="309"/>
      <c r="BF33" s="404"/>
      <c r="BG33" s="405"/>
      <c r="BH33" s="405"/>
      <c r="BI33" s="405"/>
      <c r="BJ33" s="406"/>
    </row>
    <row r="34" spans="2:62" ht="20.25" customHeight="1" x14ac:dyDescent="0.4">
      <c r="B34" s="320"/>
      <c r="C34" s="440"/>
      <c r="D34" s="441"/>
      <c r="E34" s="238"/>
      <c r="F34" s="239" t="str">
        <f>C33</f>
        <v>看護職員</v>
      </c>
      <c r="G34" s="238"/>
      <c r="H34" s="239" t="str">
        <f>I33</f>
        <v>A</v>
      </c>
      <c r="I34" s="442"/>
      <c r="J34" s="443"/>
      <c r="K34" s="444"/>
      <c r="L34" s="445"/>
      <c r="M34" s="445"/>
      <c r="N34" s="441"/>
      <c r="O34" s="425"/>
      <c r="P34" s="426"/>
      <c r="Q34" s="426"/>
      <c r="R34" s="426"/>
      <c r="S34" s="427"/>
      <c r="T34" s="196" t="s">
        <v>251</v>
      </c>
      <c r="U34" s="120"/>
      <c r="V34" s="197"/>
      <c r="W34" s="173">
        <f>IF(W33="","",VLOOKUP(W33,'[1]【記載例】シフト記号表（勤務時間帯）'!$C$6:$L$47,10,FALSE))</f>
        <v>8</v>
      </c>
      <c r="X34" s="174">
        <f>IF(X33="","",VLOOKUP(X33,'[1]【記載例】シフト記号表（勤務時間帯）'!$C$6:$L$47,10,FALSE))</f>
        <v>8</v>
      </c>
      <c r="Y34" s="174">
        <f>IF(Y33="","",VLOOKUP(Y33,'[1]【記載例】シフト記号表（勤務時間帯）'!$C$6:$L$47,10,FALSE))</f>
        <v>8</v>
      </c>
      <c r="Z34" s="174" t="str">
        <f>IF(Z33="","",VLOOKUP(Z33,'[1]【記載例】シフト記号表（勤務時間帯）'!$C$6:$L$47,10,FALSE))</f>
        <v/>
      </c>
      <c r="AA34" s="174" t="str">
        <f>IF(AA33="","",VLOOKUP(AA33,'[1]【記載例】シフト記号表（勤務時間帯）'!$C$6:$L$47,10,FALSE))</f>
        <v/>
      </c>
      <c r="AB34" s="174">
        <f>IF(AB33="","",VLOOKUP(AB33,'[1]【記載例】シフト記号表（勤務時間帯）'!$C$6:$L$47,10,FALSE))</f>
        <v>8</v>
      </c>
      <c r="AC34" s="175">
        <f>IF(AC33="","",VLOOKUP(AC33,'[1]【記載例】シフト記号表（勤務時間帯）'!$C$6:$L$47,10,FALSE))</f>
        <v>8</v>
      </c>
      <c r="AD34" s="173">
        <f>IF(AD33="","",VLOOKUP(AD33,'[1]【記載例】シフト記号表（勤務時間帯）'!$C$6:$L$47,10,FALSE))</f>
        <v>8</v>
      </c>
      <c r="AE34" s="174">
        <f>IF(AE33="","",VLOOKUP(AE33,'[1]【記載例】シフト記号表（勤務時間帯）'!$C$6:$L$47,10,FALSE))</f>
        <v>8</v>
      </c>
      <c r="AF34" s="174">
        <f>IF(AF33="","",VLOOKUP(AF33,'[1]【記載例】シフト記号表（勤務時間帯）'!$C$6:$L$47,10,FALSE))</f>
        <v>8</v>
      </c>
      <c r="AG34" s="174" t="str">
        <f>IF(AG33="","",VLOOKUP(AG33,'[1]【記載例】シフト記号表（勤務時間帯）'!$C$6:$L$47,10,FALSE))</f>
        <v/>
      </c>
      <c r="AH34" s="174" t="str">
        <f>IF(AH33="","",VLOOKUP(AH33,'[1]【記載例】シフト記号表（勤務時間帯）'!$C$6:$L$47,10,FALSE))</f>
        <v/>
      </c>
      <c r="AI34" s="174">
        <f>IF(AI33="","",VLOOKUP(AI33,'[1]【記載例】シフト記号表（勤務時間帯）'!$C$6:$L$47,10,FALSE))</f>
        <v>8</v>
      </c>
      <c r="AJ34" s="175">
        <f>IF(AJ33="","",VLOOKUP(AJ33,'[1]【記載例】シフト記号表（勤務時間帯）'!$C$6:$L$47,10,FALSE))</f>
        <v>8</v>
      </c>
      <c r="AK34" s="173">
        <f>IF(AK33="","",VLOOKUP(AK33,'[1]【記載例】シフト記号表（勤務時間帯）'!$C$6:$L$47,10,FALSE))</f>
        <v>8</v>
      </c>
      <c r="AL34" s="174">
        <f>IF(AL33="","",VLOOKUP(AL33,'[1]【記載例】シフト記号表（勤務時間帯）'!$C$6:$L$47,10,FALSE))</f>
        <v>8</v>
      </c>
      <c r="AM34" s="174">
        <f>IF(AM33="","",VLOOKUP(AM33,'[1]【記載例】シフト記号表（勤務時間帯）'!$C$6:$L$47,10,FALSE))</f>
        <v>8</v>
      </c>
      <c r="AN34" s="174" t="str">
        <f>IF(AN33="","",VLOOKUP(AN33,'[1]【記載例】シフト記号表（勤務時間帯）'!$C$6:$L$47,10,FALSE))</f>
        <v/>
      </c>
      <c r="AO34" s="174" t="str">
        <f>IF(AO33="","",VLOOKUP(AO33,'[1]【記載例】シフト記号表（勤務時間帯）'!$C$6:$L$47,10,FALSE))</f>
        <v/>
      </c>
      <c r="AP34" s="174">
        <f>IF(AP33="","",VLOOKUP(AP33,'[1]【記載例】シフト記号表（勤務時間帯）'!$C$6:$L$47,10,FALSE))</f>
        <v>8</v>
      </c>
      <c r="AQ34" s="175">
        <f>IF(AQ33="","",VLOOKUP(AQ33,'[1]【記載例】シフト記号表（勤務時間帯）'!$C$6:$L$47,10,FALSE))</f>
        <v>8</v>
      </c>
      <c r="AR34" s="173">
        <f>IF(AR33="","",VLOOKUP(AR33,'[1]【記載例】シフト記号表（勤務時間帯）'!$C$6:$L$47,10,FALSE))</f>
        <v>8</v>
      </c>
      <c r="AS34" s="174">
        <f>IF(AS33="","",VLOOKUP(AS33,'[1]【記載例】シフト記号表（勤務時間帯）'!$C$6:$L$47,10,FALSE))</f>
        <v>8</v>
      </c>
      <c r="AT34" s="174">
        <f>IF(AT33="","",VLOOKUP(AT33,'[1]【記載例】シフト記号表（勤務時間帯）'!$C$6:$L$47,10,FALSE))</f>
        <v>8</v>
      </c>
      <c r="AU34" s="174" t="str">
        <f>IF(AU33="","",VLOOKUP(AU33,'[1]【記載例】シフト記号表（勤務時間帯）'!$C$6:$L$47,10,FALSE))</f>
        <v/>
      </c>
      <c r="AV34" s="174" t="str">
        <f>IF(AV33="","",VLOOKUP(AV33,'[1]【記載例】シフト記号表（勤務時間帯）'!$C$6:$L$47,10,FALSE))</f>
        <v/>
      </c>
      <c r="AW34" s="174">
        <f>IF(AW33="","",VLOOKUP(AW33,'[1]【記載例】シフト記号表（勤務時間帯）'!$C$6:$L$47,10,FALSE))</f>
        <v>8</v>
      </c>
      <c r="AX34" s="175">
        <f>IF(AX33="","",VLOOKUP(AX33,'[1]【記載例】シフト記号表（勤務時間帯）'!$C$6:$L$47,10,FALSE))</f>
        <v>8</v>
      </c>
      <c r="AY34" s="173">
        <f>IF(AY33="","",VLOOKUP(AY33,'[1]【記載例】シフト記号表（勤務時間帯）'!$C$6:$L$47,10,FALSE))</f>
        <v>8</v>
      </c>
      <c r="AZ34" s="174">
        <f>IF(AZ33="","",VLOOKUP(AZ33,'[1]【記載例】シフト記号表（勤務時間帯）'!$C$6:$L$47,10,FALSE))</f>
        <v>8</v>
      </c>
      <c r="BA34" s="174" t="str">
        <f>IF(BA33="","",VLOOKUP(BA33,'[1]【記載例】シフト記号表（勤務時間帯）'!$C$6:$L$47,10,FALSE))</f>
        <v/>
      </c>
      <c r="BB34" s="316">
        <f>IF($BE$3="４週",SUM(W34:AX34),IF($BE$3="暦月",SUM(W34:BA34),""))</f>
        <v>160</v>
      </c>
      <c r="BC34" s="317"/>
      <c r="BD34" s="318">
        <f>IF($BE$3="４週",BB34/4,IF($BE$3="暦月",(BB34/($BE$8/7)),""))</f>
        <v>40</v>
      </c>
      <c r="BE34" s="317"/>
      <c r="BF34" s="431"/>
      <c r="BG34" s="432"/>
      <c r="BH34" s="432"/>
      <c r="BI34" s="432"/>
      <c r="BJ34" s="433"/>
    </row>
    <row r="35" spans="2:62" ht="20.25" customHeight="1" x14ac:dyDescent="0.4">
      <c r="B35" s="319">
        <f>B33+1</f>
        <v>10</v>
      </c>
      <c r="C35" s="413" t="s">
        <v>102</v>
      </c>
      <c r="D35" s="414"/>
      <c r="E35" s="238"/>
      <c r="F35" s="239"/>
      <c r="G35" s="238"/>
      <c r="H35" s="239"/>
      <c r="I35" s="417" t="s">
        <v>88</v>
      </c>
      <c r="J35" s="418"/>
      <c r="K35" s="421" t="s">
        <v>18</v>
      </c>
      <c r="L35" s="422"/>
      <c r="M35" s="422"/>
      <c r="N35" s="414"/>
      <c r="O35" s="425" t="s">
        <v>171</v>
      </c>
      <c r="P35" s="426"/>
      <c r="Q35" s="426"/>
      <c r="R35" s="426"/>
      <c r="S35" s="427"/>
      <c r="T35" s="195" t="s">
        <v>17</v>
      </c>
      <c r="U35" s="118"/>
      <c r="V35" s="119"/>
      <c r="W35" s="242" t="s">
        <v>44</v>
      </c>
      <c r="X35" s="243" t="s">
        <v>45</v>
      </c>
      <c r="Y35" s="243" t="s">
        <v>37</v>
      </c>
      <c r="Z35" s="243" t="s">
        <v>37</v>
      </c>
      <c r="AA35" s="243"/>
      <c r="AB35" s="243" t="s">
        <v>40</v>
      </c>
      <c r="AC35" s="244"/>
      <c r="AD35" s="242"/>
      <c r="AE35" s="243" t="s">
        <v>44</v>
      </c>
      <c r="AF35" s="243" t="s">
        <v>45</v>
      </c>
      <c r="AG35" s="243" t="s">
        <v>37</v>
      </c>
      <c r="AH35" s="243" t="s">
        <v>37</v>
      </c>
      <c r="AI35" s="243"/>
      <c r="AJ35" s="244" t="s">
        <v>40</v>
      </c>
      <c r="AK35" s="242" t="s">
        <v>40</v>
      </c>
      <c r="AL35" s="243"/>
      <c r="AM35" s="243" t="s">
        <v>44</v>
      </c>
      <c r="AN35" s="243" t="s">
        <v>45</v>
      </c>
      <c r="AO35" s="243" t="s">
        <v>37</v>
      </c>
      <c r="AP35" s="243" t="s">
        <v>37</v>
      </c>
      <c r="AQ35" s="244"/>
      <c r="AR35" s="242" t="s">
        <v>40</v>
      </c>
      <c r="AS35" s="243"/>
      <c r="AT35" s="243"/>
      <c r="AU35" s="243" t="s">
        <v>44</v>
      </c>
      <c r="AV35" s="243" t="s">
        <v>45</v>
      </c>
      <c r="AW35" s="243" t="s">
        <v>37</v>
      </c>
      <c r="AX35" s="244" t="s">
        <v>37</v>
      </c>
      <c r="AY35" s="242" t="s">
        <v>40</v>
      </c>
      <c r="AZ35" s="243"/>
      <c r="BA35" s="245"/>
      <c r="BB35" s="306"/>
      <c r="BC35" s="307"/>
      <c r="BD35" s="308"/>
      <c r="BE35" s="309"/>
      <c r="BF35" s="404"/>
      <c r="BG35" s="405"/>
      <c r="BH35" s="405"/>
      <c r="BI35" s="405"/>
      <c r="BJ35" s="406"/>
    </row>
    <row r="36" spans="2:62" ht="20.25" customHeight="1" x14ac:dyDescent="0.4">
      <c r="B36" s="320"/>
      <c r="C36" s="440"/>
      <c r="D36" s="441"/>
      <c r="E36" s="238"/>
      <c r="F36" s="239" t="str">
        <f>C35</f>
        <v>介護職員</v>
      </c>
      <c r="G36" s="238"/>
      <c r="H36" s="239" t="str">
        <f>I35</f>
        <v>A</v>
      </c>
      <c r="I36" s="442"/>
      <c r="J36" s="443"/>
      <c r="K36" s="444"/>
      <c r="L36" s="445"/>
      <c r="M36" s="445"/>
      <c r="N36" s="441"/>
      <c r="O36" s="425"/>
      <c r="P36" s="426"/>
      <c r="Q36" s="426"/>
      <c r="R36" s="426"/>
      <c r="S36" s="427"/>
      <c r="T36" s="196" t="s">
        <v>251</v>
      </c>
      <c r="U36" s="120"/>
      <c r="V36" s="197"/>
      <c r="W36" s="173">
        <f>IF(W35="","",VLOOKUP(W35,'[1]【記載例】シフト記号表（勤務時間帯）'!$C$6:$L$47,10,FALSE))</f>
        <v>8</v>
      </c>
      <c r="X36" s="174">
        <f>IF(X35="","",VLOOKUP(X35,'[1]【記載例】シフト記号表（勤務時間帯）'!$C$6:$L$47,10,FALSE))</f>
        <v>8</v>
      </c>
      <c r="Y36" s="174">
        <f>IF(Y35="","",VLOOKUP(Y35,'[1]【記載例】シフト記号表（勤務時間帯）'!$C$6:$L$47,10,FALSE))</f>
        <v>7.9999999999999982</v>
      </c>
      <c r="Z36" s="174">
        <f>IF(Z35="","",VLOOKUP(Z35,'[1]【記載例】シフト記号表（勤務時間帯）'!$C$6:$L$47,10,FALSE))</f>
        <v>7.9999999999999982</v>
      </c>
      <c r="AA36" s="174" t="str">
        <f>IF(AA35="","",VLOOKUP(AA35,'[1]【記載例】シフト記号表（勤務時間帯）'!$C$6:$L$47,10,FALSE))</f>
        <v/>
      </c>
      <c r="AB36" s="174">
        <f>IF(AB35="","",VLOOKUP(AB35,'[1]【記載例】シフト記号表（勤務時間帯）'!$C$6:$L$47,10,FALSE))</f>
        <v>8</v>
      </c>
      <c r="AC36" s="175" t="str">
        <f>IF(AC35="","",VLOOKUP(AC35,'[1]【記載例】シフト記号表（勤務時間帯）'!$C$6:$L$47,10,FALSE))</f>
        <v/>
      </c>
      <c r="AD36" s="173" t="str">
        <f>IF(AD35="","",VLOOKUP(AD35,'[1]【記載例】シフト記号表（勤務時間帯）'!$C$6:$L$47,10,FALSE))</f>
        <v/>
      </c>
      <c r="AE36" s="174">
        <f>IF(AE35="","",VLOOKUP(AE35,'[1]【記載例】シフト記号表（勤務時間帯）'!$C$6:$L$47,10,FALSE))</f>
        <v>8</v>
      </c>
      <c r="AF36" s="174">
        <f>IF(AF35="","",VLOOKUP(AF35,'[1]【記載例】シフト記号表（勤務時間帯）'!$C$6:$L$47,10,FALSE))</f>
        <v>8</v>
      </c>
      <c r="AG36" s="174">
        <f>IF(AG35="","",VLOOKUP(AG35,'[1]【記載例】シフト記号表（勤務時間帯）'!$C$6:$L$47,10,FALSE))</f>
        <v>7.9999999999999982</v>
      </c>
      <c r="AH36" s="174">
        <f>IF(AH35="","",VLOOKUP(AH35,'[1]【記載例】シフト記号表（勤務時間帯）'!$C$6:$L$47,10,FALSE))</f>
        <v>7.9999999999999982</v>
      </c>
      <c r="AI36" s="174" t="str">
        <f>IF(AI35="","",VLOOKUP(AI35,'[1]【記載例】シフト記号表（勤務時間帯）'!$C$6:$L$47,10,FALSE))</f>
        <v/>
      </c>
      <c r="AJ36" s="175">
        <f>IF(AJ35="","",VLOOKUP(AJ35,'[1]【記載例】シフト記号表（勤務時間帯）'!$C$6:$L$47,10,FALSE))</f>
        <v>8</v>
      </c>
      <c r="AK36" s="173">
        <f>IF(AK35="","",VLOOKUP(AK35,'[1]【記載例】シフト記号表（勤務時間帯）'!$C$6:$L$47,10,FALSE))</f>
        <v>8</v>
      </c>
      <c r="AL36" s="174" t="str">
        <f>IF(AL35="","",VLOOKUP(AL35,'[1]【記載例】シフト記号表（勤務時間帯）'!$C$6:$L$47,10,FALSE))</f>
        <v/>
      </c>
      <c r="AM36" s="174">
        <f>IF(AM35="","",VLOOKUP(AM35,'[1]【記載例】シフト記号表（勤務時間帯）'!$C$6:$L$47,10,FALSE))</f>
        <v>8</v>
      </c>
      <c r="AN36" s="174">
        <f>IF(AN35="","",VLOOKUP(AN35,'[1]【記載例】シフト記号表（勤務時間帯）'!$C$6:$L$47,10,FALSE))</f>
        <v>8</v>
      </c>
      <c r="AO36" s="174">
        <f>IF(AO35="","",VLOOKUP(AO35,'[1]【記載例】シフト記号表（勤務時間帯）'!$C$6:$L$47,10,FALSE))</f>
        <v>7.9999999999999982</v>
      </c>
      <c r="AP36" s="174">
        <f>IF(AP35="","",VLOOKUP(AP35,'[1]【記載例】シフト記号表（勤務時間帯）'!$C$6:$L$47,10,FALSE))</f>
        <v>7.9999999999999982</v>
      </c>
      <c r="AQ36" s="175" t="str">
        <f>IF(AQ35="","",VLOOKUP(AQ35,'[1]【記載例】シフト記号表（勤務時間帯）'!$C$6:$L$47,10,FALSE))</f>
        <v/>
      </c>
      <c r="AR36" s="173">
        <f>IF(AR35="","",VLOOKUP(AR35,'[1]【記載例】シフト記号表（勤務時間帯）'!$C$6:$L$47,10,FALSE))</f>
        <v>8</v>
      </c>
      <c r="AS36" s="174" t="str">
        <f>IF(AS35="","",VLOOKUP(AS35,'[1]【記載例】シフト記号表（勤務時間帯）'!$C$6:$L$47,10,FALSE))</f>
        <v/>
      </c>
      <c r="AT36" s="174" t="str">
        <f>IF(AT35="","",VLOOKUP(AT35,'[1]【記載例】シフト記号表（勤務時間帯）'!$C$6:$L$47,10,FALSE))</f>
        <v/>
      </c>
      <c r="AU36" s="174">
        <f>IF(AU35="","",VLOOKUP(AU35,'[1]【記載例】シフト記号表（勤務時間帯）'!$C$6:$L$47,10,FALSE))</f>
        <v>8</v>
      </c>
      <c r="AV36" s="174">
        <f>IF(AV35="","",VLOOKUP(AV35,'[1]【記載例】シフト記号表（勤務時間帯）'!$C$6:$L$47,10,FALSE))</f>
        <v>8</v>
      </c>
      <c r="AW36" s="174">
        <f>IF(AW35="","",VLOOKUP(AW35,'[1]【記載例】シフト記号表（勤務時間帯）'!$C$6:$L$47,10,FALSE))</f>
        <v>7.9999999999999982</v>
      </c>
      <c r="AX36" s="175">
        <f>IF(AX35="","",VLOOKUP(AX35,'[1]【記載例】シフト記号表（勤務時間帯）'!$C$6:$L$47,10,FALSE))</f>
        <v>7.9999999999999982</v>
      </c>
      <c r="AY36" s="173">
        <f>IF(AY35="","",VLOOKUP(AY35,'[1]【記載例】シフト記号表（勤務時間帯）'!$C$6:$L$47,10,FALSE))</f>
        <v>8</v>
      </c>
      <c r="AZ36" s="174" t="str">
        <f>IF(AZ35="","",VLOOKUP(AZ35,'[1]【記載例】シフト記号表（勤務時間帯）'!$C$6:$L$47,10,FALSE))</f>
        <v/>
      </c>
      <c r="BA36" s="174" t="str">
        <f>IF(BA35="","",VLOOKUP(BA35,'[1]【記載例】シフト記号表（勤務時間帯）'!$C$6:$L$47,10,FALSE))</f>
        <v/>
      </c>
      <c r="BB36" s="316">
        <f>IF($BE$3="４週",SUM(W36:AX36),IF($BE$3="暦月",SUM(W36:BA36),""))</f>
        <v>160</v>
      </c>
      <c r="BC36" s="317"/>
      <c r="BD36" s="318">
        <f>IF($BE$3="４週",BB36/4,IF($BE$3="暦月",(BB36/($BE$8/7)),""))</f>
        <v>40</v>
      </c>
      <c r="BE36" s="317"/>
      <c r="BF36" s="431"/>
      <c r="BG36" s="432"/>
      <c r="BH36" s="432"/>
      <c r="BI36" s="432"/>
      <c r="BJ36" s="433"/>
    </row>
    <row r="37" spans="2:62" ht="20.25" customHeight="1" x14ac:dyDescent="0.4">
      <c r="B37" s="319">
        <f>B35+1</f>
        <v>11</v>
      </c>
      <c r="C37" s="413" t="s">
        <v>102</v>
      </c>
      <c r="D37" s="414"/>
      <c r="E37" s="238"/>
      <c r="F37" s="239"/>
      <c r="G37" s="238"/>
      <c r="H37" s="239"/>
      <c r="I37" s="417" t="s">
        <v>88</v>
      </c>
      <c r="J37" s="418"/>
      <c r="K37" s="421" t="s">
        <v>89</v>
      </c>
      <c r="L37" s="422"/>
      <c r="M37" s="422"/>
      <c r="N37" s="414"/>
      <c r="O37" s="425" t="s">
        <v>172</v>
      </c>
      <c r="P37" s="426"/>
      <c r="Q37" s="426"/>
      <c r="R37" s="426"/>
      <c r="S37" s="427"/>
      <c r="T37" s="195" t="s">
        <v>17</v>
      </c>
      <c r="U37" s="118"/>
      <c r="V37" s="119"/>
      <c r="W37" s="242"/>
      <c r="X37" s="243" t="s">
        <v>44</v>
      </c>
      <c r="Y37" s="243" t="s">
        <v>45</v>
      </c>
      <c r="Z37" s="243" t="s">
        <v>40</v>
      </c>
      <c r="AA37" s="243" t="s">
        <v>37</v>
      </c>
      <c r="AB37" s="243"/>
      <c r="AC37" s="244" t="s">
        <v>40</v>
      </c>
      <c r="AD37" s="242" t="s">
        <v>40</v>
      </c>
      <c r="AE37" s="243"/>
      <c r="AF37" s="243" t="s">
        <v>44</v>
      </c>
      <c r="AG37" s="243" t="s">
        <v>45</v>
      </c>
      <c r="AH37" s="243" t="s">
        <v>40</v>
      </c>
      <c r="AI37" s="243" t="s">
        <v>37</v>
      </c>
      <c r="AJ37" s="244"/>
      <c r="AK37" s="242" t="s">
        <v>40</v>
      </c>
      <c r="AL37" s="243" t="s">
        <v>37</v>
      </c>
      <c r="AM37" s="243"/>
      <c r="AN37" s="243" t="s">
        <v>44</v>
      </c>
      <c r="AO37" s="243" t="s">
        <v>45</v>
      </c>
      <c r="AP37" s="243" t="s">
        <v>40</v>
      </c>
      <c r="AQ37" s="244"/>
      <c r="AR37" s="242"/>
      <c r="AS37" s="243" t="s">
        <v>40</v>
      </c>
      <c r="AT37" s="243" t="s">
        <v>37</v>
      </c>
      <c r="AU37" s="243"/>
      <c r="AV37" s="243" t="s">
        <v>44</v>
      </c>
      <c r="AW37" s="243" t="s">
        <v>45</v>
      </c>
      <c r="AX37" s="244" t="s">
        <v>40</v>
      </c>
      <c r="AY37" s="242"/>
      <c r="AZ37" s="243" t="s">
        <v>40</v>
      </c>
      <c r="BA37" s="245"/>
      <c r="BB37" s="306"/>
      <c r="BC37" s="307"/>
      <c r="BD37" s="308"/>
      <c r="BE37" s="309"/>
      <c r="BF37" s="404"/>
      <c r="BG37" s="405"/>
      <c r="BH37" s="405"/>
      <c r="BI37" s="405"/>
      <c r="BJ37" s="406"/>
    </row>
    <row r="38" spans="2:62" ht="20.25" customHeight="1" x14ac:dyDescent="0.4">
      <c r="B38" s="320"/>
      <c r="C38" s="440"/>
      <c r="D38" s="441"/>
      <c r="E38" s="238"/>
      <c r="F38" s="239" t="str">
        <f>C37</f>
        <v>介護職員</v>
      </c>
      <c r="G38" s="238"/>
      <c r="H38" s="239" t="str">
        <f>I37</f>
        <v>A</v>
      </c>
      <c r="I38" s="442"/>
      <c r="J38" s="443"/>
      <c r="K38" s="444"/>
      <c r="L38" s="445"/>
      <c r="M38" s="445"/>
      <c r="N38" s="441"/>
      <c r="O38" s="425"/>
      <c r="P38" s="426"/>
      <c r="Q38" s="426"/>
      <c r="R38" s="426"/>
      <c r="S38" s="427"/>
      <c r="T38" s="196" t="s">
        <v>251</v>
      </c>
      <c r="U38" s="120"/>
      <c r="V38" s="197"/>
      <c r="W38" s="173" t="str">
        <f>IF(W37="","",VLOOKUP(W37,'[1]【記載例】シフト記号表（勤務時間帯）'!$C$6:$L$47,10,FALSE))</f>
        <v/>
      </c>
      <c r="X38" s="174">
        <f>IF(X37="","",VLOOKUP(X37,'[1]【記載例】シフト記号表（勤務時間帯）'!$C$6:$L$47,10,FALSE))</f>
        <v>8</v>
      </c>
      <c r="Y38" s="174">
        <f>IF(Y37="","",VLOOKUP(Y37,'[1]【記載例】シフト記号表（勤務時間帯）'!$C$6:$L$47,10,FALSE))</f>
        <v>8</v>
      </c>
      <c r="Z38" s="174">
        <f>IF(Z37="","",VLOOKUP(Z37,'[1]【記載例】シフト記号表（勤務時間帯）'!$C$6:$L$47,10,FALSE))</f>
        <v>8</v>
      </c>
      <c r="AA38" s="174">
        <f>IF(AA37="","",VLOOKUP(AA37,'[1]【記載例】シフト記号表（勤務時間帯）'!$C$6:$L$47,10,FALSE))</f>
        <v>7.9999999999999982</v>
      </c>
      <c r="AB38" s="174" t="str">
        <f>IF(AB37="","",VLOOKUP(AB37,'[1]【記載例】シフト記号表（勤務時間帯）'!$C$6:$L$47,10,FALSE))</f>
        <v/>
      </c>
      <c r="AC38" s="175">
        <f>IF(AC37="","",VLOOKUP(AC37,'[1]【記載例】シフト記号表（勤務時間帯）'!$C$6:$L$47,10,FALSE))</f>
        <v>8</v>
      </c>
      <c r="AD38" s="173">
        <f>IF(AD37="","",VLOOKUP(AD37,'[1]【記載例】シフト記号表（勤務時間帯）'!$C$6:$L$47,10,FALSE))</f>
        <v>8</v>
      </c>
      <c r="AE38" s="174" t="str">
        <f>IF(AE37="","",VLOOKUP(AE37,'[1]【記載例】シフト記号表（勤務時間帯）'!$C$6:$L$47,10,FALSE))</f>
        <v/>
      </c>
      <c r="AF38" s="174">
        <f>IF(AF37="","",VLOOKUP(AF37,'[1]【記載例】シフト記号表（勤務時間帯）'!$C$6:$L$47,10,FALSE))</f>
        <v>8</v>
      </c>
      <c r="AG38" s="174">
        <f>IF(AG37="","",VLOOKUP(AG37,'[1]【記載例】シフト記号表（勤務時間帯）'!$C$6:$L$47,10,FALSE))</f>
        <v>8</v>
      </c>
      <c r="AH38" s="174">
        <f>IF(AH37="","",VLOOKUP(AH37,'[1]【記載例】シフト記号表（勤務時間帯）'!$C$6:$L$47,10,FALSE))</f>
        <v>8</v>
      </c>
      <c r="AI38" s="174">
        <f>IF(AI37="","",VLOOKUP(AI37,'[1]【記載例】シフト記号表（勤務時間帯）'!$C$6:$L$47,10,FALSE))</f>
        <v>7.9999999999999982</v>
      </c>
      <c r="AJ38" s="175" t="str">
        <f>IF(AJ37="","",VLOOKUP(AJ37,'[1]【記載例】シフト記号表（勤務時間帯）'!$C$6:$L$47,10,FALSE))</f>
        <v/>
      </c>
      <c r="AK38" s="173">
        <f>IF(AK37="","",VLOOKUP(AK37,'[1]【記載例】シフト記号表（勤務時間帯）'!$C$6:$L$47,10,FALSE))</f>
        <v>8</v>
      </c>
      <c r="AL38" s="174">
        <f>IF(AL37="","",VLOOKUP(AL37,'[1]【記載例】シフト記号表（勤務時間帯）'!$C$6:$L$47,10,FALSE))</f>
        <v>7.9999999999999982</v>
      </c>
      <c r="AM38" s="174" t="str">
        <f>IF(AM37="","",VLOOKUP(AM37,'[1]【記載例】シフト記号表（勤務時間帯）'!$C$6:$L$47,10,FALSE))</f>
        <v/>
      </c>
      <c r="AN38" s="174">
        <f>IF(AN37="","",VLOOKUP(AN37,'[1]【記載例】シフト記号表（勤務時間帯）'!$C$6:$L$47,10,FALSE))</f>
        <v>8</v>
      </c>
      <c r="AO38" s="174">
        <f>IF(AO37="","",VLOOKUP(AO37,'[1]【記載例】シフト記号表（勤務時間帯）'!$C$6:$L$47,10,FALSE))</f>
        <v>8</v>
      </c>
      <c r="AP38" s="174">
        <f>IF(AP37="","",VLOOKUP(AP37,'[1]【記載例】シフト記号表（勤務時間帯）'!$C$6:$L$47,10,FALSE))</f>
        <v>8</v>
      </c>
      <c r="AQ38" s="175" t="str">
        <f>IF(AQ37="","",VLOOKUP(AQ37,'[1]【記載例】シフト記号表（勤務時間帯）'!$C$6:$L$47,10,FALSE))</f>
        <v/>
      </c>
      <c r="AR38" s="173" t="str">
        <f>IF(AR37="","",VLOOKUP(AR37,'[1]【記載例】シフト記号表（勤務時間帯）'!$C$6:$L$47,10,FALSE))</f>
        <v/>
      </c>
      <c r="AS38" s="174">
        <f>IF(AS37="","",VLOOKUP(AS37,'[1]【記載例】シフト記号表（勤務時間帯）'!$C$6:$L$47,10,FALSE))</f>
        <v>8</v>
      </c>
      <c r="AT38" s="174">
        <f>IF(AT37="","",VLOOKUP(AT37,'[1]【記載例】シフト記号表（勤務時間帯）'!$C$6:$L$47,10,FALSE))</f>
        <v>7.9999999999999982</v>
      </c>
      <c r="AU38" s="174" t="str">
        <f>IF(AU37="","",VLOOKUP(AU37,'[1]【記載例】シフト記号表（勤務時間帯）'!$C$6:$L$47,10,FALSE))</f>
        <v/>
      </c>
      <c r="AV38" s="174">
        <f>IF(AV37="","",VLOOKUP(AV37,'[1]【記載例】シフト記号表（勤務時間帯）'!$C$6:$L$47,10,FALSE))</f>
        <v>8</v>
      </c>
      <c r="AW38" s="174">
        <f>IF(AW37="","",VLOOKUP(AW37,'[1]【記載例】シフト記号表（勤務時間帯）'!$C$6:$L$47,10,FALSE))</f>
        <v>8</v>
      </c>
      <c r="AX38" s="175">
        <f>IF(AX37="","",VLOOKUP(AX37,'[1]【記載例】シフト記号表（勤務時間帯）'!$C$6:$L$47,10,FALSE))</f>
        <v>8</v>
      </c>
      <c r="AY38" s="173" t="str">
        <f>IF(AY37="","",VLOOKUP(AY37,'[1]【記載例】シフト記号表（勤務時間帯）'!$C$6:$L$47,10,FALSE))</f>
        <v/>
      </c>
      <c r="AZ38" s="174">
        <f>IF(AZ37="","",VLOOKUP(AZ37,'[1]【記載例】シフト記号表（勤務時間帯）'!$C$6:$L$47,10,FALSE))</f>
        <v>8</v>
      </c>
      <c r="BA38" s="174" t="str">
        <f>IF(BA37="","",VLOOKUP(BA37,'[1]【記載例】シフト記号表（勤務時間帯）'!$C$6:$L$47,10,FALSE))</f>
        <v/>
      </c>
      <c r="BB38" s="316">
        <f>IF($BE$3="４週",SUM(W38:AX38),IF($BE$3="暦月",SUM(W38:BA38),""))</f>
        <v>160</v>
      </c>
      <c r="BC38" s="317"/>
      <c r="BD38" s="318">
        <f>IF($BE$3="４週",BB38/4,IF($BE$3="暦月",(BB38/($BE$8/7)),""))</f>
        <v>40</v>
      </c>
      <c r="BE38" s="317"/>
      <c r="BF38" s="431"/>
      <c r="BG38" s="432"/>
      <c r="BH38" s="432"/>
      <c r="BI38" s="432"/>
      <c r="BJ38" s="433"/>
    </row>
    <row r="39" spans="2:62" ht="20.25" customHeight="1" x14ac:dyDescent="0.4">
      <c r="B39" s="319">
        <f>B37+1</f>
        <v>12</v>
      </c>
      <c r="C39" s="413" t="s">
        <v>102</v>
      </c>
      <c r="D39" s="414"/>
      <c r="E39" s="238"/>
      <c r="F39" s="239"/>
      <c r="G39" s="238"/>
      <c r="H39" s="239"/>
      <c r="I39" s="417" t="s">
        <v>88</v>
      </c>
      <c r="J39" s="418"/>
      <c r="K39" s="421" t="s">
        <v>89</v>
      </c>
      <c r="L39" s="422"/>
      <c r="M39" s="422"/>
      <c r="N39" s="414"/>
      <c r="O39" s="425" t="s">
        <v>173</v>
      </c>
      <c r="P39" s="426"/>
      <c r="Q39" s="426"/>
      <c r="R39" s="426"/>
      <c r="S39" s="427"/>
      <c r="T39" s="195" t="s">
        <v>17</v>
      </c>
      <c r="U39" s="118"/>
      <c r="V39" s="119"/>
      <c r="W39" s="242" t="s">
        <v>40</v>
      </c>
      <c r="X39" s="243"/>
      <c r="Y39" s="243" t="s">
        <v>44</v>
      </c>
      <c r="Z39" s="243" t="s">
        <v>45</v>
      </c>
      <c r="AA39" s="243" t="s">
        <v>40</v>
      </c>
      <c r="AB39" s="243" t="s">
        <v>37</v>
      </c>
      <c r="AC39" s="244"/>
      <c r="AD39" s="242" t="s">
        <v>37</v>
      </c>
      <c r="AE39" s="243" t="s">
        <v>40</v>
      </c>
      <c r="AF39" s="243"/>
      <c r="AG39" s="243" t="s">
        <v>44</v>
      </c>
      <c r="AH39" s="243" t="s">
        <v>45</v>
      </c>
      <c r="AI39" s="243" t="s">
        <v>40</v>
      </c>
      <c r="AJ39" s="244"/>
      <c r="AK39" s="242" t="s">
        <v>37</v>
      </c>
      <c r="AL39" s="243" t="s">
        <v>40</v>
      </c>
      <c r="AM39" s="243"/>
      <c r="AN39" s="243"/>
      <c r="AO39" s="243" t="s">
        <v>44</v>
      </c>
      <c r="AP39" s="243" t="s">
        <v>45</v>
      </c>
      <c r="AQ39" s="244" t="s">
        <v>37</v>
      </c>
      <c r="AR39" s="242" t="s">
        <v>37</v>
      </c>
      <c r="AS39" s="243"/>
      <c r="AT39" s="243" t="s">
        <v>40</v>
      </c>
      <c r="AU39" s="243" t="s">
        <v>37</v>
      </c>
      <c r="AV39" s="243"/>
      <c r="AW39" s="243" t="s">
        <v>44</v>
      </c>
      <c r="AX39" s="244" t="s">
        <v>45</v>
      </c>
      <c r="AY39" s="242" t="s">
        <v>37</v>
      </c>
      <c r="AZ39" s="243"/>
      <c r="BA39" s="245"/>
      <c r="BB39" s="306"/>
      <c r="BC39" s="307"/>
      <c r="BD39" s="308"/>
      <c r="BE39" s="309"/>
      <c r="BF39" s="404"/>
      <c r="BG39" s="405"/>
      <c r="BH39" s="405"/>
      <c r="BI39" s="405"/>
      <c r="BJ39" s="406"/>
    </row>
    <row r="40" spans="2:62" ht="20.25" customHeight="1" x14ac:dyDescent="0.4">
      <c r="B40" s="320"/>
      <c r="C40" s="440"/>
      <c r="D40" s="441"/>
      <c r="E40" s="238"/>
      <c r="F40" s="239" t="str">
        <f>C39</f>
        <v>介護職員</v>
      </c>
      <c r="G40" s="238"/>
      <c r="H40" s="239" t="str">
        <f>I39</f>
        <v>A</v>
      </c>
      <c r="I40" s="442"/>
      <c r="J40" s="443"/>
      <c r="K40" s="444"/>
      <c r="L40" s="445"/>
      <c r="M40" s="445"/>
      <c r="N40" s="441"/>
      <c r="O40" s="425"/>
      <c r="P40" s="426"/>
      <c r="Q40" s="426"/>
      <c r="R40" s="426"/>
      <c r="S40" s="427"/>
      <c r="T40" s="196" t="s">
        <v>251</v>
      </c>
      <c r="U40" s="120"/>
      <c r="V40" s="197"/>
      <c r="W40" s="173">
        <f>IF(W39="","",VLOOKUP(W39,'[1]【記載例】シフト記号表（勤務時間帯）'!$C$6:$L$47,10,FALSE))</f>
        <v>8</v>
      </c>
      <c r="X40" s="174" t="str">
        <f>IF(X39="","",VLOOKUP(X39,'[1]【記載例】シフト記号表（勤務時間帯）'!$C$6:$L$47,10,FALSE))</f>
        <v/>
      </c>
      <c r="Y40" s="174">
        <f>IF(Y39="","",VLOOKUP(Y39,'[1]【記載例】シフト記号表（勤務時間帯）'!$C$6:$L$47,10,FALSE))</f>
        <v>8</v>
      </c>
      <c r="Z40" s="174">
        <f>IF(Z39="","",VLOOKUP(Z39,'[1]【記載例】シフト記号表（勤務時間帯）'!$C$6:$L$47,10,FALSE))</f>
        <v>8</v>
      </c>
      <c r="AA40" s="174">
        <f>IF(AA39="","",VLOOKUP(AA39,'[1]【記載例】シフト記号表（勤務時間帯）'!$C$6:$L$47,10,FALSE))</f>
        <v>8</v>
      </c>
      <c r="AB40" s="174">
        <f>IF(AB39="","",VLOOKUP(AB39,'[1]【記載例】シフト記号表（勤務時間帯）'!$C$6:$L$47,10,FALSE))</f>
        <v>7.9999999999999982</v>
      </c>
      <c r="AC40" s="175" t="str">
        <f>IF(AC39="","",VLOOKUP(AC39,'[1]【記載例】シフト記号表（勤務時間帯）'!$C$6:$L$47,10,FALSE))</f>
        <v/>
      </c>
      <c r="AD40" s="173">
        <f>IF(AD39="","",VLOOKUP(AD39,'[1]【記載例】シフト記号表（勤務時間帯）'!$C$6:$L$47,10,FALSE))</f>
        <v>7.9999999999999982</v>
      </c>
      <c r="AE40" s="174">
        <f>IF(AE39="","",VLOOKUP(AE39,'[1]【記載例】シフト記号表（勤務時間帯）'!$C$6:$L$47,10,FALSE))</f>
        <v>8</v>
      </c>
      <c r="AF40" s="174" t="str">
        <f>IF(AF39="","",VLOOKUP(AF39,'[1]【記載例】シフト記号表（勤務時間帯）'!$C$6:$L$47,10,FALSE))</f>
        <v/>
      </c>
      <c r="AG40" s="174">
        <f>IF(AG39="","",VLOOKUP(AG39,'[1]【記載例】シフト記号表（勤務時間帯）'!$C$6:$L$47,10,FALSE))</f>
        <v>8</v>
      </c>
      <c r="AH40" s="174">
        <f>IF(AH39="","",VLOOKUP(AH39,'[1]【記載例】シフト記号表（勤務時間帯）'!$C$6:$L$47,10,FALSE))</f>
        <v>8</v>
      </c>
      <c r="AI40" s="174">
        <f>IF(AI39="","",VLOOKUP(AI39,'[1]【記載例】シフト記号表（勤務時間帯）'!$C$6:$L$47,10,FALSE))</f>
        <v>8</v>
      </c>
      <c r="AJ40" s="175" t="str">
        <f>IF(AJ39="","",VLOOKUP(AJ39,'[1]【記載例】シフト記号表（勤務時間帯）'!$C$6:$L$47,10,FALSE))</f>
        <v/>
      </c>
      <c r="AK40" s="173">
        <f>IF(AK39="","",VLOOKUP(AK39,'[1]【記載例】シフト記号表（勤務時間帯）'!$C$6:$L$47,10,FALSE))</f>
        <v>7.9999999999999982</v>
      </c>
      <c r="AL40" s="174">
        <f>IF(AL39="","",VLOOKUP(AL39,'[1]【記載例】シフト記号表（勤務時間帯）'!$C$6:$L$47,10,FALSE))</f>
        <v>8</v>
      </c>
      <c r="AM40" s="174" t="str">
        <f>IF(AM39="","",VLOOKUP(AM39,'[1]【記載例】シフト記号表（勤務時間帯）'!$C$6:$L$47,10,FALSE))</f>
        <v/>
      </c>
      <c r="AN40" s="174" t="str">
        <f>IF(AN39="","",VLOOKUP(AN39,'[1]【記載例】シフト記号表（勤務時間帯）'!$C$6:$L$47,10,FALSE))</f>
        <v/>
      </c>
      <c r="AO40" s="174">
        <f>IF(AO39="","",VLOOKUP(AO39,'[1]【記載例】シフト記号表（勤務時間帯）'!$C$6:$L$47,10,FALSE))</f>
        <v>8</v>
      </c>
      <c r="AP40" s="174">
        <f>IF(AP39="","",VLOOKUP(AP39,'[1]【記載例】シフト記号表（勤務時間帯）'!$C$6:$L$47,10,FALSE))</f>
        <v>8</v>
      </c>
      <c r="AQ40" s="175">
        <f>IF(AQ39="","",VLOOKUP(AQ39,'[1]【記載例】シフト記号表（勤務時間帯）'!$C$6:$L$47,10,FALSE))</f>
        <v>7.9999999999999982</v>
      </c>
      <c r="AR40" s="173">
        <f>IF(AR39="","",VLOOKUP(AR39,'[1]【記載例】シフト記号表（勤務時間帯）'!$C$6:$L$47,10,FALSE))</f>
        <v>7.9999999999999982</v>
      </c>
      <c r="AS40" s="174" t="str">
        <f>IF(AS39="","",VLOOKUP(AS39,'[1]【記載例】シフト記号表（勤務時間帯）'!$C$6:$L$47,10,FALSE))</f>
        <v/>
      </c>
      <c r="AT40" s="174">
        <f>IF(AT39="","",VLOOKUP(AT39,'[1]【記載例】シフト記号表（勤務時間帯）'!$C$6:$L$47,10,FALSE))</f>
        <v>8</v>
      </c>
      <c r="AU40" s="174">
        <f>IF(AU39="","",VLOOKUP(AU39,'[1]【記載例】シフト記号表（勤務時間帯）'!$C$6:$L$47,10,FALSE))</f>
        <v>7.9999999999999982</v>
      </c>
      <c r="AV40" s="174" t="str">
        <f>IF(AV39="","",VLOOKUP(AV39,'[1]【記載例】シフト記号表（勤務時間帯）'!$C$6:$L$47,10,FALSE))</f>
        <v/>
      </c>
      <c r="AW40" s="174">
        <f>IF(AW39="","",VLOOKUP(AW39,'[1]【記載例】シフト記号表（勤務時間帯）'!$C$6:$L$47,10,FALSE))</f>
        <v>8</v>
      </c>
      <c r="AX40" s="175">
        <f>IF(AX39="","",VLOOKUP(AX39,'[1]【記載例】シフト記号表（勤務時間帯）'!$C$6:$L$47,10,FALSE))</f>
        <v>8</v>
      </c>
      <c r="AY40" s="173">
        <f>IF(AY39="","",VLOOKUP(AY39,'[1]【記載例】シフト記号表（勤務時間帯）'!$C$6:$L$47,10,FALSE))</f>
        <v>7.9999999999999982</v>
      </c>
      <c r="AZ40" s="174" t="str">
        <f>IF(AZ39="","",VLOOKUP(AZ39,'[1]【記載例】シフト記号表（勤務時間帯）'!$C$6:$L$47,10,FALSE))</f>
        <v/>
      </c>
      <c r="BA40" s="174" t="str">
        <f>IF(BA39="","",VLOOKUP(BA39,'[1]【記載例】シフト記号表（勤務時間帯）'!$C$6:$L$47,10,FALSE))</f>
        <v/>
      </c>
      <c r="BB40" s="316">
        <f>IF($BE$3="４週",SUM(W40:AX40),IF($BE$3="暦月",SUM(W40:BA40),""))</f>
        <v>160</v>
      </c>
      <c r="BC40" s="317"/>
      <c r="BD40" s="318">
        <f>IF($BE$3="４週",BB40/4,IF($BE$3="暦月",(BB40/($BE$8/7)),""))</f>
        <v>40</v>
      </c>
      <c r="BE40" s="317"/>
      <c r="BF40" s="431"/>
      <c r="BG40" s="432"/>
      <c r="BH40" s="432"/>
      <c r="BI40" s="432"/>
      <c r="BJ40" s="433"/>
    </row>
    <row r="41" spans="2:62" ht="20.25" customHeight="1" x14ac:dyDescent="0.4">
      <c r="B41" s="319">
        <f>B39+1</f>
        <v>13</v>
      </c>
      <c r="C41" s="413" t="s">
        <v>102</v>
      </c>
      <c r="D41" s="414"/>
      <c r="E41" s="238"/>
      <c r="F41" s="239"/>
      <c r="G41" s="238"/>
      <c r="H41" s="239"/>
      <c r="I41" s="417" t="s">
        <v>88</v>
      </c>
      <c r="J41" s="418"/>
      <c r="K41" s="421" t="s">
        <v>89</v>
      </c>
      <c r="L41" s="422"/>
      <c r="M41" s="422"/>
      <c r="N41" s="414"/>
      <c r="O41" s="425" t="s">
        <v>174</v>
      </c>
      <c r="P41" s="426"/>
      <c r="Q41" s="426"/>
      <c r="R41" s="426"/>
      <c r="S41" s="427"/>
      <c r="T41" s="195" t="s">
        <v>17</v>
      </c>
      <c r="U41" s="118"/>
      <c r="V41" s="119"/>
      <c r="W41" s="242" t="s">
        <v>37</v>
      </c>
      <c r="X41" s="243" t="s">
        <v>40</v>
      </c>
      <c r="Y41" s="243"/>
      <c r="Z41" s="243" t="s">
        <v>44</v>
      </c>
      <c r="AA41" s="243" t="s">
        <v>45</v>
      </c>
      <c r="AB41" s="243"/>
      <c r="AC41" s="244" t="s">
        <v>37</v>
      </c>
      <c r="AD41" s="242" t="s">
        <v>40</v>
      </c>
      <c r="AE41" s="243" t="s">
        <v>40</v>
      </c>
      <c r="AF41" s="243" t="s">
        <v>37</v>
      </c>
      <c r="AG41" s="243"/>
      <c r="AH41" s="243" t="s">
        <v>44</v>
      </c>
      <c r="AI41" s="243" t="s">
        <v>45</v>
      </c>
      <c r="AJ41" s="244"/>
      <c r="AK41" s="242" t="s">
        <v>40</v>
      </c>
      <c r="AL41" s="243"/>
      <c r="AM41" s="243" t="s">
        <v>40</v>
      </c>
      <c r="AN41" s="243" t="s">
        <v>40</v>
      </c>
      <c r="AO41" s="243"/>
      <c r="AP41" s="243" t="s">
        <v>44</v>
      </c>
      <c r="AQ41" s="244" t="s">
        <v>45</v>
      </c>
      <c r="AR41" s="242" t="s">
        <v>40</v>
      </c>
      <c r="AS41" s="243" t="s">
        <v>37</v>
      </c>
      <c r="AT41" s="243"/>
      <c r="AU41" s="243" t="s">
        <v>40</v>
      </c>
      <c r="AV41" s="243" t="s">
        <v>312</v>
      </c>
      <c r="AW41" s="243"/>
      <c r="AX41" s="244" t="s">
        <v>44</v>
      </c>
      <c r="AY41" s="242" t="s">
        <v>40</v>
      </c>
      <c r="AZ41" s="243" t="s">
        <v>37</v>
      </c>
      <c r="BA41" s="245"/>
      <c r="BB41" s="306"/>
      <c r="BC41" s="307"/>
      <c r="BD41" s="308"/>
      <c r="BE41" s="309"/>
      <c r="BF41" s="404"/>
      <c r="BG41" s="405"/>
      <c r="BH41" s="405"/>
      <c r="BI41" s="405"/>
      <c r="BJ41" s="406"/>
    </row>
    <row r="42" spans="2:62" ht="20.25" customHeight="1" x14ac:dyDescent="0.4">
      <c r="B42" s="320"/>
      <c r="C42" s="440"/>
      <c r="D42" s="441"/>
      <c r="E42" s="238"/>
      <c r="F42" s="239" t="str">
        <f>C41</f>
        <v>介護職員</v>
      </c>
      <c r="G42" s="238"/>
      <c r="H42" s="239" t="str">
        <f>I41</f>
        <v>A</v>
      </c>
      <c r="I42" s="442"/>
      <c r="J42" s="443"/>
      <c r="K42" s="444"/>
      <c r="L42" s="445"/>
      <c r="M42" s="445"/>
      <c r="N42" s="441"/>
      <c r="O42" s="425"/>
      <c r="P42" s="426"/>
      <c r="Q42" s="426"/>
      <c r="R42" s="426"/>
      <c r="S42" s="427"/>
      <c r="T42" s="196" t="s">
        <v>251</v>
      </c>
      <c r="U42" s="120"/>
      <c r="V42" s="197"/>
      <c r="W42" s="173">
        <f>IF(W41="","",VLOOKUP(W41,'[1]【記載例】シフト記号表（勤務時間帯）'!$C$6:$L$47,10,FALSE))</f>
        <v>7.9999999999999982</v>
      </c>
      <c r="X42" s="174">
        <f>IF(X41="","",VLOOKUP(X41,'[1]【記載例】シフト記号表（勤務時間帯）'!$C$6:$L$47,10,FALSE))</f>
        <v>8</v>
      </c>
      <c r="Y42" s="174" t="str">
        <f>IF(Y41="","",VLOOKUP(Y41,'[1]【記載例】シフト記号表（勤務時間帯）'!$C$6:$L$47,10,FALSE))</f>
        <v/>
      </c>
      <c r="Z42" s="174">
        <f>IF(Z41="","",VLOOKUP(Z41,'[1]【記載例】シフト記号表（勤務時間帯）'!$C$6:$L$47,10,FALSE))</f>
        <v>8</v>
      </c>
      <c r="AA42" s="174">
        <f>IF(AA41="","",VLOOKUP(AA41,'[1]【記載例】シフト記号表（勤務時間帯）'!$C$6:$L$47,10,FALSE))</f>
        <v>8</v>
      </c>
      <c r="AB42" s="174" t="str">
        <f>IF(AB41="","",VLOOKUP(AB41,'[1]【記載例】シフト記号表（勤務時間帯）'!$C$6:$L$47,10,FALSE))</f>
        <v/>
      </c>
      <c r="AC42" s="175">
        <f>IF(AC41="","",VLOOKUP(AC41,'[1]【記載例】シフト記号表（勤務時間帯）'!$C$6:$L$47,10,FALSE))</f>
        <v>7.9999999999999982</v>
      </c>
      <c r="AD42" s="173">
        <f>IF(AD41="","",VLOOKUP(AD41,'[1]【記載例】シフト記号表（勤務時間帯）'!$C$6:$L$47,10,FALSE))</f>
        <v>8</v>
      </c>
      <c r="AE42" s="174">
        <f>IF(AE41="","",VLOOKUP(AE41,'[1]【記載例】シフト記号表（勤務時間帯）'!$C$6:$L$47,10,FALSE))</f>
        <v>8</v>
      </c>
      <c r="AF42" s="174">
        <f>IF(AF41="","",VLOOKUP(AF41,'[1]【記載例】シフト記号表（勤務時間帯）'!$C$6:$L$47,10,FALSE))</f>
        <v>7.9999999999999982</v>
      </c>
      <c r="AG42" s="174" t="str">
        <f>IF(AG41="","",VLOOKUP(AG41,'[1]【記載例】シフト記号表（勤務時間帯）'!$C$6:$L$47,10,FALSE))</f>
        <v/>
      </c>
      <c r="AH42" s="174">
        <f>IF(AH41="","",VLOOKUP(AH41,'[1]【記載例】シフト記号表（勤務時間帯）'!$C$6:$L$47,10,FALSE))</f>
        <v>8</v>
      </c>
      <c r="AI42" s="174">
        <f>IF(AI41="","",VLOOKUP(AI41,'[1]【記載例】シフト記号表（勤務時間帯）'!$C$6:$L$47,10,FALSE))</f>
        <v>8</v>
      </c>
      <c r="AJ42" s="175" t="str">
        <f>IF(AJ41="","",VLOOKUP(AJ41,'[1]【記載例】シフト記号表（勤務時間帯）'!$C$6:$L$47,10,FALSE))</f>
        <v/>
      </c>
      <c r="AK42" s="173">
        <f>IF(AK41="","",VLOOKUP(AK41,'[1]【記載例】シフト記号表（勤務時間帯）'!$C$6:$L$47,10,FALSE))</f>
        <v>8</v>
      </c>
      <c r="AL42" s="174" t="str">
        <f>IF(AL41="","",VLOOKUP(AL41,'[1]【記載例】シフト記号表（勤務時間帯）'!$C$6:$L$47,10,FALSE))</f>
        <v/>
      </c>
      <c r="AM42" s="174">
        <f>IF(AM41="","",VLOOKUP(AM41,'[1]【記載例】シフト記号表（勤務時間帯）'!$C$6:$L$47,10,FALSE))</f>
        <v>8</v>
      </c>
      <c r="AN42" s="174">
        <f>IF(AN41="","",VLOOKUP(AN41,'[1]【記載例】シフト記号表（勤務時間帯）'!$C$6:$L$47,10,FALSE))</f>
        <v>8</v>
      </c>
      <c r="AO42" s="174" t="str">
        <f>IF(AO41="","",VLOOKUP(AO41,'[1]【記載例】シフト記号表（勤務時間帯）'!$C$6:$L$47,10,FALSE))</f>
        <v/>
      </c>
      <c r="AP42" s="174">
        <f>IF(AP41="","",VLOOKUP(AP41,'[1]【記載例】シフト記号表（勤務時間帯）'!$C$6:$L$47,10,FALSE))</f>
        <v>8</v>
      </c>
      <c r="AQ42" s="175">
        <f>IF(AQ41="","",VLOOKUP(AQ41,'[1]【記載例】シフト記号表（勤務時間帯）'!$C$6:$L$47,10,FALSE))</f>
        <v>8</v>
      </c>
      <c r="AR42" s="173">
        <f>IF(AR41="","",VLOOKUP(AR41,'[1]【記載例】シフト記号表（勤務時間帯）'!$C$6:$L$47,10,FALSE))</f>
        <v>8</v>
      </c>
      <c r="AS42" s="174">
        <f>IF(AS41="","",VLOOKUP(AS41,'[1]【記載例】シフト記号表（勤務時間帯）'!$C$6:$L$47,10,FALSE))</f>
        <v>7.9999999999999982</v>
      </c>
      <c r="AT42" s="174" t="str">
        <f>IF(AT41="","",VLOOKUP(AT41,'[1]【記載例】シフト記号表（勤務時間帯）'!$C$6:$L$47,10,FALSE))</f>
        <v/>
      </c>
      <c r="AU42" s="174">
        <f>IF(AU41="","",VLOOKUP(AU41,'[1]【記載例】シフト記号表（勤務時間帯）'!$C$6:$L$47,10,FALSE))</f>
        <v>8</v>
      </c>
      <c r="AV42" s="174">
        <f>IF(AV41="","",VLOOKUP(AV41,'[1]【記載例】シフト記号表（勤務時間帯）'!$C$6:$L$47,10,FALSE))</f>
        <v>8</v>
      </c>
      <c r="AW42" s="174" t="str">
        <f>IF(AW41="","",VLOOKUP(AW41,'[1]【記載例】シフト記号表（勤務時間帯）'!$C$6:$L$47,10,FALSE))</f>
        <v/>
      </c>
      <c r="AX42" s="175">
        <f>IF(AX41="","",VLOOKUP(AX41,'[1]【記載例】シフト記号表（勤務時間帯）'!$C$6:$L$47,10,FALSE))</f>
        <v>8</v>
      </c>
      <c r="AY42" s="173">
        <f>IF(AY41="","",VLOOKUP(AY41,'[1]【記載例】シフト記号表（勤務時間帯）'!$C$6:$L$47,10,FALSE))</f>
        <v>8</v>
      </c>
      <c r="AZ42" s="174">
        <f>IF(AZ41="","",VLOOKUP(AZ41,'[1]【記載例】シフト記号表（勤務時間帯）'!$C$6:$L$47,10,FALSE))</f>
        <v>7.9999999999999982</v>
      </c>
      <c r="BA42" s="174" t="str">
        <f>IF(BA41="","",VLOOKUP(BA41,'[1]【記載例】シフト記号表（勤務時間帯）'!$C$6:$L$47,10,FALSE))</f>
        <v/>
      </c>
      <c r="BB42" s="316">
        <f>IF($BE$3="４週",SUM(W42:AX42),IF($BE$3="暦月",SUM(W42:BA42),""))</f>
        <v>160</v>
      </c>
      <c r="BC42" s="317"/>
      <c r="BD42" s="318">
        <f>IF($BE$3="４週",BB42/4,IF($BE$3="暦月",(BB42/($BE$8/7)),""))</f>
        <v>40</v>
      </c>
      <c r="BE42" s="317"/>
      <c r="BF42" s="431"/>
      <c r="BG42" s="432"/>
      <c r="BH42" s="432"/>
      <c r="BI42" s="432"/>
      <c r="BJ42" s="433"/>
    </row>
    <row r="43" spans="2:62" ht="20.25" customHeight="1" x14ac:dyDescent="0.4">
      <c r="B43" s="319">
        <f>B41+1</f>
        <v>14</v>
      </c>
      <c r="C43" s="413" t="s">
        <v>102</v>
      </c>
      <c r="D43" s="414"/>
      <c r="E43" s="238"/>
      <c r="F43" s="239"/>
      <c r="G43" s="238"/>
      <c r="H43" s="239"/>
      <c r="I43" s="417" t="s">
        <v>98</v>
      </c>
      <c r="J43" s="418"/>
      <c r="K43" s="421" t="s">
        <v>89</v>
      </c>
      <c r="L43" s="422"/>
      <c r="M43" s="422"/>
      <c r="N43" s="414"/>
      <c r="O43" s="425" t="s">
        <v>175</v>
      </c>
      <c r="P43" s="426"/>
      <c r="Q43" s="426"/>
      <c r="R43" s="426"/>
      <c r="S43" s="427"/>
      <c r="T43" s="195" t="s">
        <v>17</v>
      </c>
      <c r="U43" s="118"/>
      <c r="V43" s="119"/>
      <c r="W43" s="242"/>
      <c r="X43" s="243" t="s">
        <v>37</v>
      </c>
      <c r="Y43" s="243" t="s">
        <v>40</v>
      </c>
      <c r="Z43" s="243"/>
      <c r="AA43" s="243" t="s">
        <v>40</v>
      </c>
      <c r="AB43" s="243" t="s">
        <v>40</v>
      </c>
      <c r="AC43" s="244"/>
      <c r="AD43" s="242"/>
      <c r="AE43" s="243" t="s">
        <v>37</v>
      </c>
      <c r="AF43" s="243" t="s">
        <v>40</v>
      </c>
      <c r="AG43" s="243" t="s">
        <v>40</v>
      </c>
      <c r="AH43" s="243"/>
      <c r="AI43" s="243"/>
      <c r="AJ43" s="244" t="s">
        <v>37</v>
      </c>
      <c r="AK43" s="242"/>
      <c r="AL43" s="243"/>
      <c r="AM43" s="243" t="s">
        <v>37</v>
      </c>
      <c r="AN43" s="243" t="s">
        <v>37</v>
      </c>
      <c r="AO43" s="243" t="s">
        <v>40</v>
      </c>
      <c r="AP43" s="243"/>
      <c r="AQ43" s="244" t="s">
        <v>40</v>
      </c>
      <c r="AR43" s="242"/>
      <c r="AS43" s="243" t="s">
        <v>40</v>
      </c>
      <c r="AT43" s="243" t="s">
        <v>40</v>
      </c>
      <c r="AU43" s="243"/>
      <c r="AV43" s="243" t="s">
        <v>40</v>
      </c>
      <c r="AW43" s="243" t="s">
        <v>37</v>
      </c>
      <c r="AX43" s="244"/>
      <c r="AY43" s="242"/>
      <c r="AZ43" s="243" t="s">
        <v>40</v>
      </c>
      <c r="BA43" s="245"/>
      <c r="BB43" s="306"/>
      <c r="BC43" s="307"/>
      <c r="BD43" s="308"/>
      <c r="BE43" s="309"/>
      <c r="BF43" s="404"/>
      <c r="BG43" s="405"/>
      <c r="BH43" s="405"/>
      <c r="BI43" s="405"/>
      <c r="BJ43" s="406"/>
    </row>
    <row r="44" spans="2:62" ht="20.25" customHeight="1" x14ac:dyDescent="0.4">
      <c r="B44" s="320"/>
      <c r="C44" s="440"/>
      <c r="D44" s="441"/>
      <c r="E44" s="238"/>
      <c r="F44" s="239" t="str">
        <f>C43</f>
        <v>介護職員</v>
      </c>
      <c r="G44" s="238"/>
      <c r="H44" s="239" t="str">
        <f>I43</f>
        <v>C</v>
      </c>
      <c r="I44" s="442"/>
      <c r="J44" s="443"/>
      <c r="K44" s="444"/>
      <c r="L44" s="445"/>
      <c r="M44" s="445"/>
      <c r="N44" s="441"/>
      <c r="O44" s="425"/>
      <c r="P44" s="426"/>
      <c r="Q44" s="426"/>
      <c r="R44" s="426"/>
      <c r="S44" s="427"/>
      <c r="T44" s="196" t="s">
        <v>251</v>
      </c>
      <c r="U44" s="120"/>
      <c r="V44" s="197"/>
      <c r="W44" s="173" t="str">
        <f>IF(W43="","",VLOOKUP(W43,'[1]【記載例】シフト記号表（勤務時間帯）'!$C$6:$L$47,10,FALSE))</f>
        <v/>
      </c>
      <c r="X44" s="174">
        <f>IF(X43="","",VLOOKUP(X43,'[1]【記載例】シフト記号表（勤務時間帯）'!$C$6:$L$47,10,FALSE))</f>
        <v>7.9999999999999982</v>
      </c>
      <c r="Y44" s="174">
        <f>IF(Y43="","",VLOOKUP(Y43,'[1]【記載例】シフト記号表（勤務時間帯）'!$C$6:$L$47,10,FALSE))</f>
        <v>8</v>
      </c>
      <c r="Z44" s="174" t="str">
        <f>IF(Z43="","",VLOOKUP(Z43,'[1]【記載例】シフト記号表（勤務時間帯）'!$C$6:$L$47,10,FALSE))</f>
        <v/>
      </c>
      <c r="AA44" s="174">
        <f>IF(AA43="","",VLOOKUP(AA43,'[1]【記載例】シフト記号表（勤務時間帯）'!$C$6:$L$47,10,FALSE))</f>
        <v>8</v>
      </c>
      <c r="AB44" s="174">
        <f>IF(AB43="","",VLOOKUP(AB43,'[1]【記載例】シフト記号表（勤務時間帯）'!$C$6:$L$47,10,FALSE))</f>
        <v>8</v>
      </c>
      <c r="AC44" s="175" t="str">
        <f>IF(AC43="","",VLOOKUP(AC43,'[1]【記載例】シフト記号表（勤務時間帯）'!$C$6:$L$47,10,FALSE))</f>
        <v/>
      </c>
      <c r="AD44" s="173" t="str">
        <f>IF(AD43="","",VLOOKUP(AD43,'[1]【記載例】シフト記号表（勤務時間帯）'!$C$6:$L$47,10,FALSE))</f>
        <v/>
      </c>
      <c r="AE44" s="174">
        <f>IF(AE43="","",VLOOKUP(AE43,'[1]【記載例】シフト記号表（勤務時間帯）'!$C$6:$L$47,10,FALSE))</f>
        <v>7.9999999999999982</v>
      </c>
      <c r="AF44" s="174">
        <f>IF(AF43="","",VLOOKUP(AF43,'[1]【記載例】シフト記号表（勤務時間帯）'!$C$6:$L$47,10,FALSE))</f>
        <v>8</v>
      </c>
      <c r="AG44" s="174">
        <f>IF(AG43="","",VLOOKUP(AG43,'[1]【記載例】シフト記号表（勤務時間帯）'!$C$6:$L$47,10,FALSE))</f>
        <v>8</v>
      </c>
      <c r="AH44" s="174" t="str">
        <f>IF(AH43="","",VLOOKUP(AH43,'[1]【記載例】シフト記号表（勤務時間帯）'!$C$6:$L$47,10,FALSE))</f>
        <v/>
      </c>
      <c r="AI44" s="174" t="str">
        <f>IF(AI43="","",VLOOKUP(AI43,'[1]【記載例】シフト記号表（勤務時間帯）'!$C$6:$L$47,10,FALSE))</f>
        <v/>
      </c>
      <c r="AJ44" s="175">
        <f>IF(AJ43="","",VLOOKUP(AJ43,'[1]【記載例】シフト記号表（勤務時間帯）'!$C$6:$L$47,10,FALSE))</f>
        <v>7.9999999999999982</v>
      </c>
      <c r="AK44" s="173" t="str">
        <f>IF(AK43="","",VLOOKUP(AK43,'[1]【記載例】シフト記号表（勤務時間帯）'!$C$6:$L$47,10,FALSE))</f>
        <v/>
      </c>
      <c r="AL44" s="174" t="str">
        <f>IF(AL43="","",VLOOKUP(AL43,'[1]【記載例】シフト記号表（勤務時間帯）'!$C$6:$L$47,10,FALSE))</f>
        <v/>
      </c>
      <c r="AM44" s="174">
        <f>IF(AM43="","",VLOOKUP(AM43,'[1]【記載例】シフト記号表（勤務時間帯）'!$C$6:$L$47,10,FALSE))</f>
        <v>7.9999999999999982</v>
      </c>
      <c r="AN44" s="174">
        <f>IF(AN43="","",VLOOKUP(AN43,'[1]【記載例】シフト記号表（勤務時間帯）'!$C$6:$L$47,10,FALSE))</f>
        <v>7.9999999999999982</v>
      </c>
      <c r="AO44" s="174">
        <f>IF(AO43="","",VLOOKUP(AO43,'[1]【記載例】シフト記号表（勤務時間帯）'!$C$6:$L$47,10,FALSE))</f>
        <v>8</v>
      </c>
      <c r="AP44" s="174" t="str">
        <f>IF(AP43="","",VLOOKUP(AP43,'[1]【記載例】シフト記号表（勤務時間帯）'!$C$6:$L$47,10,FALSE))</f>
        <v/>
      </c>
      <c r="AQ44" s="175">
        <f>IF(AQ43="","",VLOOKUP(AQ43,'[1]【記載例】シフト記号表（勤務時間帯）'!$C$6:$L$47,10,FALSE))</f>
        <v>8</v>
      </c>
      <c r="AR44" s="173" t="str">
        <f>IF(AR43="","",VLOOKUP(AR43,'[1]【記載例】シフト記号表（勤務時間帯）'!$C$6:$L$47,10,FALSE))</f>
        <v/>
      </c>
      <c r="AS44" s="174">
        <f>IF(AS43="","",VLOOKUP(AS43,'[1]【記載例】シフト記号表（勤務時間帯）'!$C$6:$L$47,10,FALSE))</f>
        <v>8</v>
      </c>
      <c r="AT44" s="174">
        <f>IF(AT43="","",VLOOKUP(AT43,'[1]【記載例】シフト記号表（勤務時間帯）'!$C$6:$L$47,10,FALSE))</f>
        <v>8</v>
      </c>
      <c r="AU44" s="174" t="str">
        <f>IF(AU43="","",VLOOKUP(AU43,'[1]【記載例】シフト記号表（勤務時間帯）'!$C$6:$L$47,10,FALSE))</f>
        <v/>
      </c>
      <c r="AV44" s="174">
        <f>IF(AV43="","",VLOOKUP(AV43,'[1]【記載例】シフト記号表（勤務時間帯）'!$C$6:$L$47,10,FALSE))</f>
        <v>8</v>
      </c>
      <c r="AW44" s="174">
        <f>IF(AW43="","",VLOOKUP(AW43,'[1]【記載例】シフト記号表（勤務時間帯）'!$C$6:$L$47,10,FALSE))</f>
        <v>7.9999999999999982</v>
      </c>
      <c r="AX44" s="175" t="str">
        <f>IF(AX43="","",VLOOKUP(AX43,'[1]【記載例】シフト記号表（勤務時間帯）'!$C$6:$L$47,10,FALSE))</f>
        <v/>
      </c>
      <c r="AY44" s="173" t="str">
        <f>IF(AY43="","",VLOOKUP(AY43,'[1]【記載例】シフト記号表（勤務時間帯）'!$C$6:$L$47,10,FALSE))</f>
        <v/>
      </c>
      <c r="AZ44" s="174">
        <f>IF(AZ43="","",VLOOKUP(AZ43,'[1]【記載例】シフト記号表（勤務時間帯）'!$C$6:$L$47,10,FALSE))</f>
        <v>8</v>
      </c>
      <c r="BA44" s="174" t="str">
        <f>IF(BA43="","",VLOOKUP(BA43,'[1]【記載例】シフト記号表（勤務時間帯）'!$C$6:$L$47,10,FALSE))</f>
        <v/>
      </c>
      <c r="BB44" s="316">
        <f>IF($BE$3="４週",SUM(W44:AX44),IF($BE$3="暦月",SUM(W44:BA44),""))</f>
        <v>128</v>
      </c>
      <c r="BC44" s="317"/>
      <c r="BD44" s="318">
        <f>IF($BE$3="４週",BB44/4,IF($BE$3="暦月",(BB44/($BE$8/7)),""))</f>
        <v>32</v>
      </c>
      <c r="BE44" s="317"/>
      <c r="BF44" s="431"/>
      <c r="BG44" s="432"/>
      <c r="BH44" s="432"/>
      <c r="BI44" s="432"/>
      <c r="BJ44" s="433"/>
    </row>
    <row r="45" spans="2:62" ht="20.25" customHeight="1" x14ac:dyDescent="0.4">
      <c r="B45" s="319">
        <f>B43+1</f>
        <v>15</v>
      </c>
      <c r="C45" s="413" t="s">
        <v>102</v>
      </c>
      <c r="D45" s="414"/>
      <c r="E45" s="238"/>
      <c r="F45" s="239"/>
      <c r="G45" s="238"/>
      <c r="H45" s="239"/>
      <c r="I45" s="417" t="s">
        <v>88</v>
      </c>
      <c r="J45" s="418"/>
      <c r="K45" s="421" t="s">
        <v>18</v>
      </c>
      <c r="L45" s="422"/>
      <c r="M45" s="422"/>
      <c r="N45" s="414"/>
      <c r="O45" s="425" t="s">
        <v>176</v>
      </c>
      <c r="P45" s="426"/>
      <c r="Q45" s="426"/>
      <c r="R45" s="426"/>
      <c r="S45" s="427"/>
      <c r="T45" s="195" t="s">
        <v>17</v>
      </c>
      <c r="U45" s="118"/>
      <c r="V45" s="119"/>
      <c r="W45" s="242" t="s">
        <v>40</v>
      </c>
      <c r="X45" s="243" t="s">
        <v>40</v>
      </c>
      <c r="Y45" s="243"/>
      <c r="Z45" s="243"/>
      <c r="AA45" s="243" t="s">
        <v>44</v>
      </c>
      <c r="AB45" s="243" t="s">
        <v>45</v>
      </c>
      <c r="AC45" s="244" t="s">
        <v>37</v>
      </c>
      <c r="AD45" s="242" t="s">
        <v>37</v>
      </c>
      <c r="AE45" s="243"/>
      <c r="AF45" s="243" t="s">
        <v>40</v>
      </c>
      <c r="AG45" s="243" t="s">
        <v>40</v>
      </c>
      <c r="AH45" s="243"/>
      <c r="AI45" s="243" t="s">
        <v>44</v>
      </c>
      <c r="AJ45" s="244" t="s">
        <v>45</v>
      </c>
      <c r="AK45" s="242" t="s">
        <v>37</v>
      </c>
      <c r="AL45" s="243" t="s">
        <v>37</v>
      </c>
      <c r="AM45" s="243"/>
      <c r="AN45" s="243" t="s">
        <v>40</v>
      </c>
      <c r="AO45" s="243"/>
      <c r="AP45" s="243"/>
      <c r="AQ45" s="244" t="s">
        <v>44</v>
      </c>
      <c r="AR45" s="242" t="s">
        <v>45</v>
      </c>
      <c r="AS45" s="243" t="s">
        <v>37</v>
      </c>
      <c r="AT45" s="243" t="s">
        <v>37</v>
      </c>
      <c r="AU45" s="243"/>
      <c r="AV45" s="243" t="s">
        <v>37</v>
      </c>
      <c r="AW45" s="243" t="s">
        <v>40</v>
      </c>
      <c r="AX45" s="244" t="s">
        <v>40</v>
      </c>
      <c r="AY45" s="242" t="s">
        <v>45</v>
      </c>
      <c r="AZ45" s="243" t="s">
        <v>37</v>
      </c>
      <c r="BA45" s="245"/>
      <c r="BB45" s="306"/>
      <c r="BC45" s="307"/>
      <c r="BD45" s="308"/>
      <c r="BE45" s="309"/>
      <c r="BF45" s="404"/>
      <c r="BG45" s="405"/>
      <c r="BH45" s="405"/>
      <c r="BI45" s="405"/>
      <c r="BJ45" s="406"/>
    </row>
    <row r="46" spans="2:62" ht="20.25" customHeight="1" x14ac:dyDescent="0.4">
      <c r="B46" s="320"/>
      <c r="C46" s="440"/>
      <c r="D46" s="441"/>
      <c r="E46" s="238"/>
      <c r="F46" s="239" t="str">
        <f>C45</f>
        <v>介護職員</v>
      </c>
      <c r="G46" s="238"/>
      <c r="H46" s="239" t="str">
        <f>I45</f>
        <v>A</v>
      </c>
      <c r="I46" s="442"/>
      <c r="J46" s="443"/>
      <c r="K46" s="444"/>
      <c r="L46" s="445"/>
      <c r="M46" s="445"/>
      <c r="N46" s="441"/>
      <c r="O46" s="425"/>
      <c r="P46" s="426"/>
      <c r="Q46" s="426"/>
      <c r="R46" s="426"/>
      <c r="S46" s="427"/>
      <c r="T46" s="196" t="s">
        <v>251</v>
      </c>
      <c r="U46" s="120"/>
      <c r="V46" s="197"/>
      <c r="W46" s="173">
        <f>IF(W45="","",VLOOKUP(W45,'[1]【記載例】シフト記号表（勤務時間帯）'!$C$6:$L$47,10,FALSE))</f>
        <v>8</v>
      </c>
      <c r="X46" s="174">
        <f>IF(X45="","",VLOOKUP(X45,'[1]【記載例】シフト記号表（勤務時間帯）'!$C$6:$L$47,10,FALSE))</f>
        <v>8</v>
      </c>
      <c r="Y46" s="174" t="str">
        <f>IF(Y45="","",VLOOKUP(Y45,'[1]【記載例】シフト記号表（勤務時間帯）'!$C$6:$L$47,10,FALSE))</f>
        <v/>
      </c>
      <c r="Z46" s="174" t="str">
        <f>IF(Z45="","",VLOOKUP(Z45,'[1]【記載例】シフト記号表（勤務時間帯）'!$C$6:$L$47,10,FALSE))</f>
        <v/>
      </c>
      <c r="AA46" s="174">
        <f>IF(AA45="","",VLOOKUP(AA45,'[1]【記載例】シフト記号表（勤務時間帯）'!$C$6:$L$47,10,FALSE))</f>
        <v>8</v>
      </c>
      <c r="AB46" s="174">
        <f>IF(AB45="","",VLOOKUP(AB45,'[1]【記載例】シフト記号表（勤務時間帯）'!$C$6:$L$47,10,FALSE))</f>
        <v>8</v>
      </c>
      <c r="AC46" s="175">
        <f>IF(AC45="","",VLOOKUP(AC45,'[1]【記載例】シフト記号表（勤務時間帯）'!$C$6:$L$47,10,FALSE))</f>
        <v>7.9999999999999982</v>
      </c>
      <c r="AD46" s="173">
        <f>IF(AD45="","",VLOOKUP(AD45,'[1]【記載例】シフト記号表（勤務時間帯）'!$C$6:$L$47,10,FALSE))</f>
        <v>7.9999999999999982</v>
      </c>
      <c r="AE46" s="174" t="str">
        <f>IF(AE45="","",VLOOKUP(AE45,'[1]【記載例】シフト記号表（勤務時間帯）'!$C$6:$L$47,10,FALSE))</f>
        <v/>
      </c>
      <c r="AF46" s="174">
        <f>IF(AF45="","",VLOOKUP(AF45,'[1]【記載例】シフト記号表（勤務時間帯）'!$C$6:$L$47,10,FALSE))</f>
        <v>8</v>
      </c>
      <c r="AG46" s="174">
        <f>IF(AG45="","",VLOOKUP(AG45,'[1]【記載例】シフト記号表（勤務時間帯）'!$C$6:$L$47,10,FALSE))</f>
        <v>8</v>
      </c>
      <c r="AH46" s="174" t="str">
        <f>IF(AH45="","",VLOOKUP(AH45,'[1]【記載例】シフト記号表（勤務時間帯）'!$C$6:$L$47,10,FALSE))</f>
        <v/>
      </c>
      <c r="AI46" s="174">
        <f>IF(AI45="","",VLOOKUP(AI45,'[1]【記載例】シフト記号表（勤務時間帯）'!$C$6:$L$47,10,FALSE))</f>
        <v>8</v>
      </c>
      <c r="AJ46" s="175">
        <f>IF(AJ45="","",VLOOKUP(AJ45,'[1]【記載例】シフト記号表（勤務時間帯）'!$C$6:$L$47,10,FALSE))</f>
        <v>8</v>
      </c>
      <c r="AK46" s="173">
        <f>IF(AK45="","",VLOOKUP(AK45,'[1]【記載例】シフト記号表（勤務時間帯）'!$C$6:$L$47,10,FALSE))</f>
        <v>7.9999999999999982</v>
      </c>
      <c r="AL46" s="174">
        <f>IF(AL45="","",VLOOKUP(AL45,'[1]【記載例】シフト記号表（勤務時間帯）'!$C$6:$L$47,10,FALSE))</f>
        <v>7.9999999999999982</v>
      </c>
      <c r="AM46" s="174" t="str">
        <f>IF(AM45="","",VLOOKUP(AM45,'[1]【記載例】シフト記号表（勤務時間帯）'!$C$6:$L$47,10,FALSE))</f>
        <v/>
      </c>
      <c r="AN46" s="174">
        <f>IF(AN45="","",VLOOKUP(AN45,'[1]【記載例】シフト記号表（勤務時間帯）'!$C$6:$L$47,10,FALSE))</f>
        <v>8</v>
      </c>
      <c r="AO46" s="174" t="str">
        <f>IF(AO45="","",VLOOKUP(AO45,'[1]【記載例】シフト記号表（勤務時間帯）'!$C$6:$L$47,10,FALSE))</f>
        <v/>
      </c>
      <c r="AP46" s="174" t="str">
        <f>IF(AP45="","",VLOOKUP(AP45,'[1]【記載例】シフト記号表（勤務時間帯）'!$C$6:$L$47,10,FALSE))</f>
        <v/>
      </c>
      <c r="AQ46" s="175">
        <f>IF(AQ45="","",VLOOKUP(AQ45,'[1]【記載例】シフト記号表（勤務時間帯）'!$C$6:$L$47,10,FALSE))</f>
        <v>8</v>
      </c>
      <c r="AR46" s="173">
        <f>IF(AR45="","",VLOOKUP(AR45,'[1]【記載例】シフト記号表（勤務時間帯）'!$C$6:$L$47,10,FALSE))</f>
        <v>8</v>
      </c>
      <c r="AS46" s="174">
        <f>IF(AS45="","",VLOOKUP(AS45,'[1]【記載例】シフト記号表（勤務時間帯）'!$C$6:$L$47,10,FALSE))</f>
        <v>7.9999999999999982</v>
      </c>
      <c r="AT46" s="174">
        <f>IF(AT45="","",VLOOKUP(AT45,'[1]【記載例】シフト記号表（勤務時間帯）'!$C$6:$L$47,10,FALSE))</f>
        <v>7.9999999999999982</v>
      </c>
      <c r="AU46" s="174" t="str">
        <f>IF(AU45="","",VLOOKUP(AU45,'[1]【記載例】シフト記号表（勤務時間帯）'!$C$6:$L$47,10,FALSE))</f>
        <v/>
      </c>
      <c r="AV46" s="174">
        <f>IF(AV45="","",VLOOKUP(AV45,'[1]【記載例】シフト記号表（勤務時間帯）'!$C$6:$L$47,10,FALSE))</f>
        <v>7.9999999999999982</v>
      </c>
      <c r="AW46" s="174">
        <f>IF(AW45="","",VLOOKUP(AW45,'[1]【記載例】シフト記号表（勤務時間帯）'!$C$6:$L$47,10,FALSE))</f>
        <v>8</v>
      </c>
      <c r="AX46" s="175">
        <f>IF(AX45="","",VLOOKUP(AX45,'[1]【記載例】シフト記号表（勤務時間帯）'!$C$6:$L$47,10,FALSE))</f>
        <v>8</v>
      </c>
      <c r="AY46" s="173">
        <f>IF(AY45="","",VLOOKUP(AY45,'[1]【記載例】シフト記号表（勤務時間帯）'!$C$6:$L$47,10,FALSE))</f>
        <v>8</v>
      </c>
      <c r="AZ46" s="174">
        <f>IF(AZ45="","",VLOOKUP(AZ45,'[1]【記載例】シフト記号表（勤務時間帯）'!$C$6:$L$47,10,FALSE))</f>
        <v>7.9999999999999982</v>
      </c>
      <c r="BA46" s="174" t="str">
        <f>IF(BA45="","",VLOOKUP(BA45,'[1]【記載例】シフト記号表（勤務時間帯）'!$C$6:$L$47,10,FALSE))</f>
        <v/>
      </c>
      <c r="BB46" s="316">
        <f>IF($BE$3="４週",SUM(W46:AX46),IF($BE$3="暦月",SUM(W46:BA46),""))</f>
        <v>160</v>
      </c>
      <c r="BC46" s="317"/>
      <c r="BD46" s="318">
        <f>IF($BE$3="４週",BB46/4,IF($BE$3="暦月",(BB46/($BE$8/7)),""))</f>
        <v>40</v>
      </c>
      <c r="BE46" s="317"/>
      <c r="BF46" s="431"/>
      <c r="BG46" s="432"/>
      <c r="BH46" s="432"/>
      <c r="BI46" s="432"/>
      <c r="BJ46" s="433"/>
    </row>
    <row r="47" spans="2:62" ht="20.25" customHeight="1" x14ac:dyDescent="0.4">
      <c r="B47" s="319">
        <f>B45+1</f>
        <v>16</v>
      </c>
      <c r="C47" s="413" t="s">
        <v>102</v>
      </c>
      <c r="D47" s="414"/>
      <c r="E47" s="238"/>
      <c r="F47" s="239"/>
      <c r="G47" s="238"/>
      <c r="H47" s="239"/>
      <c r="I47" s="417" t="s">
        <v>88</v>
      </c>
      <c r="J47" s="418"/>
      <c r="K47" s="421" t="s">
        <v>89</v>
      </c>
      <c r="L47" s="422"/>
      <c r="M47" s="422"/>
      <c r="N47" s="414"/>
      <c r="O47" s="425" t="s">
        <v>177</v>
      </c>
      <c r="P47" s="426"/>
      <c r="Q47" s="426"/>
      <c r="R47" s="426"/>
      <c r="S47" s="427"/>
      <c r="T47" s="195" t="s">
        <v>17</v>
      </c>
      <c r="U47" s="118"/>
      <c r="V47" s="119"/>
      <c r="W47" s="242"/>
      <c r="X47" s="243" t="s">
        <v>37</v>
      </c>
      <c r="Y47" s="243" t="s">
        <v>40</v>
      </c>
      <c r="Z47" s="243" t="s">
        <v>40</v>
      </c>
      <c r="AA47" s="243"/>
      <c r="AB47" s="243" t="s">
        <v>44</v>
      </c>
      <c r="AC47" s="244" t="s">
        <v>45</v>
      </c>
      <c r="AD47" s="242" t="s">
        <v>40</v>
      </c>
      <c r="AE47" s="243"/>
      <c r="AF47" s="243" t="s">
        <v>40</v>
      </c>
      <c r="AG47" s="243" t="s">
        <v>40</v>
      </c>
      <c r="AH47" s="243"/>
      <c r="AI47" s="243"/>
      <c r="AJ47" s="244" t="s">
        <v>44</v>
      </c>
      <c r="AK47" s="242" t="s">
        <v>45</v>
      </c>
      <c r="AL47" s="243" t="s">
        <v>40</v>
      </c>
      <c r="AM47" s="243" t="s">
        <v>40</v>
      </c>
      <c r="AN47" s="243" t="s">
        <v>40</v>
      </c>
      <c r="AO47" s="243" t="s">
        <v>37</v>
      </c>
      <c r="AP47" s="243" t="s">
        <v>37</v>
      </c>
      <c r="AQ47" s="244"/>
      <c r="AR47" s="242" t="s">
        <v>44</v>
      </c>
      <c r="AS47" s="243" t="s">
        <v>45</v>
      </c>
      <c r="AT47" s="243" t="s">
        <v>37</v>
      </c>
      <c r="AU47" s="243" t="s">
        <v>40</v>
      </c>
      <c r="AV47" s="243"/>
      <c r="AW47" s="243"/>
      <c r="AX47" s="244" t="s">
        <v>37</v>
      </c>
      <c r="AY47" s="242" t="s">
        <v>44</v>
      </c>
      <c r="AZ47" s="243" t="s">
        <v>45</v>
      </c>
      <c r="BA47" s="245"/>
      <c r="BB47" s="306"/>
      <c r="BC47" s="307"/>
      <c r="BD47" s="308"/>
      <c r="BE47" s="309"/>
      <c r="BF47" s="404"/>
      <c r="BG47" s="405"/>
      <c r="BH47" s="405"/>
      <c r="BI47" s="405"/>
      <c r="BJ47" s="406"/>
    </row>
    <row r="48" spans="2:62" ht="20.25" customHeight="1" x14ac:dyDescent="0.4">
      <c r="B48" s="320"/>
      <c r="C48" s="440"/>
      <c r="D48" s="441"/>
      <c r="E48" s="238"/>
      <c r="F48" s="239" t="str">
        <f>C47</f>
        <v>介護職員</v>
      </c>
      <c r="G48" s="238"/>
      <c r="H48" s="239" t="str">
        <f>I47</f>
        <v>A</v>
      </c>
      <c r="I48" s="442"/>
      <c r="J48" s="443"/>
      <c r="K48" s="444"/>
      <c r="L48" s="445"/>
      <c r="M48" s="445"/>
      <c r="N48" s="441"/>
      <c r="O48" s="425"/>
      <c r="P48" s="426"/>
      <c r="Q48" s="426"/>
      <c r="R48" s="426"/>
      <c r="S48" s="427"/>
      <c r="T48" s="196" t="s">
        <v>251</v>
      </c>
      <c r="U48" s="120"/>
      <c r="V48" s="197"/>
      <c r="W48" s="173" t="str">
        <f>IF(W47="","",VLOOKUP(W47,'[1]【記載例】シフト記号表（勤務時間帯）'!$C$6:$L$47,10,FALSE))</f>
        <v/>
      </c>
      <c r="X48" s="174">
        <f>IF(X47="","",VLOOKUP(X47,'[1]【記載例】シフト記号表（勤務時間帯）'!$C$6:$L$47,10,FALSE))</f>
        <v>7.9999999999999982</v>
      </c>
      <c r="Y48" s="174">
        <f>IF(Y47="","",VLOOKUP(Y47,'[1]【記載例】シフト記号表（勤務時間帯）'!$C$6:$L$47,10,FALSE))</f>
        <v>8</v>
      </c>
      <c r="Z48" s="174">
        <f>IF(Z47="","",VLOOKUP(Z47,'[1]【記載例】シフト記号表（勤務時間帯）'!$C$6:$L$47,10,FALSE))</f>
        <v>8</v>
      </c>
      <c r="AA48" s="174" t="str">
        <f>IF(AA47="","",VLOOKUP(AA47,'[1]【記載例】シフト記号表（勤務時間帯）'!$C$6:$L$47,10,FALSE))</f>
        <v/>
      </c>
      <c r="AB48" s="174">
        <f>IF(AB47="","",VLOOKUP(AB47,'[1]【記載例】シフト記号表（勤務時間帯）'!$C$6:$L$47,10,FALSE))</f>
        <v>8</v>
      </c>
      <c r="AC48" s="175">
        <f>IF(AC47="","",VLOOKUP(AC47,'[1]【記載例】シフト記号表（勤務時間帯）'!$C$6:$L$47,10,FALSE))</f>
        <v>8</v>
      </c>
      <c r="AD48" s="173">
        <f>IF(AD47="","",VLOOKUP(AD47,'[1]【記載例】シフト記号表（勤務時間帯）'!$C$6:$L$47,10,FALSE))</f>
        <v>8</v>
      </c>
      <c r="AE48" s="174" t="str">
        <f>IF(AE47="","",VLOOKUP(AE47,'[1]【記載例】シフト記号表（勤務時間帯）'!$C$6:$L$47,10,FALSE))</f>
        <v/>
      </c>
      <c r="AF48" s="174">
        <f>IF(AF47="","",VLOOKUP(AF47,'[1]【記載例】シフト記号表（勤務時間帯）'!$C$6:$L$47,10,FALSE))</f>
        <v>8</v>
      </c>
      <c r="AG48" s="174">
        <f>IF(AG47="","",VLOOKUP(AG47,'[1]【記載例】シフト記号表（勤務時間帯）'!$C$6:$L$47,10,FALSE))</f>
        <v>8</v>
      </c>
      <c r="AH48" s="174" t="str">
        <f>IF(AH47="","",VLOOKUP(AH47,'[1]【記載例】シフト記号表（勤務時間帯）'!$C$6:$L$47,10,FALSE))</f>
        <v/>
      </c>
      <c r="AI48" s="174" t="str">
        <f>IF(AI47="","",VLOOKUP(AI47,'[1]【記載例】シフト記号表（勤務時間帯）'!$C$6:$L$47,10,FALSE))</f>
        <v/>
      </c>
      <c r="AJ48" s="175">
        <f>IF(AJ47="","",VLOOKUP(AJ47,'[1]【記載例】シフト記号表（勤務時間帯）'!$C$6:$L$47,10,FALSE))</f>
        <v>8</v>
      </c>
      <c r="AK48" s="173">
        <f>IF(AK47="","",VLOOKUP(AK47,'[1]【記載例】シフト記号表（勤務時間帯）'!$C$6:$L$47,10,FALSE))</f>
        <v>8</v>
      </c>
      <c r="AL48" s="174">
        <f>IF(AL47="","",VLOOKUP(AL47,'[1]【記載例】シフト記号表（勤務時間帯）'!$C$6:$L$47,10,FALSE))</f>
        <v>8</v>
      </c>
      <c r="AM48" s="174">
        <f>IF(AM47="","",VLOOKUP(AM47,'[1]【記載例】シフト記号表（勤務時間帯）'!$C$6:$L$47,10,FALSE))</f>
        <v>8</v>
      </c>
      <c r="AN48" s="174">
        <f>IF(AN47="","",VLOOKUP(AN47,'[1]【記載例】シフト記号表（勤務時間帯）'!$C$6:$L$47,10,FALSE))</f>
        <v>8</v>
      </c>
      <c r="AO48" s="174">
        <f>IF(AO47="","",VLOOKUP(AO47,'[1]【記載例】シフト記号表（勤務時間帯）'!$C$6:$L$47,10,FALSE))</f>
        <v>7.9999999999999982</v>
      </c>
      <c r="AP48" s="174">
        <f>IF(AP47="","",VLOOKUP(AP47,'[1]【記載例】シフト記号表（勤務時間帯）'!$C$6:$L$47,10,FALSE))</f>
        <v>7.9999999999999982</v>
      </c>
      <c r="AQ48" s="175" t="str">
        <f>IF(AQ47="","",VLOOKUP(AQ47,'[1]【記載例】シフト記号表（勤務時間帯）'!$C$6:$L$47,10,FALSE))</f>
        <v/>
      </c>
      <c r="AR48" s="173">
        <f>IF(AR47="","",VLOOKUP(AR47,'[1]【記載例】シフト記号表（勤務時間帯）'!$C$6:$L$47,10,FALSE))</f>
        <v>8</v>
      </c>
      <c r="AS48" s="174">
        <f>IF(AS47="","",VLOOKUP(AS47,'[1]【記載例】シフト記号表（勤務時間帯）'!$C$6:$L$47,10,FALSE))</f>
        <v>8</v>
      </c>
      <c r="AT48" s="174">
        <f>IF(AT47="","",VLOOKUP(AT47,'[1]【記載例】シフト記号表（勤務時間帯）'!$C$6:$L$47,10,FALSE))</f>
        <v>7.9999999999999982</v>
      </c>
      <c r="AU48" s="174">
        <f>IF(AU47="","",VLOOKUP(AU47,'[1]【記載例】シフト記号表（勤務時間帯）'!$C$6:$L$47,10,FALSE))</f>
        <v>8</v>
      </c>
      <c r="AV48" s="174" t="str">
        <f>IF(AV47="","",VLOOKUP(AV47,'[1]【記載例】シフト記号表（勤務時間帯）'!$C$6:$L$47,10,FALSE))</f>
        <v/>
      </c>
      <c r="AW48" s="174" t="str">
        <f>IF(AW47="","",VLOOKUP(AW47,'[1]【記載例】シフト記号表（勤務時間帯）'!$C$6:$L$47,10,FALSE))</f>
        <v/>
      </c>
      <c r="AX48" s="175">
        <f>IF(AX47="","",VLOOKUP(AX47,'[1]【記載例】シフト記号表（勤務時間帯）'!$C$6:$L$47,10,FALSE))</f>
        <v>7.9999999999999982</v>
      </c>
      <c r="AY48" s="173">
        <f>IF(AY47="","",VLOOKUP(AY47,'[1]【記載例】シフト記号表（勤務時間帯）'!$C$6:$L$47,10,FALSE))</f>
        <v>8</v>
      </c>
      <c r="AZ48" s="174">
        <f>IF(AZ47="","",VLOOKUP(AZ47,'[1]【記載例】シフト記号表（勤務時間帯）'!$C$6:$L$47,10,FALSE))</f>
        <v>8</v>
      </c>
      <c r="BA48" s="174" t="str">
        <f>IF(BA47="","",VLOOKUP(BA47,'[1]【記載例】シフト記号表（勤務時間帯）'!$C$6:$L$47,10,FALSE))</f>
        <v/>
      </c>
      <c r="BB48" s="316">
        <f>IF($BE$3="４週",SUM(W48:AX48),IF($BE$3="暦月",SUM(W48:BA48),""))</f>
        <v>160</v>
      </c>
      <c r="BC48" s="317"/>
      <c r="BD48" s="318">
        <f>IF($BE$3="４週",BB48/4,IF($BE$3="暦月",(BB48/($BE$8/7)),""))</f>
        <v>40</v>
      </c>
      <c r="BE48" s="317"/>
      <c r="BF48" s="431"/>
      <c r="BG48" s="432"/>
      <c r="BH48" s="432"/>
      <c r="BI48" s="432"/>
      <c r="BJ48" s="433"/>
    </row>
    <row r="49" spans="2:62" ht="20.25" customHeight="1" x14ac:dyDescent="0.4">
      <c r="B49" s="319">
        <f>B47+1</f>
        <v>17</v>
      </c>
      <c r="C49" s="413" t="s">
        <v>102</v>
      </c>
      <c r="D49" s="414"/>
      <c r="E49" s="238"/>
      <c r="F49" s="239"/>
      <c r="G49" s="238"/>
      <c r="H49" s="239"/>
      <c r="I49" s="417" t="s">
        <v>88</v>
      </c>
      <c r="J49" s="418"/>
      <c r="K49" s="421" t="s">
        <v>89</v>
      </c>
      <c r="L49" s="422"/>
      <c r="M49" s="422"/>
      <c r="N49" s="414"/>
      <c r="O49" s="425" t="s">
        <v>178</v>
      </c>
      <c r="P49" s="426"/>
      <c r="Q49" s="426"/>
      <c r="R49" s="426"/>
      <c r="S49" s="427"/>
      <c r="T49" s="195" t="s">
        <v>17</v>
      </c>
      <c r="U49" s="118"/>
      <c r="V49" s="119"/>
      <c r="W49" s="242" t="s">
        <v>37</v>
      </c>
      <c r="X49" s="243"/>
      <c r="Y49" s="243" t="s">
        <v>37</v>
      </c>
      <c r="Z49" s="243"/>
      <c r="AA49" s="243" t="s">
        <v>40</v>
      </c>
      <c r="AB49" s="243"/>
      <c r="AC49" s="244" t="s">
        <v>44</v>
      </c>
      <c r="AD49" s="242" t="s">
        <v>45</v>
      </c>
      <c r="AE49" s="243" t="s">
        <v>40</v>
      </c>
      <c r="AF49" s="243" t="s">
        <v>40</v>
      </c>
      <c r="AG49" s="243" t="s">
        <v>37</v>
      </c>
      <c r="AH49" s="243" t="s">
        <v>37</v>
      </c>
      <c r="AI49" s="243"/>
      <c r="AJ49" s="244" t="s">
        <v>40</v>
      </c>
      <c r="AK49" s="242" t="s">
        <v>44</v>
      </c>
      <c r="AL49" s="243" t="s">
        <v>45</v>
      </c>
      <c r="AM49" s="243" t="s">
        <v>37</v>
      </c>
      <c r="AN49" s="243"/>
      <c r="AO49" s="243" t="s">
        <v>40</v>
      </c>
      <c r="AP49" s="243" t="s">
        <v>40</v>
      </c>
      <c r="AQ49" s="244"/>
      <c r="AR49" s="242"/>
      <c r="AS49" s="243" t="s">
        <v>44</v>
      </c>
      <c r="AT49" s="243" t="s">
        <v>45</v>
      </c>
      <c r="AU49" s="243" t="s">
        <v>37</v>
      </c>
      <c r="AV49" s="243" t="s">
        <v>40</v>
      </c>
      <c r="AW49" s="243" t="s">
        <v>40</v>
      </c>
      <c r="AX49" s="244"/>
      <c r="AY49" s="242"/>
      <c r="AZ49" s="243" t="s">
        <v>44</v>
      </c>
      <c r="BA49" s="245"/>
      <c r="BB49" s="306"/>
      <c r="BC49" s="307"/>
      <c r="BD49" s="308"/>
      <c r="BE49" s="309"/>
      <c r="BF49" s="404"/>
      <c r="BG49" s="405"/>
      <c r="BH49" s="405"/>
      <c r="BI49" s="405"/>
      <c r="BJ49" s="406"/>
    </row>
    <row r="50" spans="2:62" ht="20.25" customHeight="1" x14ac:dyDescent="0.4">
      <c r="B50" s="320"/>
      <c r="C50" s="440"/>
      <c r="D50" s="441"/>
      <c r="E50" s="238"/>
      <c r="F50" s="239" t="str">
        <f>C49</f>
        <v>介護職員</v>
      </c>
      <c r="G50" s="238"/>
      <c r="H50" s="239" t="str">
        <f>I49</f>
        <v>A</v>
      </c>
      <c r="I50" s="442"/>
      <c r="J50" s="443"/>
      <c r="K50" s="444"/>
      <c r="L50" s="445"/>
      <c r="M50" s="445"/>
      <c r="N50" s="441"/>
      <c r="O50" s="425"/>
      <c r="P50" s="426"/>
      <c r="Q50" s="426"/>
      <c r="R50" s="426"/>
      <c r="S50" s="427"/>
      <c r="T50" s="196" t="s">
        <v>251</v>
      </c>
      <c r="U50" s="120"/>
      <c r="V50" s="197"/>
      <c r="W50" s="173">
        <f>IF(W49="","",VLOOKUP(W49,'[1]【記載例】シフト記号表（勤務時間帯）'!$C$6:$L$47,10,FALSE))</f>
        <v>7.9999999999999982</v>
      </c>
      <c r="X50" s="174" t="str">
        <f>IF(X49="","",VLOOKUP(X49,'[1]【記載例】シフト記号表（勤務時間帯）'!$C$6:$L$47,10,FALSE))</f>
        <v/>
      </c>
      <c r="Y50" s="174">
        <f>IF(Y49="","",VLOOKUP(Y49,'[1]【記載例】シフト記号表（勤務時間帯）'!$C$6:$L$47,10,FALSE))</f>
        <v>7.9999999999999982</v>
      </c>
      <c r="Z50" s="174" t="str">
        <f>IF(Z49="","",VLOOKUP(Z49,'[1]【記載例】シフト記号表（勤務時間帯）'!$C$6:$L$47,10,FALSE))</f>
        <v/>
      </c>
      <c r="AA50" s="174">
        <f>IF(AA49="","",VLOOKUP(AA49,'[1]【記載例】シフト記号表（勤務時間帯）'!$C$6:$L$47,10,FALSE))</f>
        <v>8</v>
      </c>
      <c r="AB50" s="174" t="str">
        <f>IF(AB49="","",VLOOKUP(AB49,'[1]【記載例】シフト記号表（勤務時間帯）'!$C$6:$L$47,10,FALSE))</f>
        <v/>
      </c>
      <c r="AC50" s="175">
        <f>IF(AC49="","",VLOOKUP(AC49,'[1]【記載例】シフト記号表（勤務時間帯）'!$C$6:$L$47,10,FALSE))</f>
        <v>8</v>
      </c>
      <c r="AD50" s="173">
        <f>IF(AD49="","",VLOOKUP(AD49,'[1]【記載例】シフト記号表（勤務時間帯）'!$C$6:$L$47,10,FALSE))</f>
        <v>8</v>
      </c>
      <c r="AE50" s="174">
        <f>IF(AE49="","",VLOOKUP(AE49,'[1]【記載例】シフト記号表（勤務時間帯）'!$C$6:$L$47,10,FALSE))</f>
        <v>8</v>
      </c>
      <c r="AF50" s="174">
        <f>IF(AF49="","",VLOOKUP(AF49,'[1]【記載例】シフト記号表（勤務時間帯）'!$C$6:$L$47,10,FALSE))</f>
        <v>8</v>
      </c>
      <c r="AG50" s="174">
        <f>IF(AG49="","",VLOOKUP(AG49,'[1]【記載例】シフト記号表（勤務時間帯）'!$C$6:$L$47,10,FALSE))</f>
        <v>7.9999999999999982</v>
      </c>
      <c r="AH50" s="174">
        <f>IF(AH49="","",VLOOKUP(AH49,'[1]【記載例】シフト記号表（勤務時間帯）'!$C$6:$L$47,10,FALSE))</f>
        <v>7.9999999999999982</v>
      </c>
      <c r="AI50" s="174" t="str">
        <f>IF(AI49="","",VLOOKUP(AI49,'[1]【記載例】シフト記号表（勤務時間帯）'!$C$6:$L$47,10,FALSE))</f>
        <v/>
      </c>
      <c r="AJ50" s="175">
        <f>IF(AJ49="","",VLOOKUP(AJ49,'[1]【記載例】シフト記号表（勤務時間帯）'!$C$6:$L$47,10,FALSE))</f>
        <v>8</v>
      </c>
      <c r="AK50" s="173">
        <f>IF(AK49="","",VLOOKUP(AK49,'[1]【記載例】シフト記号表（勤務時間帯）'!$C$6:$L$47,10,FALSE))</f>
        <v>8</v>
      </c>
      <c r="AL50" s="174">
        <f>IF(AL49="","",VLOOKUP(AL49,'[1]【記載例】シフト記号表（勤務時間帯）'!$C$6:$L$47,10,FALSE))</f>
        <v>8</v>
      </c>
      <c r="AM50" s="174">
        <f>IF(AM49="","",VLOOKUP(AM49,'[1]【記載例】シフト記号表（勤務時間帯）'!$C$6:$L$47,10,FALSE))</f>
        <v>7.9999999999999982</v>
      </c>
      <c r="AN50" s="174" t="str">
        <f>IF(AN49="","",VLOOKUP(AN49,'[1]【記載例】シフト記号表（勤務時間帯）'!$C$6:$L$47,10,FALSE))</f>
        <v/>
      </c>
      <c r="AO50" s="174">
        <f>IF(AO49="","",VLOOKUP(AO49,'[1]【記載例】シフト記号表（勤務時間帯）'!$C$6:$L$47,10,FALSE))</f>
        <v>8</v>
      </c>
      <c r="AP50" s="174">
        <f>IF(AP49="","",VLOOKUP(AP49,'[1]【記載例】シフト記号表（勤務時間帯）'!$C$6:$L$47,10,FALSE))</f>
        <v>8</v>
      </c>
      <c r="AQ50" s="175" t="str">
        <f>IF(AQ49="","",VLOOKUP(AQ49,'[1]【記載例】シフト記号表（勤務時間帯）'!$C$6:$L$47,10,FALSE))</f>
        <v/>
      </c>
      <c r="AR50" s="173" t="str">
        <f>IF(AR49="","",VLOOKUP(AR49,'[1]【記載例】シフト記号表（勤務時間帯）'!$C$6:$L$47,10,FALSE))</f>
        <v/>
      </c>
      <c r="AS50" s="174">
        <f>IF(AS49="","",VLOOKUP(AS49,'[1]【記載例】シフト記号表（勤務時間帯）'!$C$6:$L$47,10,FALSE))</f>
        <v>8</v>
      </c>
      <c r="AT50" s="174">
        <f>IF(AT49="","",VLOOKUP(AT49,'[1]【記載例】シフト記号表（勤務時間帯）'!$C$6:$L$47,10,FALSE))</f>
        <v>8</v>
      </c>
      <c r="AU50" s="174">
        <f>IF(AU49="","",VLOOKUP(AU49,'[1]【記載例】シフト記号表（勤務時間帯）'!$C$6:$L$47,10,FALSE))</f>
        <v>7.9999999999999982</v>
      </c>
      <c r="AV50" s="174">
        <f>IF(AV49="","",VLOOKUP(AV49,'[1]【記載例】シフト記号表（勤務時間帯）'!$C$6:$L$47,10,FALSE))</f>
        <v>8</v>
      </c>
      <c r="AW50" s="174">
        <f>IF(AW49="","",VLOOKUP(AW49,'[1]【記載例】シフト記号表（勤務時間帯）'!$C$6:$L$47,10,FALSE))</f>
        <v>8</v>
      </c>
      <c r="AX50" s="175" t="str">
        <f>IF(AX49="","",VLOOKUP(AX49,'[1]【記載例】シフト記号表（勤務時間帯）'!$C$6:$L$47,10,FALSE))</f>
        <v/>
      </c>
      <c r="AY50" s="173" t="str">
        <f>IF(AY49="","",VLOOKUP(AY49,'[1]【記載例】シフト記号表（勤務時間帯）'!$C$6:$L$47,10,FALSE))</f>
        <v/>
      </c>
      <c r="AZ50" s="174">
        <f>IF(AZ49="","",VLOOKUP(AZ49,'[1]【記載例】シフト記号表（勤務時間帯）'!$C$6:$L$47,10,FALSE))</f>
        <v>8</v>
      </c>
      <c r="BA50" s="174" t="str">
        <f>IF(BA49="","",VLOOKUP(BA49,'[1]【記載例】シフト記号表（勤務時間帯）'!$C$6:$L$47,10,FALSE))</f>
        <v/>
      </c>
      <c r="BB50" s="316">
        <f>IF($BE$3="４週",SUM(W50:AX50),IF($BE$3="暦月",SUM(W50:BA50),""))</f>
        <v>160</v>
      </c>
      <c r="BC50" s="317"/>
      <c r="BD50" s="318">
        <f>IF($BE$3="４週",BB50/4,IF($BE$3="暦月",(BB50/($BE$8/7)),""))</f>
        <v>40</v>
      </c>
      <c r="BE50" s="317"/>
      <c r="BF50" s="431"/>
      <c r="BG50" s="432"/>
      <c r="BH50" s="432"/>
      <c r="BI50" s="432"/>
      <c r="BJ50" s="433"/>
    </row>
    <row r="51" spans="2:62" ht="20.25" customHeight="1" x14ac:dyDescent="0.4">
      <c r="B51" s="319">
        <f>B49+1</f>
        <v>18</v>
      </c>
      <c r="C51" s="413" t="s">
        <v>102</v>
      </c>
      <c r="D51" s="414"/>
      <c r="E51" s="238"/>
      <c r="F51" s="239"/>
      <c r="G51" s="238"/>
      <c r="H51" s="239"/>
      <c r="I51" s="417" t="s">
        <v>88</v>
      </c>
      <c r="J51" s="418"/>
      <c r="K51" s="421" t="s">
        <v>89</v>
      </c>
      <c r="L51" s="422"/>
      <c r="M51" s="422"/>
      <c r="N51" s="414"/>
      <c r="O51" s="425" t="s">
        <v>179</v>
      </c>
      <c r="P51" s="426"/>
      <c r="Q51" s="426"/>
      <c r="R51" s="426"/>
      <c r="S51" s="427"/>
      <c r="T51" s="195" t="s">
        <v>17</v>
      </c>
      <c r="U51" s="118"/>
      <c r="V51" s="119"/>
      <c r="W51" s="242" t="s">
        <v>311</v>
      </c>
      <c r="X51" s="243"/>
      <c r="Y51" s="243" t="s">
        <v>40</v>
      </c>
      <c r="Z51" s="243" t="s">
        <v>37</v>
      </c>
      <c r="AA51" s="243" t="s">
        <v>37</v>
      </c>
      <c r="AB51" s="243" t="s">
        <v>37</v>
      </c>
      <c r="AC51" s="244"/>
      <c r="AD51" s="242" t="s">
        <v>44</v>
      </c>
      <c r="AE51" s="243" t="s">
        <v>45</v>
      </c>
      <c r="AF51" s="243" t="s">
        <v>37</v>
      </c>
      <c r="AG51" s="243"/>
      <c r="AH51" s="243" t="s">
        <v>40</v>
      </c>
      <c r="AI51" s="243" t="s">
        <v>40</v>
      </c>
      <c r="AJ51" s="244"/>
      <c r="AK51" s="242"/>
      <c r="AL51" s="243" t="s">
        <v>44</v>
      </c>
      <c r="AM51" s="243" t="s">
        <v>45</v>
      </c>
      <c r="AN51" s="243" t="s">
        <v>37</v>
      </c>
      <c r="AO51" s="243"/>
      <c r="AP51" s="243" t="s">
        <v>40</v>
      </c>
      <c r="AQ51" s="244" t="s">
        <v>40</v>
      </c>
      <c r="AR51" s="242" t="s">
        <v>40</v>
      </c>
      <c r="AS51" s="243"/>
      <c r="AT51" s="243" t="s">
        <v>44</v>
      </c>
      <c r="AU51" s="243" t="s">
        <v>45</v>
      </c>
      <c r="AV51" s="243" t="s">
        <v>37</v>
      </c>
      <c r="AW51" s="243"/>
      <c r="AX51" s="244" t="s">
        <v>40</v>
      </c>
      <c r="AY51" s="242" t="s">
        <v>40</v>
      </c>
      <c r="AZ51" s="243"/>
      <c r="BA51" s="245"/>
      <c r="BB51" s="306"/>
      <c r="BC51" s="307"/>
      <c r="BD51" s="308"/>
      <c r="BE51" s="309"/>
      <c r="BF51" s="404"/>
      <c r="BG51" s="405"/>
      <c r="BH51" s="405"/>
      <c r="BI51" s="405"/>
      <c r="BJ51" s="406"/>
    </row>
    <row r="52" spans="2:62" ht="20.25" customHeight="1" x14ac:dyDescent="0.4">
      <c r="B52" s="320"/>
      <c r="C52" s="440"/>
      <c r="D52" s="441"/>
      <c r="E52" s="238"/>
      <c r="F52" s="239" t="str">
        <f>C51</f>
        <v>介護職員</v>
      </c>
      <c r="G52" s="238"/>
      <c r="H52" s="239" t="str">
        <f>I51</f>
        <v>A</v>
      </c>
      <c r="I52" s="442"/>
      <c r="J52" s="443"/>
      <c r="K52" s="444"/>
      <c r="L52" s="445"/>
      <c r="M52" s="445"/>
      <c r="N52" s="441"/>
      <c r="O52" s="425"/>
      <c r="P52" s="426"/>
      <c r="Q52" s="426"/>
      <c r="R52" s="426"/>
      <c r="S52" s="427"/>
      <c r="T52" s="196" t="s">
        <v>251</v>
      </c>
      <c r="U52" s="120"/>
      <c r="V52" s="197"/>
      <c r="W52" s="173">
        <f>IF(W51="","",VLOOKUP(W51,'[1]【記載例】シフト記号表（勤務時間帯）'!$C$6:$L$47,10,FALSE))</f>
        <v>8</v>
      </c>
      <c r="X52" s="174" t="str">
        <f>IF(X51="","",VLOOKUP(X51,'[1]【記載例】シフト記号表（勤務時間帯）'!$C$6:$L$47,10,FALSE))</f>
        <v/>
      </c>
      <c r="Y52" s="174">
        <f>IF(Y51="","",VLOOKUP(Y51,'[1]【記載例】シフト記号表（勤務時間帯）'!$C$6:$L$47,10,FALSE))</f>
        <v>8</v>
      </c>
      <c r="Z52" s="174">
        <f>IF(Z51="","",VLOOKUP(Z51,'[1]【記載例】シフト記号表（勤務時間帯）'!$C$6:$L$47,10,FALSE))</f>
        <v>7.9999999999999982</v>
      </c>
      <c r="AA52" s="174">
        <f>IF(AA51="","",VLOOKUP(AA51,'[1]【記載例】シフト記号表（勤務時間帯）'!$C$6:$L$47,10,FALSE))</f>
        <v>7.9999999999999982</v>
      </c>
      <c r="AB52" s="174">
        <f>IF(AB51="","",VLOOKUP(AB51,'[1]【記載例】シフト記号表（勤務時間帯）'!$C$6:$L$47,10,FALSE))</f>
        <v>7.9999999999999982</v>
      </c>
      <c r="AC52" s="175" t="str">
        <f>IF(AC51="","",VLOOKUP(AC51,'[1]【記載例】シフト記号表（勤務時間帯）'!$C$6:$L$47,10,FALSE))</f>
        <v/>
      </c>
      <c r="AD52" s="173">
        <f>IF(AD51="","",VLOOKUP(AD51,'[1]【記載例】シフト記号表（勤務時間帯）'!$C$6:$L$47,10,FALSE))</f>
        <v>8</v>
      </c>
      <c r="AE52" s="174">
        <f>IF(AE51="","",VLOOKUP(AE51,'[1]【記載例】シフト記号表（勤務時間帯）'!$C$6:$L$47,10,FALSE))</f>
        <v>8</v>
      </c>
      <c r="AF52" s="174">
        <f>IF(AF51="","",VLOOKUP(AF51,'[1]【記載例】シフト記号表（勤務時間帯）'!$C$6:$L$47,10,FALSE))</f>
        <v>7.9999999999999982</v>
      </c>
      <c r="AG52" s="174" t="str">
        <f>IF(AG51="","",VLOOKUP(AG51,'[1]【記載例】シフト記号表（勤務時間帯）'!$C$6:$L$47,10,FALSE))</f>
        <v/>
      </c>
      <c r="AH52" s="174">
        <f>IF(AH51="","",VLOOKUP(AH51,'[1]【記載例】シフト記号表（勤務時間帯）'!$C$6:$L$47,10,FALSE))</f>
        <v>8</v>
      </c>
      <c r="AI52" s="174">
        <f>IF(AI51="","",VLOOKUP(AI51,'[1]【記載例】シフト記号表（勤務時間帯）'!$C$6:$L$47,10,FALSE))</f>
        <v>8</v>
      </c>
      <c r="AJ52" s="175" t="str">
        <f>IF(AJ51="","",VLOOKUP(AJ51,'[1]【記載例】シフト記号表（勤務時間帯）'!$C$6:$L$47,10,FALSE))</f>
        <v/>
      </c>
      <c r="AK52" s="173" t="str">
        <f>IF(AK51="","",VLOOKUP(AK51,'[1]【記載例】シフト記号表（勤務時間帯）'!$C$6:$L$47,10,FALSE))</f>
        <v/>
      </c>
      <c r="AL52" s="174">
        <f>IF(AL51="","",VLOOKUP(AL51,'[1]【記載例】シフト記号表（勤務時間帯）'!$C$6:$L$47,10,FALSE))</f>
        <v>8</v>
      </c>
      <c r="AM52" s="174">
        <f>IF(AM51="","",VLOOKUP(AM51,'[1]【記載例】シフト記号表（勤務時間帯）'!$C$6:$L$47,10,FALSE))</f>
        <v>8</v>
      </c>
      <c r="AN52" s="174">
        <f>IF(AN51="","",VLOOKUP(AN51,'[1]【記載例】シフト記号表（勤務時間帯）'!$C$6:$L$47,10,FALSE))</f>
        <v>7.9999999999999982</v>
      </c>
      <c r="AO52" s="174" t="str">
        <f>IF(AO51="","",VLOOKUP(AO51,'[1]【記載例】シフト記号表（勤務時間帯）'!$C$6:$L$47,10,FALSE))</f>
        <v/>
      </c>
      <c r="AP52" s="174">
        <f>IF(AP51="","",VLOOKUP(AP51,'[1]【記載例】シフト記号表（勤務時間帯）'!$C$6:$L$47,10,FALSE))</f>
        <v>8</v>
      </c>
      <c r="AQ52" s="175">
        <f>IF(AQ51="","",VLOOKUP(AQ51,'[1]【記載例】シフト記号表（勤務時間帯）'!$C$6:$L$47,10,FALSE))</f>
        <v>8</v>
      </c>
      <c r="AR52" s="173">
        <f>IF(AR51="","",VLOOKUP(AR51,'[1]【記載例】シフト記号表（勤務時間帯）'!$C$6:$L$47,10,FALSE))</f>
        <v>8</v>
      </c>
      <c r="AS52" s="174" t="str">
        <f>IF(AS51="","",VLOOKUP(AS51,'[1]【記載例】シフト記号表（勤務時間帯）'!$C$6:$L$47,10,FALSE))</f>
        <v/>
      </c>
      <c r="AT52" s="174">
        <f>IF(AT51="","",VLOOKUP(AT51,'[1]【記載例】シフト記号表（勤務時間帯）'!$C$6:$L$47,10,FALSE))</f>
        <v>8</v>
      </c>
      <c r="AU52" s="174">
        <f>IF(AU51="","",VLOOKUP(AU51,'[1]【記載例】シフト記号表（勤務時間帯）'!$C$6:$L$47,10,FALSE))</f>
        <v>8</v>
      </c>
      <c r="AV52" s="174">
        <f>IF(AV51="","",VLOOKUP(AV51,'[1]【記載例】シフト記号表（勤務時間帯）'!$C$6:$L$47,10,FALSE))</f>
        <v>7.9999999999999982</v>
      </c>
      <c r="AW52" s="174" t="str">
        <f>IF(AW51="","",VLOOKUP(AW51,'[1]【記載例】シフト記号表（勤務時間帯）'!$C$6:$L$47,10,FALSE))</f>
        <v/>
      </c>
      <c r="AX52" s="175">
        <f>IF(AX51="","",VLOOKUP(AX51,'[1]【記載例】シフト記号表（勤務時間帯）'!$C$6:$L$47,10,FALSE))</f>
        <v>8</v>
      </c>
      <c r="AY52" s="173">
        <f>IF(AY51="","",VLOOKUP(AY51,'[1]【記載例】シフト記号表（勤務時間帯）'!$C$6:$L$47,10,FALSE))</f>
        <v>8</v>
      </c>
      <c r="AZ52" s="174" t="str">
        <f>IF(AZ51="","",VLOOKUP(AZ51,'[1]【記載例】シフト記号表（勤務時間帯）'!$C$6:$L$47,10,FALSE))</f>
        <v/>
      </c>
      <c r="BA52" s="174" t="str">
        <f>IF(BA51="","",VLOOKUP(BA51,'[1]【記載例】シフト記号表（勤務時間帯）'!$C$6:$L$47,10,FALSE))</f>
        <v/>
      </c>
      <c r="BB52" s="316">
        <f>IF($BE$3="４週",SUM(W52:AX52),IF($BE$3="暦月",SUM(W52:BA52),""))</f>
        <v>160</v>
      </c>
      <c r="BC52" s="317"/>
      <c r="BD52" s="318">
        <f>IF($BE$3="４週",BB52/4,IF($BE$3="暦月",(BB52/($BE$8/7)),""))</f>
        <v>40</v>
      </c>
      <c r="BE52" s="317"/>
      <c r="BF52" s="431"/>
      <c r="BG52" s="432"/>
      <c r="BH52" s="432"/>
      <c r="BI52" s="432"/>
      <c r="BJ52" s="433"/>
    </row>
    <row r="53" spans="2:62" ht="20.25" customHeight="1" x14ac:dyDescent="0.4">
      <c r="B53" s="319">
        <f>B51+1</f>
        <v>19</v>
      </c>
      <c r="C53" s="413" t="s">
        <v>102</v>
      </c>
      <c r="D53" s="414"/>
      <c r="E53" s="240"/>
      <c r="F53" s="241"/>
      <c r="G53" s="240"/>
      <c r="H53" s="241"/>
      <c r="I53" s="417" t="s">
        <v>98</v>
      </c>
      <c r="J53" s="418"/>
      <c r="K53" s="421" t="s">
        <v>89</v>
      </c>
      <c r="L53" s="422"/>
      <c r="M53" s="422"/>
      <c r="N53" s="414"/>
      <c r="O53" s="425" t="s">
        <v>180</v>
      </c>
      <c r="P53" s="426"/>
      <c r="Q53" s="426"/>
      <c r="R53" s="426"/>
      <c r="S53" s="427"/>
      <c r="T53" s="115" t="s">
        <v>17</v>
      </c>
      <c r="U53" s="116"/>
      <c r="V53" s="117"/>
      <c r="W53" s="242" t="s">
        <v>40</v>
      </c>
      <c r="X53" s="243"/>
      <c r="Y53" s="243"/>
      <c r="Z53" s="243" t="s">
        <v>40</v>
      </c>
      <c r="AA53" s="243"/>
      <c r="AB53" s="243" t="s">
        <v>40</v>
      </c>
      <c r="AC53" s="244" t="s">
        <v>40</v>
      </c>
      <c r="AD53" s="242"/>
      <c r="AE53" s="243" t="s">
        <v>40</v>
      </c>
      <c r="AF53" s="243"/>
      <c r="AG53" s="243"/>
      <c r="AH53" s="243" t="s">
        <v>40</v>
      </c>
      <c r="AI53" s="243" t="s">
        <v>37</v>
      </c>
      <c r="AJ53" s="244" t="s">
        <v>37</v>
      </c>
      <c r="AK53" s="242" t="s">
        <v>40</v>
      </c>
      <c r="AL53" s="243"/>
      <c r="AM53" s="243" t="s">
        <v>40</v>
      </c>
      <c r="AN53" s="243"/>
      <c r="AO53" s="243" t="s">
        <v>40</v>
      </c>
      <c r="AP53" s="243"/>
      <c r="AQ53" s="244" t="s">
        <v>37</v>
      </c>
      <c r="AR53" s="242" t="s">
        <v>37</v>
      </c>
      <c r="AS53" s="243" t="s">
        <v>40</v>
      </c>
      <c r="AT53" s="243"/>
      <c r="AU53" s="243" t="s">
        <v>40</v>
      </c>
      <c r="AV53" s="243"/>
      <c r="AW53" s="243" t="s">
        <v>37</v>
      </c>
      <c r="AX53" s="244"/>
      <c r="AY53" s="242" t="s">
        <v>37</v>
      </c>
      <c r="AZ53" s="243" t="s">
        <v>40</v>
      </c>
      <c r="BA53" s="245"/>
      <c r="BB53" s="306"/>
      <c r="BC53" s="307"/>
      <c r="BD53" s="308"/>
      <c r="BE53" s="309"/>
      <c r="BF53" s="404"/>
      <c r="BG53" s="405"/>
      <c r="BH53" s="405"/>
      <c r="BI53" s="405"/>
      <c r="BJ53" s="406"/>
    </row>
    <row r="54" spans="2:62" ht="20.25" customHeight="1" x14ac:dyDescent="0.4">
      <c r="B54" s="320"/>
      <c r="C54" s="440"/>
      <c r="D54" s="441"/>
      <c r="E54" s="238"/>
      <c r="F54" s="239" t="str">
        <f>C53</f>
        <v>介護職員</v>
      </c>
      <c r="G54" s="238"/>
      <c r="H54" s="239" t="str">
        <f>I53</f>
        <v>C</v>
      </c>
      <c r="I54" s="442"/>
      <c r="J54" s="443"/>
      <c r="K54" s="444"/>
      <c r="L54" s="445"/>
      <c r="M54" s="445"/>
      <c r="N54" s="441"/>
      <c r="O54" s="425"/>
      <c r="P54" s="426"/>
      <c r="Q54" s="426"/>
      <c r="R54" s="426"/>
      <c r="S54" s="427"/>
      <c r="T54" s="196" t="s">
        <v>251</v>
      </c>
      <c r="U54" s="113"/>
      <c r="V54" s="114"/>
      <c r="W54" s="173">
        <f>IF(W53="","",VLOOKUP(W53,'[1]【記載例】シフト記号表（勤務時間帯）'!$C$6:$L$47,10,FALSE))</f>
        <v>8</v>
      </c>
      <c r="X54" s="174" t="str">
        <f>IF(X53="","",VLOOKUP(X53,'[1]【記載例】シフト記号表（勤務時間帯）'!$C$6:$L$47,10,FALSE))</f>
        <v/>
      </c>
      <c r="Y54" s="174" t="str">
        <f>IF(Y53="","",VLOOKUP(Y53,'[1]【記載例】シフト記号表（勤務時間帯）'!$C$6:$L$47,10,FALSE))</f>
        <v/>
      </c>
      <c r="Z54" s="174">
        <f>IF(Z53="","",VLOOKUP(Z53,'[1]【記載例】シフト記号表（勤務時間帯）'!$C$6:$L$47,10,FALSE))</f>
        <v>8</v>
      </c>
      <c r="AA54" s="174" t="str">
        <f>IF(AA53="","",VLOOKUP(AA53,'[1]【記載例】シフト記号表（勤務時間帯）'!$C$6:$L$47,10,FALSE))</f>
        <v/>
      </c>
      <c r="AB54" s="174">
        <f>IF(AB53="","",VLOOKUP(AB53,'[1]【記載例】シフト記号表（勤務時間帯）'!$C$6:$L$47,10,FALSE))</f>
        <v>8</v>
      </c>
      <c r="AC54" s="175">
        <f>IF(AC53="","",VLOOKUP(AC53,'[1]【記載例】シフト記号表（勤務時間帯）'!$C$6:$L$47,10,FALSE))</f>
        <v>8</v>
      </c>
      <c r="AD54" s="173" t="str">
        <f>IF(AD53="","",VLOOKUP(AD53,'[1]【記載例】シフト記号表（勤務時間帯）'!$C$6:$L$47,10,FALSE))</f>
        <v/>
      </c>
      <c r="AE54" s="174">
        <f>IF(AE53="","",VLOOKUP(AE53,'[1]【記載例】シフト記号表（勤務時間帯）'!$C$6:$L$47,10,FALSE))</f>
        <v>8</v>
      </c>
      <c r="AF54" s="174" t="str">
        <f>IF(AF53="","",VLOOKUP(AF53,'[1]【記載例】シフト記号表（勤務時間帯）'!$C$6:$L$47,10,FALSE))</f>
        <v/>
      </c>
      <c r="AG54" s="174" t="str">
        <f>IF(AG53="","",VLOOKUP(AG53,'[1]【記載例】シフト記号表（勤務時間帯）'!$C$6:$L$47,10,FALSE))</f>
        <v/>
      </c>
      <c r="AH54" s="174">
        <f>IF(AH53="","",VLOOKUP(AH53,'[1]【記載例】シフト記号表（勤務時間帯）'!$C$6:$L$47,10,FALSE))</f>
        <v>8</v>
      </c>
      <c r="AI54" s="174">
        <f>IF(AI53="","",VLOOKUP(AI53,'[1]【記載例】シフト記号表（勤務時間帯）'!$C$6:$L$47,10,FALSE))</f>
        <v>7.9999999999999982</v>
      </c>
      <c r="AJ54" s="175">
        <f>IF(AJ53="","",VLOOKUP(AJ53,'[1]【記載例】シフト記号表（勤務時間帯）'!$C$6:$L$47,10,FALSE))</f>
        <v>7.9999999999999982</v>
      </c>
      <c r="AK54" s="173">
        <f>IF(AK53="","",VLOOKUP(AK53,'[1]【記載例】シフト記号表（勤務時間帯）'!$C$6:$L$47,10,FALSE))</f>
        <v>8</v>
      </c>
      <c r="AL54" s="174" t="str">
        <f>IF(AL53="","",VLOOKUP(AL53,'[1]【記載例】シフト記号表（勤務時間帯）'!$C$6:$L$47,10,FALSE))</f>
        <v/>
      </c>
      <c r="AM54" s="174">
        <f>IF(AM53="","",VLOOKUP(AM53,'[1]【記載例】シフト記号表（勤務時間帯）'!$C$6:$L$47,10,FALSE))</f>
        <v>8</v>
      </c>
      <c r="AN54" s="174" t="str">
        <f>IF(AN53="","",VLOOKUP(AN53,'[1]【記載例】シフト記号表（勤務時間帯）'!$C$6:$L$47,10,FALSE))</f>
        <v/>
      </c>
      <c r="AO54" s="174">
        <f>IF(AO53="","",VLOOKUP(AO53,'[1]【記載例】シフト記号表（勤務時間帯）'!$C$6:$L$47,10,FALSE))</f>
        <v>8</v>
      </c>
      <c r="AP54" s="174" t="str">
        <f>IF(AP53="","",VLOOKUP(AP53,'[1]【記載例】シフト記号表（勤務時間帯）'!$C$6:$L$47,10,FALSE))</f>
        <v/>
      </c>
      <c r="AQ54" s="175">
        <f>IF(AQ53="","",VLOOKUP(AQ53,'[1]【記載例】シフト記号表（勤務時間帯）'!$C$6:$L$47,10,FALSE))</f>
        <v>7.9999999999999982</v>
      </c>
      <c r="AR54" s="173">
        <f>IF(AR53="","",VLOOKUP(AR53,'[1]【記載例】シフト記号表（勤務時間帯）'!$C$6:$L$47,10,FALSE))</f>
        <v>7.9999999999999982</v>
      </c>
      <c r="AS54" s="174">
        <f>IF(AS53="","",VLOOKUP(AS53,'[1]【記載例】シフト記号表（勤務時間帯）'!$C$6:$L$47,10,FALSE))</f>
        <v>8</v>
      </c>
      <c r="AT54" s="174" t="str">
        <f>IF(AT53="","",VLOOKUP(AT53,'[1]【記載例】シフト記号表（勤務時間帯）'!$C$6:$L$47,10,FALSE))</f>
        <v/>
      </c>
      <c r="AU54" s="174">
        <f>IF(AU53="","",VLOOKUP(AU53,'[1]【記載例】シフト記号表（勤務時間帯）'!$C$6:$L$47,10,FALSE))</f>
        <v>8</v>
      </c>
      <c r="AV54" s="174" t="str">
        <f>IF(AV53="","",VLOOKUP(AV53,'[1]【記載例】シフト記号表（勤務時間帯）'!$C$6:$L$47,10,FALSE))</f>
        <v/>
      </c>
      <c r="AW54" s="174">
        <f>IF(AW53="","",VLOOKUP(AW53,'[1]【記載例】シフト記号表（勤務時間帯）'!$C$6:$L$47,10,FALSE))</f>
        <v>7.9999999999999982</v>
      </c>
      <c r="AX54" s="175" t="str">
        <f>IF(AX53="","",VLOOKUP(AX53,'[1]【記載例】シフト記号表（勤務時間帯）'!$C$6:$L$47,10,FALSE))</f>
        <v/>
      </c>
      <c r="AY54" s="173">
        <f>IF(AY53="","",VLOOKUP(AY53,'[1]【記載例】シフト記号表（勤務時間帯）'!$C$6:$L$47,10,FALSE))</f>
        <v>7.9999999999999982</v>
      </c>
      <c r="AZ54" s="174">
        <f>IF(AZ53="","",VLOOKUP(AZ53,'[1]【記載例】シフト記号表（勤務時間帯）'!$C$6:$L$47,10,FALSE))</f>
        <v>8</v>
      </c>
      <c r="BA54" s="174" t="str">
        <f>IF(BA53="","",VLOOKUP(BA53,'[1]【記載例】シフト記号表（勤務時間帯）'!$C$6:$L$47,10,FALSE))</f>
        <v/>
      </c>
      <c r="BB54" s="316">
        <f>IF($BE$3="４週",SUM(W54:AX54),IF($BE$3="暦月",SUM(W54:BA54),""))</f>
        <v>128</v>
      </c>
      <c r="BC54" s="317"/>
      <c r="BD54" s="318">
        <f>IF($BE$3="４週",BB54/4,IF($BE$3="暦月",(BB54/($BE$8/7)),""))</f>
        <v>32</v>
      </c>
      <c r="BE54" s="317"/>
      <c r="BF54" s="431"/>
      <c r="BG54" s="432"/>
      <c r="BH54" s="432"/>
      <c r="BI54" s="432"/>
      <c r="BJ54" s="433"/>
    </row>
    <row r="55" spans="2:62" ht="20.25" customHeight="1" x14ac:dyDescent="0.4">
      <c r="B55" s="319">
        <f>B53+1</f>
        <v>20</v>
      </c>
      <c r="C55" s="413" t="s">
        <v>102</v>
      </c>
      <c r="D55" s="414"/>
      <c r="E55" s="240"/>
      <c r="F55" s="241"/>
      <c r="G55" s="240"/>
      <c r="H55" s="241"/>
      <c r="I55" s="417" t="s">
        <v>88</v>
      </c>
      <c r="J55" s="418"/>
      <c r="K55" s="421" t="s">
        <v>18</v>
      </c>
      <c r="L55" s="422"/>
      <c r="M55" s="422"/>
      <c r="N55" s="414"/>
      <c r="O55" s="425" t="s">
        <v>181</v>
      </c>
      <c r="P55" s="426"/>
      <c r="Q55" s="426"/>
      <c r="R55" s="426"/>
      <c r="S55" s="427"/>
      <c r="T55" s="115" t="s">
        <v>17</v>
      </c>
      <c r="U55" s="116"/>
      <c r="V55" s="117"/>
      <c r="W55" s="242" t="s">
        <v>44</v>
      </c>
      <c r="X55" s="243" t="s">
        <v>45</v>
      </c>
      <c r="Y55" s="243" t="s">
        <v>37</v>
      </c>
      <c r="Z55" s="243" t="s">
        <v>37</v>
      </c>
      <c r="AA55" s="243"/>
      <c r="AB55" s="243" t="s">
        <v>40</v>
      </c>
      <c r="AC55" s="244"/>
      <c r="AD55" s="242"/>
      <c r="AE55" s="243" t="s">
        <v>44</v>
      </c>
      <c r="AF55" s="243" t="s">
        <v>45</v>
      </c>
      <c r="AG55" s="243" t="s">
        <v>37</v>
      </c>
      <c r="AH55" s="243" t="s">
        <v>37</v>
      </c>
      <c r="AI55" s="243"/>
      <c r="AJ55" s="244" t="s">
        <v>40</v>
      </c>
      <c r="AK55" s="242" t="s">
        <v>40</v>
      </c>
      <c r="AL55" s="243"/>
      <c r="AM55" s="243" t="s">
        <v>44</v>
      </c>
      <c r="AN55" s="243" t="s">
        <v>45</v>
      </c>
      <c r="AO55" s="243" t="s">
        <v>37</v>
      </c>
      <c r="AP55" s="243" t="s">
        <v>37</v>
      </c>
      <c r="AQ55" s="244"/>
      <c r="AR55" s="242" t="s">
        <v>40</v>
      </c>
      <c r="AS55" s="243"/>
      <c r="AT55" s="243"/>
      <c r="AU55" s="243" t="s">
        <v>44</v>
      </c>
      <c r="AV55" s="243" t="s">
        <v>45</v>
      </c>
      <c r="AW55" s="243" t="s">
        <v>37</v>
      </c>
      <c r="AX55" s="244" t="s">
        <v>37</v>
      </c>
      <c r="AY55" s="242" t="s">
        <v>40</v>
      </c>
      <c r="AZ55" s="243"/>
      <c r="BA55" s="245"/>
      <c r="BB55" s="306"/>
      <c r="BC55" s="307"/>
      <c r="BD55" s="308"/>
      <c r="BE55" s="309"/>
      <c r="BF55" s="404"/>
      <c r="BG55" s="405"/>
      <c r="BH55" s="405"/>
      <c r="BI55" s="405"/>
      <c r="BJ55" s="406"/>
    </row>
    <row r="56" spans="2:62" ht="20.25" customHeight="1" x14ac:dyDescent="0.4">
      <c r="B56" s="320"/>
      <c r="C56" s="440"/>
      <c r="D56" s="441"/>
      <c r="E56" s="238"/>
      <c r="F56" s="239" t="str">
        <f>C55</f>
        <v>介護職員</v>
      </c>
      <c r="G56" s="238"/>
      <c r="H56" s="239" t="str">
        <f>I55</f>
        <v>A</v>
      </c>
      <c r="I56" s="442"/>
      <c r="J56" s="443"/>
      <c r="K56" s="444"/>
      <c r="L56" s="445"/>
      <c r="M56" s="445"/>
      <c r="N56" s="441"/>
      <c r="O56" s="425"/>
      <c r="P56" s="426"/>
      <c r="Q56" s="426"/>
      <c r="R56" s="426"/>
      <c r="S56" s="427"/>
      <c r="T56" s="196" t="s">
        <v>251</v>
      </c>
      <c r="U56" s="120"/>
      <c r="V56" s="197"/>
      <c r="W56" s="173">
        <f>IF(W55="","",VLOOKUP(W55,'[1]【記載例】シフト記号表（勤務時間帯）'!$C$6:$L$47,10,FALSE))</f>
        <v>8</v>
      </c>
      <c r="X56" s="174">
        <f>IF(X55="","",VLOOKUP(X55,'[1]【記載例】シフト記号表（勤務時間帯）'!$C$6:$L$47,10,FALSE))</f>
        <v>8</v>
      </c>
      <c r="Y56" s="174">
        <f>IF(Y55="","",VLOOKUP(Y55,'[1]【記載例】シフト記号表（勤務時間帯）'!$C$6:$L$47,10,FALSE))</f>
        <v>7.9999999999999982</v>
      </c>
      <c r="Z56" s="174">
        <f>IF(Z55="","",VLOOKUP(Z55,'[1]【記載例】シフト記号表（勤務時間帯）'!$C$6:$L$47,10,FALSE))</f>
        <v>7.9999999999999982</v>
      </c>
      <c r="AA56" s="174" t="str">
        <f>IF(AA55="","",VLOOKUP(AA55,'[1]【記載例】シフト記号表（勤務時間帯）'!$C$6:$L$47,10,FALSE))</f>
        <v/>
      </c>
      <c r="AB56" s="174">
        <f>IF(AB55="","",VLOOKUP(AB55,'[1]【記載例】シフト記号表（勤務時間帯）'!$C$6:$L$47,10,FALSE))</f>
        <v>8</v>
      </c>
      <c r="AC56" s="175" t="str">
        <f>IF(AC55="","",VLOOKUP(AC55,'[1]【記載例】シフト記号表（勤務時間帯）'!$C$6:$L$47,10,FALSE))</f>
        <v/>
      </c>
      <c r="AD56" s="173" t="str">
        <f>IF(AD55="","",VLOOKUP(AD55,'[1]【記載例】シフト記号表（勤務時間帯）'!$C$6:$L$47,10,FALSE))</f>
        <v/>
      </c>
      <c r="AE56" s="174">
        <f>IF(AE55="","",VLOOKUP(AE55,'[1]【記載例】シフト記号表（勤務時間帯）'!$C$6:$L$47,10,FALSE))</f>
        <v>8</v>
      </c>
      <c r="AF56" s="174">
        <f>IF(AF55="","",VLOOKUP(AF55,'[1]【記載例】シフト記号表（勤務時間帯）'!$C$6:$L$47,10,FALSE))</f>
        <v>8</v>
      </c>
      <c r="AG56" s="174">
        <f>IF(AG55="","",VLOOKUP(AG55,'[1]【記載例】シフト記号表（勤務時間帯）'!$C$6:$L$47,10,FALSE))</f>
        <v>7.9999999999999982</v>
      </c>
      <c r="AH56" s="174">
        <f>IF(AH55="","",VLOOKUP(AH55,'[1]【記載例】シフト記号表（勤務時間帯）'!$C$6:$L$47,10,FALSE))</f>
        <v>7.9999999999999982</v>
      </c>
      <c r="AI56" s="174" t="str">
        <f>IF(AI55="","",VLOOKUP(AI55,'[1]【記載例】シフト記号表（勤務時間帯）'!$C$6:$L$47,10,FALSE))</f>
        <v/>
      </c>
      <c r="AJ56" s="175">
        <f>IF(AJ55="","",VLOOKUP(AJ55,'[1]【記載例】シフト記号表（勤務時間帯）'!$C$6:$L$47,10,FALSE))</f>
        <v>8</v>
      </c>
      <c r="AK56" s="173">
        <f>IF(AK55="","",VLOOKUP(AK55,'[1]【記載例】シフト記号表（勤務時間帯）'!$C$6:$L$47,10,FALSE))</f>
        <v>8</v>
      </c>
      <c r="AL56" s="174" t="str">
        <f>IF(AL55="","",VLOOKUP(AL55,'[1]【記載例】シフト記号表（勤務時間帯）'!$C$6:$L$47,10,FALSE))</f>
        <v/>
      </c>
      <c r="AM56" s="174">
        <f>IF(AM55="","",VLOOKUP(AM55,'[1]【記載例】シフト記号表（勤務時間帯）'!$C$6:$L$47,10,FALSE))</f>
        <v>8</v>
      </c>
      <c r="AN56" s="174">
        <f>IF(AN55="","",VLOOKUP(AN55,'[1]【記載例】シフト記号表（勤務時間帯）'!$C$6:$L$47,10,FALSE))</f>
        <v>8</v>
      </c>
      <c r="AO56" s="174">
        <f>IF(AO55="","",VLOOKUP(AO55,'[1]【記載例】シフト記号表（勤務時間帯）'!$C$6:$L$47,10,FALSE))</f>
        <v>7.9999999999999982</v>
      </c>
      <c r="AP56" s="174">
        <f>IF(AP55="","",VLOOKUP(AP55,'[1]【記載例】シフト記号表（勤務時間帯）'!$C$6:$L$47,10,FALSE))</f>
        <v>7.9999999999999982</v>
      </c>
      <c r="AQ56" s="175" t="str">
        <f>IF(AQ55="","",VLOOKUP(AQ55,'[1]【記載例】シフト記号表（勤務時間帯）'!$C$6:$L$47,10,FALSE))</f>
        <v/>
      </c>
      <c r="AR56" s="173">
        <f>IF(AR55="","",VLOOKUP(AR55,'[1]【記載例】シフト記号表（勤務時間帯）'!$C$6:$L$47,10,FALSE))</f>
        <v>8</v>
      </c>
      <c r="AS56" s="174" t="str">
        <f>IF(AS55="","",VLOOKUP(AS55,'[1]【記載例】シフト記号表（勤務時間帯）'!$C$6:$L$47,10,FALSE))</f>
        <v/>
      </c>
      <c r="AT56" s="174" t="str">
        <f>IF(AT55="","",VLOOKUP(AT55,'[1]【記載例】シフト記号表（勤務時間帯）'!$C$6:$L$47,10,FALSE))</f>
        <v/>
      </c>
      <c r="AU56" s="174">
        <f>IF(AU55="","",VLOOKUP(AU55,'[1]【記載例】シフト記号表（勤務時間帯）'!$C$6:$L$47,10,FALSE))</f>
        <v>8</v>
      </c>
      <c r="AV56" s="174">
        <f>IF(AV55="","",VLOOKUP(AV55,'[1]【記載例】シフト記号表（勤務時間帯）'!$C$6:$L$47,10,FALSE))</f>
        <v>8</v>
      </c>
      <c r="AW56" s="174">
        <f>IF(AW55="","",VLOOKUP(AW55,'[1]【記載例】シフト記号表（勤務時間帯）'!$C$6:$L$47,10,FALSE))</f>
        <v>7.9999999999999982</v>
      </c>
      <c r="AX56" s="175">
        <f>IF(AX55="","",VLOOKUP(AX55,'[1]【記載例】シフト記号表（勤務時間帯）'!$C$6:$L$47,10,FALSE))</f>
        <v>7.9999999999999982</v>
      </c>
      <c r="AY56" s="173">
        <f>IF(AY55="","",VLOOKUP(AY55,'[1]【記載例】シフト記号表（勤務時間帯）'!$C$6:$L$47,10,FALSE))</f>
        <v>8</v>
      </c>
      <c r="AZ56" s="174" t="str">
        <f>IF(AZ55="","",VLOOKUP(AZ55,'[1]【記載例】シフト記号表（勤務時間帯）'!$C$6:$L$47,10,FALSE))</f>
        <v/>
      </c>
      <c r="BA56" s="174" t="str">
        <f>IF(BA55="","",VLOOKUP(BA55,'[1]【記載例】シフト記号表（勤務時間帯）'!$C$6:$L$47,10,FALSE))</f>
        <v/>
      </c>
      <c r="BB56" s="316">
        <f>IF($BE$3="４週",SUM(W56:AX56),IF($BE$3="暦月",SUM(W56:BA56),""))</f>
        <v>160</v>
      </c>
      <c r="BC56" s="317"/>
      <c r="BD56" s="318">
        <f>IF($BE$3="４週",BB56/4,IF($BE$3="暦月",(BB56/($BE$8/7)),""))</f>
        <v>40</v>
      </c>
      <c r="BE56" s="317"/>
      <c r="BF56" s="431"/>
      <c r="BG56" s="432"/>
      <c r="BH56" s="432"/>
      <c r="BI56" s="432"/>
      <c r="BJ56" s="433"/>
    </row>
    <row r="57" spans="2:62" ht="20.25" customHeight="1" x14ac:dyDescent="0.4">
      <c r="B57" s="319">
        <f>B55+1</f>
        <v>21</v>
      </c>
      <c r="C57" s="413" t="s">
        <v>102</v>
      </c>
      <c r="D57" s="414"/>
      <c r="E57" s="238"/>
      <c r="F57" s="239"/>
      <c r="G57" s="238"/>
      <c r="H57" s="239"/>
      <c r="I57" s="417" t="s">
        <v>88</v>
      </c>
      <c r="J57" s="418"/>
      <c r="K57" s="421" t="s">
        <v>89</v>
      </c>
      <c r="L57" s="422"/>
      <c r="M57" s="422"/>
      <c r="N57" s="414"/>
      <c r="O57" s="425" t="s">
        <v>182</v>
      </c>
      <c r="P57" s="426"/>
      <c r="Q57" s="426"/>
      <c r="R57" s="426"/>
      <c r="S57" s="427"/>
      <c r="T57" s="195" t="s">
        <v>17</v>
      </c>
      <c r="U57" s="118"/>
      <c r="V57" s="119"/>
      <c r="W57" s="242"/>
      <c r="X57" s="243" t="s">
        <v>44</v>
      </c>
      <c r="Y57" s="243" t="s">
        <v>45</v>
      </c>
      <c r="Z57" s="243" t="s">
        <v>40</v>
      </c>
      <c r="AA57" s="243" t="s">
        <v>37</v>
      </c>
      <c r="AB57" s="243"/>
      <c r="AC57" s="244" t="s">
        <v>40</v>
      </c>
      <c r="AD57" s="242" t="s">
        <v>40</v>
      </c>
      <c r="AE57" s="243"/>
      <c r="AF57" s="243" t="s">
        <v>44</v>
      </c>
      <c r="AG57" s="243" t="s">
        <v>45</v>
      </c>
      <c r="AH57" s="243" t="s">
        <v>40</v>
      </c>
      <c r="AI57" s="243" t="s">
        <v>37</v>
      </c>
      <c r="AJ57" s="244"/>
      <c r="AK57" s="242" t="s">
        <v>40</v>
      </c>
      <c r="AL57" s="243" t="s">
        <v>37</v>
      </c>
      <c r="AM57" s="243"/>
      <c r="AN57" s="243" t="s">
        <v>44</v>
      </c>
      <c r="AO57" s="243" t="s">
        <v>45</v>
      </c>
      <c r="AP57" s="243" t="s">
        <v>40</v>
      </c>
      <c r="AQ57" s="244"/>
      <c r="AR57" s="242"/>
      <c r="AS57" s="243" t="s">
        <v>40</v>
      </c>
      <c r="AT57" s="243" t="s">
        <v>37</v>
      </c>
      <c r="AU57" s="243"/>
      <c r="AV57" s="243" t="s">
        <v>44</v>
      </c>
      <c r="AW57" s="243" t="s">
        <v>45</v>
      </c>
      <c r="AX57" s="244" t="s">
        <v>40</v>
      </c>
      <c r="AY57" s="242"/>
      <c r="AZ57" s="243" t="s">
        <v>40</v>
      </c>
      <c r="BA57" s="245"/>
      <c r="BB57" s="306"/>
      <c r="BC57" s="307"/>
      <c r="BD57" s="308"/>
      <c r="BE57" s="309"/>
      <c r="BF57" s="404"/>
      <c r="BG57" s="405"/>
      <c r="BH57" s="405"/>
      <c r="BI57" s="405"/>
      <c r="BJ57" s="406"/>
    </row>
    <row r="58" spans="2:62" ht="20.25" customHeight="1" x14ac:dyDescent="0.4">
      <c r="B58" s="320"/>
      <c r="C58" s="440"/>
      <c r="D58" s="441"/>
      <c r="E58" s="238"/>
      <c r="F58" s="239" t="str">
        <f>C57</f>
        <v>介護職員</v>
      </c>
      <c r="G58" s="238"/>
      <c r="H58" s="239" t="str">
        <f>I57</f>
        <v>A</v>
      </c>
      <c r="I58" s="442"/>
      <c r="J58" s="443"/>
      <c r="K58" s="444"/>
      <c r="L58" s="445"/>
      <c r="M58" s="445"/>
      <c r="N58" s="441"/>
      <c r="O58" s="425"/>
      <c r="P58" s="426"/>
      <c r="Q58" s="426"/>
      <c r="R58" s="426"/>
      <c r="S58" s="427"/>
      <c r="T58" s="196" t="s">
        <v>251</v>
      </c>
      <c r="U58" s="120"/>
      <c r="V58" s="197"/>
      <c r="W58" s="173" t="str">
        <f>IF(W57="","",VLOOKUP(W57,'[1]【記載例】シフト記号表（勤務時間帯）'!$C$6:$L$47,10,FALSE))</f>
        <v/>
      </c>
      <c r="X58" s="174">
        <f>IF(X57="","",VLOOKUP(X57,'[1]【記載例】シフト記号表（勤務時間帯）'!$C$6:$L$47,10,FALSE))</f>
        <v>8</v>
      </c>
      <c r="Y58" s="174">
        <f>IF(Y57="","",VLOOKUP(Y57,'[1]【記載例】シフト記号表（勤務時間帯）'!$C$6:$L$47,10,FALSE))</f>
        <v>8</v>
      </c>
      <c r="Z58" s="174">
        <f>IF(Z57="","",VLOOKUP(Z57,'[1]【記載例】シフト記号表（勤務時間帯）'!$C$6:$L$47,10,FALSE))</f>
        <v>8</v>
      </c>
      <c r="AA58" s="174">
        <f>IF(AA57="","",VLOOKUP(AA57,'[1]【記載例】シフト記号表（勤務時間帯）'!$C$6:$L$47,10,FALSE))</f>
        <v>7.9999999999999982</v>
      </c>
      <c r="AB58" s="174" t="str">
        <f>IF(AB57="","",VLOOKUP(AB57,'[1]【記載例】シフト記号表（勤務時間帯）'!$C$6:$L$47,10,FALSE))</f>
        <v/>
      </c>
      <c r="AC58" s="175">
        <f>IF(AC57="","",VLOOKUP(AC57,'[1]【記載例】シフト記号表（勤務時間帯）'!$C$6:$L$47,10,FALSE))</f>
        <v>8</v>
      </c>
      <c r="AD58" s="173">
        <f>IF(AD57="","",VLOOKUP(AD57,'[1]【記載例】シフト記号表（勤務時間帯）'!$C$6:$L$47,10,FALSE))</f>
        <v>8</v>
      </c>
      <c r="AE58" s="174" t="str">
        <f>IF(AE57="","",VLOOKUP(AE57,'[1]【記載例】シフト記号表（勤務時間帯）'!$C$6:$L$47,10,FALSE))</f>
        <v/>
      </c>
      <c r="AF58" s="174">
        <f>IF(AF57="","",VLOOKUP(AF57,'[1]【記載例】シフト記号表（勤務時間帯）'!$C$6:$L$47,10,FALSE))</f>
        <v>8</v>
      </c>
      <c r="AG58" s="174">
        <f>IF(AG57="","",VLOOKUP(AG57,'[1]【記載例】シフト記号表（勤務時間帯）'!$C$6:$L$47,10,FALSE))</f>
        <v>8</v>
      </c>
      <c r="AH58" s="174">
        <f>IF(AH57="","",VLOOKUP(AH57,'[1]【記載例】シフト記号表（勤務時間帯）'!$C$6:$L$47,10,FALSE))</f>
        <v>8</v>
      </c>
      <c r="AI58" s="174">
        <f>IF(AI57="","",VLOOKUP(AI57,'[1]【記載例】シフト記号表（勤務時間帯）'!$C$6:$L$47,10,FALSE))</f>
        <v>7.9999999999999982</v>
      </c>
      <c r="AJ58" s="175" t="str">
        <f>IF(AJ57="","",VLOOKUP(AJ57,'[1]【記載例】シフト記号表（勤務時間帯）'!$C$6:$L$47,10,FALSE))</f>
        <v/>
      </c>
      <c r="AK58" s="173">
        <f>IF(AK57="","",VLOOKUP(AK57,'[1]【記載例】シフト記号表（勤務時間帯）'!$C$6:$L$47,10,FALSE))</f>
        <v>8</v>
      </c>
      <c r="AL58" s="174">
        <f>IF(AL57="","",VLOOKUP(AL57,'[1]【記載例】シフト記号表（勤務時間帯）'!$C$6:$L$47,10,FALSE))</f>
        <v>7.9999999999999982</v>
      </c>
      <c r="AM58" s="174" t="str">
        <f>IF(AM57="","",VLOOKUP(AM57,'[1]【記載例】シフト記号表（勤務時間帯）'!$C$6:$L$47,10,FALSE))</f>
        <v/>
      </c>
      <c r="AN58" s="174">
        <f>IF(AN57="","",VLOOKUP(AN57,'[1]【記載例】シフト記号表（勤務時間帯）'!$C$6:$L$47,10,FALSE))</f>
        <v>8</v>
      </c>
      <c r="AO58" s="174">
        <f>IF(AO57="","",VLOOKUP(AO57,'[1]【記載例】シフト記号表（勤務時間帯）'!$C$6:$L$47,10,FALSE))</f>
        <v>8</v>
      </c>
      <c r="AP58" s="174">
        <f>IF(AP57="","",VLOOKUP(AP57,'[1]【記載例】シフト記号表（勤務時間帯）'!$C$6:$L$47,10,FALSE))</f>
        <v>8</v>
      </c>
      <c r="AQ58" s="175" t="str">
        <f>IF(AQ57="","",VLOOKUP(AQ57,'[1]【記載例】シフト記号表（勤務時間帯）'!$C$6:$L$47,10,FALSE))</f>
        <v/>
      </c>
      <c r="AR58" s="173" t="str">
        <f>IF(AR57="","",VLOOKUP(AR57,'[1]【記載例】シフト記号表（勤務時間帯）'!$C$6:$L$47,10,FALSE))</f>
        <v/>
      </c>
      <c r="AS58" s="174">
        <f>IF(AS57="","",VLOOKUP(AS57,'[1]【記載例】シフト記号表（勤務時間帯）'!$C$6:$L$47,10,FALSE))</f>
        <v>8</v>
      </c>
      <c r="AT58" s="174">
        <f>IF(AT57="","",VLOOKUP(AT57,'[1]【記載例】シフト記号表（勤務時間帯）'!$C$6:$L$47,10,FALSE))</f>
        <v>7.9999999999999982</v>
      </c>
      <c r="AU58" s="174" t="str">
        <f>IF(AU57="","",VLOOKUP(AU57,'[1]【記載例】シフト記号表（勤務時間帯）'!$C$6:$L$47,10,FALSE))</f>
        <v/>
      </c>
      <c r="AV58" s="174">
        <f>IF(AV57="","",VLOOKUP(AV57,'[1]【記載例】シフト記号表（勤務時間帯）'!$C$6:$L$47,10,FALSE))</f>
        <v>8</v>
      </c>
      <c r="AW58" s="174">
        <f>IF(AW57="","",VLOOKUP(AW57,'[1]【記載例】シフト記号表（勤務時間帯）'!$C$6:$L$47,10,FALSE))</f>
        <v>8</v>
      </c>
      <c r="AX58" s="175">
        <f>IF(AX57="","",VLOOKUP(AX57,'[1]【記載例】シフト記号表（勤務時間帯）'!$C$6:$L$47,10,FALSE))</f>
        <v>8</v>
      </c>
      <c r="AY58" s="173" t="str">
        <f>IF(AY57="","",VLOOKUP(AY57,'[1]【記載例】シフト記号表（勤務時間帯）'!$C$6:$L$47,10,FALSE))</f>
        <v/>
      </c>
      <c r="AZ58" s="174">
        <f>IF(AZ57="","",VLOOKUP(AZ57,'[1]【記載例】シフト記号表（勤務時間帯）'!$C$6:$L$47,10,FALSE))</f>
        <v>8</v>
      </c>
      <c r="BA58" s="174" t="str">
        <f>IF(BA57="","",VLOOKUP(BA57,'[1]【記載例】シフト記号表（勤務時間帯）'!$C$6:$L$47,10,FALSE))</f>
        <v/>
      </c>
      <c r="BB58" s="316">
        <f>IF($BE$3="４週",SUM(W58:AX58),IF($BE$3="暦月",SUM(W58:BA58),""))</f>
        <v>160</v>
      </c>
      <c r="BC58" s="317"/>
      <c r="BD58" s="318">
        <f>IF($BE$3="４週",BB58/4,IF($BE$3="暦月",(BB58/($BE$8/7)),""))</f>
        <v>40</v>
      </c>
      <c r="BE58" s="317"/>
      <c r="BF58" s="431"/>
      <c r="BG58" s="432"/>
      <c r="BH58" s="432"/>
      <c r="BI58" s="432"/>
      <c r="BJ58" s="433"/>
    </row>
    <row r="59" spans="2:62" ht="20.25" customHeight="1" x14ac:dyDescent="0.4">
      <c r="B59" s="319">
        <f>B57+1</f>
        <v>22</v>
      </c>
      <c r="C59" s="413" t="s">
        <v>102</v>
      </c>
      <c r="D59" s="414"/>
      <c r="E59" s="238"/>
      <c r="F59" s="239"/>
      <c r="G59" s="238"/>
      <c r="H59" s="239"/>
      <c r="I59" s="417" t="s">
        <v>88</v>
      </c>
      <c r="J59" s="418"/>
      <c r="K59" s="421" t="s">
        <v>89</v>
      </c>
      <c r="L59" s="422"/>
      <c r="M59" s="422"/>
      <c r="N59" s="414"/>
      <c r="O59" s="425" t="s">
        <v>183</v>
      </c>
      <c r="P59" s="426"/>
      <c r="Q59" s="426"/>
      <c r="R59" s="426"/>
      <c r="S59" s="427"/>
      <c r="T59" s="195" t="s">
        <v>17</v>
      </c>
      <c r="U59" s="118"/>
      <c r="V59" s="119"/>
      <c r="W59" s="242" t="s">
        <v>40</v>
      </c>
      <c r="X59" s="243"/>
      <c r="Y59" s="243" t="s">
        <v>44</v>
      </c>
      <c r="Z59" s="243" t="s">
        <v>45</v>
      </c>
      <c r="AA59" s="243" t="s">
        <v>40</v>
      </c>
      <c r="AB59" s="243" t="s">
        <v>37</v>
      </c>
      <c r="AC59" s="244"/>
      <c r="AD59" s="242" t="s">
        <v>37</v>
      </c>
      <c r="AE59" s="243" t="s">
        <v>40</v>
      </c>
      <c r="AF59" s="243"/>
      <c r="AG59" s="243" t="s">
        <v>44</v>
      </c>
      <c r="AH59" s="243" t="s">
        <v>45</v>
      </c>
      <c r="AI59" s="243" t="s">
        <v>40</v>
      </c>
      <c r="AJ59" s="244"/>
      <c r="AK59" s="242" t="s">
        <v>37</v>
      </c>
      <c r="AL59" s="243" t="s">
        <v>40</v>
      </c>
      <c r="AM59" s="243"/>
      <c r="AN59" s="243"/>
      <c r="AO59" s="243" t="s">
        <v>44</v>
      </c>
      <c r="AP59" s="243" t="s">
        <v>45</v>
      </c>
      <c r="AQ59" s="244" t="s">
        <v>37</v>
      </c>
      <c r="AR59" s="242" t="s">
        <v>37</v>
      </c>
      <c r="AS59" s="243"/>
      <c r="AT59" s="243" t="s">
        <v>40</v>
      </c>
      <c r="AU59" s="243" t="s">
        <v>37</v>
      </c>
      <c r="AV59" s="243"/>
      <c r="AW59" s="243" t="s">
        <v>44</v>
      </c>
      <c r="AX59" s="244" t="s">
        <v>45</v>
      </c>
      <c r="AY59" s="242" t="s">
        <v>37</v>
      </c>
      <c r="AZ59" s="243"/>
      <c r="BA59" s="245"/>
      <c r="BB59" s="306"/>
      <c r="BC59" s="307"/>
      <c r="BD59" s="308"/>
      <c r="BE59" s="309"/>
      <c r="BF59" s="404"/>
      <c r="BG59" s="405"/>
      <c r="BH59" s="405"/>
      <c r="BI59" s="405"/>
      <c r="BJ59" s="406"/>
    </row>
    <row r="60" spans="2:62" ht="20.25" customHeight="1" x14ac:dyDescent="0.4">
      <c r="B60" s="320"/>
      <c r="C60" s="440"/>
      <c r="D60" s="441"/>
      <c r="E60" s="238"/>
      <c r="F60" s="239" t="str">
        <f>C59</f>
        <v>介護職員</v>
      </c>
      <c r="G60" s="238"/>
      <c r="H60" s="239" t="str">
        <f>I59</f>
        <v>A</v>
      </c>
      <c r="I60" s="442"/>
      <c r="J60" s="443"/>
      <c r="K60" s="444"/>
      <c r="L60" s="445"/>
      <c r="M60" s="445"/>
      <c r="N60" s="441"/>
      <c r="O60" s="425"/>
      <c r="P60" s="426"/>
      <c r="Q60" s="426"/>
      <c r="R60" s="426"/>
      <c r="S60" s="427"/>
      <c r="T60" s="196" t="s">
        <v>251</v>
      </c>
      <c r="U60" s="120"/>
      <c r="V60" s="197"/>
      <c r="W60" s="173">
        <f>IF(W59="","",VLOOKUP(W59,'[1]【記載例】シフト記号表（勤務時間帯）'!$C$6:$L$47,10,FALSE))</f>
        <v>8</v>
      </c>
      <c r="X60" s="174" t="str">
        <f>IF(X59="","",VLOOKUP(X59,'[1]【記載例】シフト記号表（勤務時間帯）'!$C$6:$L$47,10,FALSE))</f>
        <v/>
      </c>
      <c r="Y60" s="174">
        <f>IF(Y59="","",VLOOKUP(Y59,'[1]【記載例】シフト記号表（勤務時間帯）'!$C$6:$L$47,10,FALSE))</f>
        <v>8</v>
      </c>
      <c r="Z60" s="174">
        <f>IF(Z59="","",VLOOKUP(Z59,'[1]【記載例】シフト記号表（勤務時間帯）'!$C$6:$L$47,10,FALSE))</f>
        <v>8</v>
      </c>
      <c r="AA60" s="174">
        <f>IF(AA59="","",VLOOKUP(AA59,'[1]【記載例】シフト記号表（勤務時間帯）'!$C$6:$L$47,10,FALSE))</f>
        <v>8</v>
      </c>
      <c r="AB60" s="174">
        <f>IF(AB59="","",VLOOKUP(AB59,'[1]【記載例】シフト記号表（勤務時間帯）'!$C$6:$L$47,10,FALSE))</f>
        <v>7.9999999999999982</v>
      </c>
      <c r="AC60" s="175" t="str">
        <f>IF(AC59="","",VLOOKUP(AC59,'[1]【記載例】シフト記号表（勤務時間帯）'!$C$6:$L$47,10,FALSE))</f>
        <v/>
      </c>
      <c r="AD60" s="173">
        <f>IF(AD59="","",VLOOKUP(AD59,'[1]【記載例】シフト記号表（勤務時間帯）'!$C$6:$L$47,10,FALSE))</f>
        <v>7.9999999999999982</v>
      </c>
      <c r="AE60" s="174">
        <f>IF(AE59="","",VLOOKUP(AE59,'[1]【記載例】シフト記号表（勤務時間帯）'!$C$6:$L$47,10,FALSE))</f>
        <v>8</v>
      </c>
      <c r="AF60" s="174" t="str">
        <f>IF(AF59="","",VLOOKUP(AF59,'[1]【記載例】シフト記号表（勤務時間帯）'!$C$6:$L$47,10,FALSE))</f>
        <v/>
      </c>
      <c r="AG60" s="174">
        <f>IF(AG59="","",VLOOKUP(AG59,'[1]【記載例】シフト記号表（勤務時間帯）'!$C$6:$L$47,10,FALSE))</f>
        <v>8</v>
      </c>
      <c r="AH60" s="174">
        <f>IF(AH59="","",VLOOKUP(AH59,'[1]【記載例】シフト記号表（勤務時間帯）'!$C$6:$L$47,10,FALSE))</f>
        <v>8</v>
      </c>
      <c r="AI60" s="174">
        <f>IF(AI59="","",VLOOKUP(AI59,'[1]【記載例】シフト記号表（勤務時間帯）'!$C$6:$L$47,10,FALSE))</f>
        <v>8</v>
      </c>
      <c r="AJ60" s="175" t="str">
        <f>IF(AJ59="","",VLOOKUP(AJ59,'[1]【記載例】シフト記号表（勤務時間帯）'!$C$6:$L$47,10,FALSE))</f>
        <v/>
      </c>
      <c r="AK60" s="173">
        <f>IF(AK59="","",VLOOKUP(AK59,'[1]【記載例】シフト記号表（勤務時間帯）'!$C$6:$L$47,10,FALSE))</f>
        <v>7.9999999999999982</v>
      </c>
      <c r="AL60" s="174">
        <f>IF(AL59="","",VLOOKUP(AL59,'[1]【記載例】シフト記号表（勤務時間帯）'!$C$6:$L$47,10,FALSE))</f>
        <v>8</v>
      </c>
      <c r="AM60" s="174" t="str">
        <f>IF(AM59="","",VLOOKUP(AM59,'[1]【記載例】シフト記号表（勤務時間帯）'!$C$6:$L$47,10,FALSE))</f>
        <v/>
      </c>
      <c r="AN60" s="174" t="str">
        <f>IF(AN59="","",VLOOKUP(AN59,'[1]【記載例】シフト記号表（勤務時間帯）'!$C$6:$L$47,10,FALSE))</f>
        <v/>
      </c>
      <c r="AO60" s="174">
        <f>IF(AO59="","",VLOOKUP(AO59,'[1]【記載例】シフト記号表（勤務時間帯）'!$C$6:$L$47,10,FALSE))</f>
        <v>8</v>
      </c>
      <c r="AP60" s="174">
        <f>IF(AP59="","",VLOOKUP(AP59,'[1]【記載例】シフト記号表（勤務時間帯）'!$C$6:$L$47,10,FALSE))</f>
        <v>8</v>
      </c>
      <c r="AQ60" s="175">
        <f>IF(AQ59="","",VLOOKUP(AQ59,'[1]【記載例】シフト記号表（勤務時間帯）'!$C$6:$L$47,10,FALSE))</f>
        <v>7.9999999999999982</v>
      </c>
      <c r="AR60" s="173">
        <f>IF(AR59="","",VLOOKUP(AR59,'[1]【記載例】シフト記号表（勤務時間帯）'!$C$6:$L$47,10,FALSE))</f>
        <v>7.9999999999999982</v>
      </c>
      <c r="AS60" s="174" t="str">
        <f>IF(AS59="","",VLOOKUP(AS59,'[1]【記載例】シフト記号表（勤務時間帯）'!$C$6:$L$47,10,FALSE))</f>
        <v/>
      </c>
      <c r="AT60" s="174">
        <f>IF(AT59="","",VLOOKUP(AT59,'[1]【記載例】シフト記号表（勤務時間帯）'!$C$6:$L$47,10,FALSE))</f>
        <v>8</v>
      </c>
      <c r="AU60" s="174">
        <f>IF(AU59="","",VLOOKUP(AU59,'[1]【記載例】シフト記号表（勤務時間帯）'!$C$6:$L$47,10,FALSE))</f>
        <v>7.9999999999999982</v>
      </c>
      <c r="AV60" s="174" t="str">
        <f>IF(AV59="","",VLOOKUP(AV59,'[1]【記載例】シフト記号表（勤務時間帯）'!$C$6:$L$47,10,FALSE))</f>
        <v/>
      </c>
      <c r="AW60" s="174">
        <f>IF(AW59="","",VLOOKUP(AW59,'[1]【記載例】シフト記号表（勤務時間帯）'!$C$6:$L$47,10,FALSE))</f>
        <v>8</v>
      </c>
      <c r="AX60" s="175">
        <f>IF(AX59="","",VLOOKUP(AX59,'[1]【記載例】シフト記号表（勤務時間帯）'!$C$6:$L$47,10,FALSE))</f>
        <v>8</v>
      </c>
      <c r="AY60" s="173">
        <f>IF(AY59="","",VLOOKUP(AY59,'[1]【記載例】シフト記号表（勤務時間帯）'!$C$6:$L$47,10,FALSE))</f>
        <v>7.9999999999999982</v>
      </c>
      <c r="AZ60" s="174" t="str">
        <f>IF(AZ59="","",VLOOKUP(AZ59,'[1]【記載例】シフト記号表（勤務時間帯）'!$C$6:$L$47,10,FALSE))</f>
        <v/>
      </c>
      <c r="BA60" s="174" t="str">
        <f>IF(BA59="","",VLOOKUP(BA59,'[1]【記載例】シフト記号表（勤務時間帯）'!$C$6:$L$47,10,FALSE))</f>
        <v/>
      </c>
      <c r="BB60" s="316">
        <f>IF($BE$3="４週",SUM(W60:AX60),IF($BE$3="暦月",SUM(W60:BA60),""))</f>
        <v>160</v>
      </c>
      <c r="BC60" s="317"/>
      <c r="BD60" s="318">
        <f>IF($BE$3="４週",BB60/4,IF($BE$3="暦月",(BB60/($BE$8/7)),""))</f>
        <v>40</v>
      </c>
      <c r="BE60" s="317"/>
      <c r="BF60" s="431"/>
      <c r="BG60" s="432"/>
      <c r="BH60" s="432"/>
      <c r="BI60" s="432"/>
      <c r="BJ60" s="433"/>
    </row>
    <row r="61" spans="2:62" ht="20.25" customHeight="1" x14ac:dyDescent="0.4">
      <c r="B61" s="319">
        <f>B59+1</f>
        <v>23</v>
      </c>
      <c r="C61" s="413" t="s">
        <v>102</v>
      </c>
      <c r="D61" s="414"/>
      <c r="E61" s="238"/>
      <c r="F61" s="239"/>
      <c r="G61" s="238"/>
      <c r="H61" s="239"/>
      <c r="I61" s="417" t="s">
        <v>88</v>
      </c>
      <c r="J61" s="418"/>
      <c r="K61" s="421" t="s">
        <v>89</v>
      </c>
      <c r="L61" s="422"/>
      <c r="M61" s="422"/>
      <c r="N61" s="414"/>
      <c r="O61" s="425" t="s">
        <v>184</v>
      </c>
      <c r="P61" s="426"/>
      <c r="Q61" s="426"/>
      <c r="R61" s="426"/>
      <c r="S61" s="427"/>
      <c r="T61" s="195" t="s">
        <v>17</v>
      </c>
      <c r="U61" s="118"/>
      <c r="V61" s="119"/>
      <c r="W61" s="242" t="s">
        <v>37</v>
      </c>
      <c r="X61" s="243" t="s">
        <v>40</v>
      </c>
      <c r="Y61" s="243"/>
      <c r="Z61" s="243" t="s">
        <v>44</v>
      </c>
      <c r="AA61" s="243" t="s">
        <v>45</v>
      </c>
      <c r="AB61" s="243"/>
      <c r="AC61" s="244" t="s">
        <v>37</v>
      </c>
      <c r="AD61" s="242" t="s">
        <v>40</v>
      </c>
      <c r="AE61" s="243" t="s">
        <v>40</v>
      </c>
      <c r="AF61" s="243" t="s">
        <v>37</v>
      </c>
      <c r="AG61" s="243"/>
      <c r="AH61" s="243" t="s">
        <v>44</v>
      </c>
      <c r="AI61" s="243" t="s">
        <v>45</v>
      </c>
      <c r="AJ61" s="244"/>
      <c r="AK61" s="242" t="s">
        <v>40</v>
      </c>
      <c r="AL61" s="243"/>
      <c r="AM61" s="243" t="s">
        <v>40</v>
      </c>
      <c r="AN61" s="243" t="s">
        <v>40</v>
      </c>
      <c r="AO61" s="243"/>
      <c r="AP61" s="243" t="s">
        <v>44</v>
      </c>
      <c r="AQ61" s="244" t="s">
        <v>45</v>
      </c>
      <c r="AR61" s="242" t="s">
        <v>40</v>
      </c>
      <c r="AS61" s="243" t="s">
        <v>37</v>
      </c>
      <c r="AT61" s="243"/>
      <c r="AU61" s="243" t="s">
        <v>40</v>
      </c>
      <c r="AV61" s="243" t="s">
        <v>312</v>
      </c>
      <c r="AW61" s="243"/>
      <c r="AX61" s="244" t="s">
        <v>44</v>
      </c>
      <c r="AY61" s="242" t="s">
        <v>40</v>
      </c>
      <c r="AZ61" s="243" t="s">
        <v>37</v>
      </c>
      <c r="BA61" s="245"/>
      <c r="BB61" s="306"/>
      <c r="BC61" s="307"/>
      <c r="BD61" s="308"/>
      <c r="BE61" s="309"/>
      <c r="BF61" s="404"/>
      <c r="BG61" s="405"/>
      <c r="BH61" s="405"/>
      <c r="BI61" s="405"/>
      <c r="BJ61" s="406"/>
    </row>
    <row r="62" spans="2:62" ht="20.25" customHeight="1" x14ac:dyDescent="0.4">
      <c r="B62" s="320"/>
      <c r="C62" s="440"/>
      <c r="D62" s="441"/>
      <c r="E62" s="238"/>
      <c r="F62" s="239" t="str">
        <f>C61</f>
        <v>介護職員</v>
      </c>
      <c r="G62" s="238"/>
      <c r="H62" s="239" t="str">
        <f>I61</f>
        <v>A</v>
      </c>
      <c r="I62" s="442"/>
      <c r="J62" s="443"/>
      <c r="K62" s="444"/>
      <c r="L62" s="445"/>
      <c r="M62" s="445"/>
      <c r="N62" s="441"/>
      <c r="O62" s="425"/>
      <c r="P62" s="426"/>
      <c r="Q62" s="426"/>
      <c r="R62" s="426"/>
      <c r="S62" s="427"/>
      <c r="T62" s="196" t="s">
        <v>251</v>
      </c>
      <c r="U62" s="120"/>
      <c r="V62" s="197"/>
      <c r="W62" s="173">
        <f>IF(W61="","",VLOOKUP(W61,'[1]【記載例】シフト記号表（勤務時間帯）'!$C$6:$L$47,10,FALSE))</f>
        <v>7.9999999999999982</v>
      </c>
      <c r="X62" s="174">
        <f>IF(X61="","",VLOOKUP(X61,'[1]【記載例】シフト記号表（勤務時間帯）'!$C$6:$L$47,10,FALSE))</f>
        <v>8</v>
      </c>
      <c r="Y62" s="174" t="str">
        <f>IF(Y61="","",VLOOKUP(Y61,'[1]【記載例】シフト記号表（勤務時間帯）'!$C$6:$L$47,10,FALSE))</f>
        <v/>
      </c>
      <c r="Z62" s="174">
        <f>IF(Z61="","",VLOOKUP(Z61,'[1]【記載例】シフト記号表（勤務時間帯）'!$C$6:$L$47,10,FALSE))</f>
        <v>8</v>
      </c>
      <c r="AA62" s="174">
        <f>IF(AA61="","",VLOOKUP(AA61,'[1]【記載例】シフト記号表（勤務時間帯）'!$C$6:$L$47,10,FALSE))</f>
        <v>8</v>
      </c>
      <c r="AB62" s="174" t="str">
        <f>IF(AB61="","",VLOOKUP(AB61,'[1]【記載例】シフト記号表（勤務時間帯）'!$C$6:$L$47,10,FALSE))</f>
        <v/>
      </c>
      <c r="AC62" s="175">
        <f>IF(AC61="","",VLOOKUP(AC61,'[1]【記載例】シフト記号表（勤務時間帯）'!$C$6:$L$47,10,FALSE))</f>
        <v>7.9999999999999982</v>
      </c>
      <c r="AD62" s="173">
        <f>IF(AD61="","",VLOOKUP(AD61,'[1]【記載例】シフト記号表（勤務時間帯）'!$C$6:$L$47,10,FALSE))</f>
        <v>8</v>
      </c>
      <c r="AE62" s="174">
        <f>IF(AE61="","",VLOOKUP(AE61,'[1]【記載例】シフト記号表（勤務時間帯）'!$C$6:$L$47,10,FALSE))</f>
        <v>8</v>
      </c>
      <c r="AF62" s="174">
        <f>IF(AF61="","",VLOOKUP(AF61,'[1]【記載例】シフト記号表（勤務時間帯）'!$C$6:$L$47,10,FALSE))</f>
        <v>7.9999999999999982</v>
      </c>
      <c r="AG62" s="174" t="str">
        <f>IF(AG61="","",VLOOKUP(AG61,'[1]【記載例】シフト記号表（勤務時間帯）'!$C$6:$L$47,10,FALSE))</f>
        <v/>
      </c>
      <c r="AH62" s="174">
        <f>IF(AH61="","",VLOOKUP(AH61,'[1]【記載例】シフト記号表（勤務時間帯）'!$C$6:$L$47,10,FALSE))</f>
        <v>8</v>
      </c>
      <c r="AI62" s="174">
        <f>IF(AI61="","",VLOOKUP(AI61,'[1]【記載例】シフト記号表（勤務時間帯）'!$C$6:$L$47,10,FALSE))</f>
        <v>8</v>
      </c>
      <c r="AJ62" s="175" t="str">
        <f>IF(AJ61="","",VLOOKUP(AJ61,'[1]【記載例】シフト記号表（勤務時間帯）'!$C$6:$L$47,10,FALSE))</f>
        <v/>
      </c>
      <c r="AK62" s="173">
        <f>IF(AK61="","",VLOOKUP(AK61,'[1]【記載例】シフト記号表（勤務時間帯）'!$C$6:$L$47,10,FALSE))</f>
        <v>8</v>
      </c>
      <c r="AL62" s="174" t="str">
        <f>IF(AL61="","",VLOOKUP(AL61,'[1]【記載例】シフト記号表（勤務時間帯）'!$C$6:$L$47,10,FALSE))</f>
        <v/>
      </c>
      <c r="AM62" s="174">
        <f>IF(AM61="","",VLOOKUP(AM61,'[1]【記載例】シフト記号表（勤務時間帯）'!$C$6:$L$47,10,FALSE))</f>
        <v>8</v>
      </c>
      <c r="AN62" s="174">
        <f>IF(AN61="","",VLOOKUP(AN61,'[1]【記載例】シフト記号表（勤務時間帯）'!$C$6:$L$47,10,FALSE))</f>
        <v>8</v>
      </c>
      <c r="AO62" s="174" t="str">
        <f>IF(AO61="","",VLOOKUP(AO61,'[1]【記載例】シフト記号表（勤務時間帯）'!$C$6:$L$47,10,FALSE))</f>
        <v/>
      </c>
      <c r="AP62" s="174">
        <f>IF(AP61="","",VLOOKUP(AP61,'[1]【記載例】シフト記号表（勤務時間帯）'!$C$6:$L$47,10,FALSE))</f>
        <v>8</v>
      </c>
      <c r="AQ62" s="175">
        <f>IF(AQ61="","",VLOOKUP(AQ61,'[1]【記載例】シフト記号表（勤務時間帯）'!$C$6:$L$47,10,FALSE))</f>
        <v>8</v>
      </c>
      <c r="AR62" s="173">
        <f>IF(AR61="","",VLOOKUP(AR61,'[1]【記載例】シフト記号表（勤務時間帯）'!$C$6:$L$47,10,FALSE))</f>
        <v>8</v>
      </c>
      <c r="AS62" s="174">
        <f>IF(AS61="","",VLOOKUP(AS61,'[1]【記載例】シフト記号表（勤務時間帯）'!$C$6:$L$47,10,FALSE))</f>
        <v>7.9999999999999982</v>
      </c>
      <c r="AT62" s="174" t="str">
        <f>IF(AT61="","",VLOOKUP(AT61,'[1]【記載例】シフト記号表（勤務時間帯）'!$C$6:$L$47,10,FALSE))</f>
        <v/>
      </c>
      <c r="AU62" s="174">
        <f>IF(AU61="","",VLOOKUP(AU61,'[1]【記載例】シフト記号表（勤務時間帯）'!$C$6:$L$47,10,FALSE))</f>
        <v>8</v>
      </c>
      <c r="AV62" s="174">
        <f>IF(AV61="","",VLOOKUP(AV61,'[1]【記載例】シフト記号表（勤務時間帯）'!$C$6:$L$47,10,FALSE))</f>
        <v>8</v>
      </c>
      <c r="AW62" s="174" t="str">
        <f>IF(AW61="","",VLOOKUP(AW61,'[1]【記載例】シフト記号表（勤務時間帯）'!$C$6:$L$47,10,FALSE))</f>
        <v/>
      </c>
      <c r="AX62" s="175">
        <f>IF(AX61="","",VLOOKUP(AX61,'[1]【記載例】シフト記号表（勤務時間帯）'!$C$6:$L$47,10,FALSE))</f>
        <v>8</v>
      </c>
      <c r="AY62" s="173">
        <f>IF(AY61="","",VLOOKUP(AY61,'[1]【記載例】シフト記号表（勤務時間帯）'!$C$6:$L$47,10,FALSE))</f>
        <v>8</v>
      </c>
      <c r="AZ62" s="174">
        <f>IF(AZ61="","",VLOOKUP(AZ61,'[1]【記載例】シフト記号表（勤務時間帯）'!$C$6:$L$47,10,FALSE))</f>
        <v>7.9999999999999982</v>
      </c>
      <c r="BA62" s="174" t="str">
        <f>IF(BA61="","",VLOOKUP(BA61,'[1]【記載例】シフト記号表（勤務時間帯）'!$C$6:$L$47,10,FALSE))</f>
        <v/>
      </c>
      <c r="BB62" s="316">
        <f>IF($BE$3="４週",SUM(W62:AX62),IF($BE$3="暦月",SUM(W62:BA62),""))</f>
        <v>160</v>
      </c>
      <c r="BC62" s="317"/>
      <c r="BD62" s="318">
        <f>IF($BE$3="４週",BB62/4,IF($BE$3="暦月",(BB62/($BE$8/7)),""))</f>
        <v>40</v>
      </c>
      <c r="BE62" s="317"/>
      <c r="BF62" s="431"/>
      <c r="BG62" s="432"/>
      <c r="BH62" s="432"/>
      <c r="BI62" s="432"/>
      <c r="BJ62" s="433"/>
    </row>
    <row r="63" spans="2:62" ht="20.25" customHeight="1" x14ac:dyDescent="0.4">
      <c r="B63" s="319">
        <f>B61+1</f>
        <v>24</v>
      </c>
      <c r="C63" s="413" t="s">
        <v>102</v>
      </c>
      <c r="D63" s="414"/>
      <c r="E63" s="238"/>
      <c r="F63" s="239"/>
      <c r="G63" s="238"/>
      <c r="H63" s="239"/>
      <c r="I63" s="417" t="s">
        <v>98</v>
      </c>
      <c r="J63" s="418"/>
      <c r="K63" s="421" t="s">
        <v>89</v>
      </c>
      <c r="L63" s="422"/>
      <c r="M63" s="422"/>
      <c r="N63" s="414"/>
      <c r="O63" s="425" t="s">
        <v>185</v>
      </c>
      <c r="P63" s="426"/>
      <c r="Q63" s="426"/>
      <c r="R63" s="426"/>
      <c r="S63" s="427"/>
      <c r="T63" s="195" t="s">
        <v>17</v>
      </c>
      <c r="U63" s="118"/>
      <c r="V63" s="119"/>
      <c r="W63" s="242"/>
      <c r="X63" s="243" t="s">
        <v>37</v>
      </c>
      <c r="Y63" s="243" t="s">
        <v>40</v>
      </c>
      <c r="Z63" s="243"/>
      <c r="AA63" s="243" t="s">
        <v>40</v>
      </c>
      <c r="AB63" s="243" t="s">
        <v>40</v>
      </c>
      <c r="AC63" s="244"/>
      <c r="AD63" s="242"/>
      <c r="AE63" s="243" t="s">
        <v>37</v>
      </c>
      <c r="AF63" s="243" t="s">
        <v>40</v>
      </c>
      <c r="AG63" s="243" t="s">
        <v>40</v>
      </c>
      <c r="AH63" s="243"/>
      <c r="AI63" s="243"/>
      <c r="AJ63" s="244" t="s">
        <v>37</v>
      </c>
      <c r="AK63" s="242"/>
      <c r="AL63" s="243"/>
      <c r="AM63" s="243" t="s">
        <v>37</v>
      </c>
      <c r="AN63" s="243" t="s">
        <v>37</v>
      </c>
      <c r="AO63" s="243" t="s">
        <v>40</v>
      </c>
      <c r="AP63" s="243"/>
      <c r="AQ63" s="244" t="s">
        <v>40</v>
      </c>
      <c r="AR63" s="242"/>
      <c r="AS63" s="243" t="s">
        <v>40</v>
      </c>
      <c r="AT63" s="243" t="s">
        <v>40</v>
      </c>
      <c r="AU63" s="243"/>
      <c r="AV63" s="243" t="s">
        <v>40</v>
      </c>
      <c r="AW63" s="243" t="s">
        <v>37</v>
      </c>
      <c r="AX63" s="244"/>
      <c r="AY63" s="242"/>
      <c r="AZ63" s="243" t="s">
        <v>40</v>
      </c>
      <c r="BA63" s="245"/>
      <c r="BB63" s="306"/>
      <c r="BC63" s="307"/>
      <c r="BD63" s="308"/>
      <c r="BE63" s="309"/>
      <c r="BF63" s="404"/>
      <c r="BG63" s="405"/>
      <c r="BH63" s="405"/>
      <c r="BI63" s="405"/>
      <c r="BJ63" s="406"/>
    </row>
    <row r="64" spans="2:62" ht="20.25" customHeight="1" x14ac:dyDescent="0.4">
      <c r="B64" s="320"/>
      <c r="C64" s="440"/>
      <c r="D64" s="441"/>
      <c r="E64" s="238"/>
      <c r="F64" s="239" t="str">
        <f>C63</f>
        <v>介護職員</v>
      </c>
      <c r="G64" s="238"/>
      <c r="H64" s="239" t="str">
        <f>I63</f>
        <v>C</v>
      </c>
      <c r="I64" s="442"/>
      <c r="J64" s="443"/>
      <c r="K64" s="444"/>
      <c r="L64" s="445"/>
      <c r="M64" s="445"/>
      <c r="N64" s="441"/>
      <c r="O64" s="425"/>
      <c r="P64" s="426"/>
      <c r="Q64" s="426"/>
      <c r="R64" s="426"/>
      <c r="S64" s="427"/>
      <c r="T64" s="196" t="s">
        <v>251</v>
      </c>
      <c r="U64" s="120"/>
      <c r="V64" s="197"/>
      <c r="W64" s="173" t="str">
        <f>IF(W63="","",VLOOKUP(W63,'[1]【記載例】シフト記号表（勤務時間帯）'!$C$6:$L$47,10,FALSE))</f>
        <v/>
      </c>
      <c r="X64" s="174">
        <f>IF(X63="","",VLOOKUP(X63,'[1]【記載例】シフト記号表（勤務時間帯）'!$C$6:$L$47,10,FALSE))</f>
        <v>7.9999999999999982</v>
      </c>
      <c r="Y64" s="174">
        <f>IF(Y63="","",VLOOKUP(Y63,'[1]【記載例】シフト記号表（勤務時間帯）'!$C$6:$L$47,10,FALSE))</f>
        <v>8</v>
      </c>
      <c r="Z64" s="174" t="str">
        <f>IF(Z63="","",VLOOKUP(Z63,'[1]【記載例】シフト記号表（勤務時間帯）'!$C$6:$L$47,10,FALSE))</f>
        <v/>
      </c>
      <c r="AA64" s="174">
        <f>IF(AA63="","",VLOOKUP(AA63,'[1]【記載例】シフト記号表（勤務時間帯）'!$C$6:$L$47,10,FALSE))</f>
        <v>8</v>
      </c>
      <c r="AB64" s="174">
        <f>IF(AB63="","",VLOOKUP(AB63,'[1]【記載例】シフト記号表（勤務時間帯）'!$C$6:$L$47,10,FALSE))</f>
        <v>8</v>
      </c>
      <c r="AC64" s="175" t="str">
        <f>IF(AC63="","",VLOOKUP(AC63,'[1]【記載例】シフト記号表（勤務時間帯）'!$C$6:$L$47,10,FALSE))</f>
        <v/>
      </c>
      <c r="AD64" s="173" t="str">
        <f>IF(AD63="","",VLOOKUP(AD63,'[1]【記載例】シフト記号表（勤務時間帯）'!$C$6:$L$47,10,FALSE))</f>
        <v/>
      </c>
      <c r="AE64" s="174">
        <f>IF(AE63="","",VLOOKUP(AE63,'[1]【記載例】シフト記号表（勤務時間帯）'!$C$6:$L$47,10,FALSE))</f>
        <v>7.9999999999999982</v>
      </c>
      <c r="AF64" s="174">
        <f>IF(AF63="","",VLOOKUP(AF63,'[1]【記載例】シフト記号表（勤務時間帯）'!$C$6:$L$47,10,FALSE))</f>
        <v>8</v>
      </c>
      <c r="AG64" s="174">
        <f>IF(AG63="","",VLOOKUP(AG63,'[1]【記載例】シフト記号表（勤務時間帯）'!$C$6:$L$47,10,FALSE))</f>
        <v>8</v>
      </c>
      <c r="AH64" s="174" t="str">
        <f>IF(AH63="","",VLOOKUP(AH63,'[1]【記載例】シフト記号表（勤務時間帯）'!$C$6:$L$47,10,FALSE))</f>
        <v/>
      </c>
      <c r="AI64" s="174" t="str">
        <f>IF(AI63="","",VLOOKUP(AI63,'[1]【記載例】シフト記号表（勤務時間帯）'!$C$6:$L$47,10,FALSE))</f>
        <v/>
      </c>
      <c r="AJ64" s="175">
        <f>IF(AJ63="","",VLOOKUP(AJ63,'[1]【記載例】シフト記号表（勤務時間帯）'!$C$6:$L$47,10,FALSE))</f>
        <v>7.9999999999999982</v>
      </c>
      <c r="AK64" s="173" t="str">
        <f>IF(AK63="","",VLOOKUP(AK63,'[1]【記載例】シフト記号表（勤務時間帯）'!$C$6:$L$47,10,FALSE))</f>
        <v/>
      </c>
      <c r="AL64" s="174" t="str">
        <f>IF(AL63="","",VLOOKUP(AL63,'[1]【記載例】シフト記号表（勤務時間帯）'!$C$6:$L$47,10,FALSE))</f>
        <v/>
      </c>
      <c r="AM64" s="174">
        <f>IF(AM63="","",VLOOKUP(AM63,'[1]【記載例】シフト記号表（勤務時間帯）'!$C$6:$L$47,10,FALSE))</f>
        <v>7.9999999999999982</v>
      </c>
      <c r="AN64" s="174">
        <f>IF(AN63="","",VLOOKUP(AN63,'[1]【記載例】シフト記号表（勤務時間帯）'!$C$6:$L$47,10,FALSE))</f>
        <v>7.9999999999999982</v>
      </c>
      <c r="AO64" s="174">
        <f>IF(AO63="","",VLOOKUP(AO63,'[1]【記載例】シフト記号表（勤務時間帯）'!$C$6:$L$47,10,FALSE))</f>
        <v>8</v>
      </c>
      <c r="AP64" s="174" t="str">
        <f>IF(AP63="","",VLOOKUP(AP63,'[1]【記載例】シフト記号表（勤務時間帯）'!$C$6:$L$47,10,FALSE))</f>
        <v/>
      </c>
      <c r="AQ64" s="175">
        <f>IF(AQ63="","",VLOOKUP(AQ63,'[1]【記載例】シフト記号表（勤務時間帯）'!$C$6:$L$47,10,FALSE))</f>
        <v>8</v>
      </c>
      <c r="AR64" s="173" t="str">
        <f>IF(AR63="","",VLOOKUP(AR63,'[1]【記載例】シフト記号表（勤務時間帯）'!$C$6:$L$47,10,FALSE))</f>
        <v/>
      </c>
      <c r="AS64" s="174">
        <f>IF(AS63="","",VLOOKUP(AS63,'[1]【記載例】シフト記号表（勤務時間帯）'!$C$6:$L$47,10,FALSE))</f>
        <v>8</v>
      </c>
      <c r="AT64" s="174">
        <f>IF(AT63="","",VLOOKUP(AT63,'[1]【記載例】シフト記号表（勤務時間帯）'!$C$6:$L$47,10,FALSE))</f>
        <v>8</v>
      </c>
      <c r="AU64" s="174" t="str">
        <f>IF(AU63="","",VLOOKUP(AU63,'[1]【記載例】シフト記号表（勤務時間帯）'!$C$6:$L$47,10,FALSE))</f>
        <v/>
      </c>
      <c r="AV64" s="174">
        <f>IF(AV63="","",VLOOKUP(AV63,'[1]【記載例】シフト記号表（勤務時間帯）'!$C$6:$L$47,10,FALSE))</f>
        <v>8</v>
      </c>
      <c r="AW64" s="174">
        <f>IF(AW63="","",VLOOKUP(AW63,'[1]【記載例】シフト記号表（勤務時間帯）'!$C$6:$L$47,10,FALSE))</f>
        <v>7.9999999999999982</v>
      </c>
      <c r="AX64" s="175" t="str">
        <f>IF(AX63="","",VLOOKUP(AX63,'[1]【記載例】シフト記号表（勤務時間帯）'!$C$6:$L$47,10,FALSE))</f>
        <v/>
      </c>
      <c r="AY64" s="173" t="str">
        <f>IF(AY63="","",VLOOKUP(AY63,'[1]【記載例】シフト記号表（勤務時間帯）'!$C$6:$L$47,10,FALSE))</f>
        <v/>
      </c>
      <c r="AZ64" s="174">
        <f>IF(AZ63="","",VLOOKUP(AZ63,'[1]【記載例】シフト記号表（勤務時間帯）'!$C$6:$L$47,10,FALSE))</f>
        <v>8</v>
      </c>
      <c r="BA64" s="174" t="str">
        <f>IF(BA63="","",VLOOKUP(BA63,'[1]【記載例】シフト記号表（勤務時間帯）'!$C$6:$L$47,10,FALSE))</f>
        <v/>
      </c>
      <c r="BB64" s="316">
        <f>IF($BE$3="４週",SUM(W64:AX64),IF($BE$3="暦月",SUM(W64:BA64),""))</f>
        <v>128</v>
      </c>
      <c r="BC64" s="317"/>
      <c r="BD64" s="318">
        <f>IF($BE$3="４週",BB64/4,IF($BE$3="暦月",(BB64/($BE$8/7)),""))</f>
        <v>32</v>
      </c>
      <c r="BE64" s="317"/>
      <c r="BF64" s="431"/>
      <c r="BG64" s="432"/>
      <c r="BH64" s="432"/>
      <c r="BI64" s="432"/>
      <c r="BJ64" s="433"/>
    </row>
    <row r="65" spans="2:62" ht="20.25" customHeight="1" x14ac:dyDescent="0.4">
      <c r="B65" s="319">
        <f>B63+1</f>
        <v>25</v>
      </c>
      <c r="C65" s="413" t="s">
        <v>102</v>
      </c>
      <c r="D65" s="414"/>
      <c r="E65" s="238"/>
      <c r="F65" s="239"/>
      <c r="G65" s="238"/>
      <c r="H65" s="239"/>
      <c r="I65" s="417" t="s">
        <v>88</v>
      </c>
      <c r="J65" s="418"/>
      <c r="K65" s="421" t="s">
        <v>18</v>
      </c>
      <c r="L65" s="422"/>
      <c r="M65" s="422"/>
      <c r="N65" s="414"/>
      <c r="O65" s="425" t="s">
        <v>186</v>
      </c>
      <c r="P65" s="426"/>
      <c r="Q65" s="426"/>
      <c r="R65" s="426"/>
      <c r="S65" s="427"/>
      <c r="T65" s="195" t="s">
        <v>17</v>
      </c>
      <c r="U65" s="118"/>
      <c r="V65" s="119"/>
      <c r="W65" s="242" t="s">
        <v>40</v>
      </c>
      <c r="X65" s="243" t="s">
        <v>40</v>
      </c>
      <c r="Y65" s="243"/>
      <c r="Z65" s="243"/>
      <c r="AA65" s="243" t="s">
        <v>44</v>
      </c>
      <c r="AB65" s="243" t="s">
        <v>45</v>
      </c>
      <c r="AC65" s="244" t="s">
        <v>37</v>
      </c>
      <c r="AD65" s="242" t="s">
        <v>37</v>
      </c>
      <c r="AE65" s="243"/>
      <c r="AF65" s="243" t="s">
        <v>40</v>
      </c>
      <c r="AG65" s="243" t="s">
        <v>40</v>
      </c>
      <c r="AH65" s="243"/>
      <c r="AI65" s="243" t="s">
        <v>44</v>
      </c>
      <c r="AJ65" s="244" t="s">
        <v>45</v>
      </c>
      <c r="AK65" s="242" t="s">
        <v>37</v>
      </c>
      <c r="AL65" s="243" t="s">
        <v>37</v>
      </c>
      <c r="AM65" s="243"/>
      <c r="AN65" s="243" t="s">
        <v>40</v>
      </c>
      <c r="AO65" s="243"/>
      <c r="AP65" s="243"/>
      <c r="AQ65" s="244" t="s">
        <v>44</v>
      </c>
      <c r="AR65" s="242" t="s">
        <v>45</v>
      </c>
      <c r="AS65" s="243" t="s">
        <v>37</v>
      </c>
      <c r="AT65" s="243" t="s">
        <v>37</v>
      </c>
      <c r="AU65" s="243"/>
      <c r="AV65" s="243" t="s">
        <v>37</v>
      </c>
      <c r="AW65" s="243" t="s">
        <v>40</v>
      </c>
      <c r="AX65" s="244" t="s">
        <v>40</v>
      </c>
      <c r="AY65" s="242" t="s">
        <v>45</v>
      </c>
      <c r="AZ65" s="243" t="s">
        <v>37</v>
      </c>
      <c r="BA65" s="245"/>
      <c r="BB65" s="306"/>
      <c r="BC65" s="307"/>
      <c r="BD65" s="308"/>
      <c r="BE65" s="309"/>
      <c r="BF65" s="404"/>
      <c r="BG65" s="405"/>
      <c r="BH65" s="405"/>
      <c r="BI65" s="405"/>
      <c r="BJ65" s="406"/>
    </row>
    <row r="66" spans="2:62" ht="20.25" customHeight="1" x14ac:dyDescent="0.4">
      <c r="B66" s="320"/>
      <c r="C66" s="440"/>
      <c r="D66" s="441"/>
      <c r="E66" s="238"/>
      <c r="F66" s="239" t="str">
        <f>C65</f>
        <v>介護職員</v>
      </c>
      <c r="G66" s="238"/>
      <c r="H66" s="239" t="str">
        <f>I65</f>
        <v>A</v>
      </c>
      <c r="I66" s="442"/>
      <c r="J66" s="443"/>
      <c r="K66" s="444"/>
      <c r="L66" s="445"/>
      <c r="M66" s="445"/>
      <c r="N66" s="441"/>
      <c r="O66" s="425"/>
      <c r="P66" s="426"/>
      <c r="Q66" s="426"/>
      <c r="R66" s="426"/>
      <c r="S66" s="427"/>
      <c r="T66" s="196" t="s">
        <v>251</v>
      </c>
      <c r="U66" s="120"/>
      <c r="V66" s="197"/>
      <c r="W66" s="173">
        <f>IF(W65="","",VLOOKUP(W65,'[1]【記載例】シフト記号表（勤務時間帯）'!$C$6:$L$47,10,FALSE))</f>
        <v>8</v>
      </c>
      <c r="X66" s="174">
        <f>IF(X65="","",VLOOKUP(X65,'[1]【記載例】シフト記号表（勤務時間帯）'!$C$6:$L$47,10,FALSE))</f>
        <v>8</v>
      </c>
      <c r="Y66" s="174" t="str">
        <f>IF(Y65="","",VLOOKUP(Y65,'[1]【記載例】シフト記号表（勤務時間帯）'!$C$6:$L$47,10,FALSE))</f>
        <v/>
      </c>
      <c r="Z66" s="174" t="str">
        <f>IF(Z65="","",VLOOKUP(Z65,'[1]【記載例】シフト記号表（勤務時間帯）'!$C$6:$L$47,10,FALSE))</f>
        <v/>
      </c>
      <c r="AA66" s="174">
        <f>IF(AA65="","",VLOOKUP(AA65,'[1]【記載例】シフト記号表（勤務時間帯）'!$C$6:$L$47,10,FALSE))</f>
        <v>8</v>
      </c>
      <c r="AB66" s="174">
        <f>IF(AB65="","",VLOOKUP(AB65,'[1]【記載例】シフト記号表（勤務時間帯）'!$C$6:$L$47,10,FALSE))</f>
        <v>8</v>
      </c>
      <c r="AC66" s="175">
        <f>IF(AC65="","",VLOOKUP(AC65,'[1]【記載例】シフト記号表（勤務時間帯）'!$C$6:$L$47,10,FALSE))</f>
        <v>7.9999999999999982</v>
      </c>
      <c r="AD66" s="173">
        <f>IF(AD65="","",VLOOKUP(AD65,'[1]【記載例】シフト記号表（勤務時間帯）'!$C$6:$L$47,10,FALSE))</f>
        <v>7.9999999999999982</v>
      </c>
      <c r="AE66" s="174" t="str">
        <f>IF(AE65="","",VLOOKUP(AE65,'[1]【記載例】シフト記号表（勤務時間帯）'!$C$6:$L$47,10,FALSE))</f>
        <v/>
      </c>
      <c r="AF66" s="174">
        <f>IF(AF65="","",VLOOKUP(AF65,'[1]【記載例】シフト記号表（勤務時間帯）'!$C$6:$L$47,10,FALSE))</f>
        <v>8</v>
      </c>
      <c r="AG66" s="174">
        <f>IF(AG65="","",VLOOKUP(AG65,'[1]【記載例】シフト記号表（勤務時間帯）'!$C$6:$L$47,10,FALSE))</f>
        <v>8</v>
      </c>
      <c r="AH66" s="174" t="str">
        <f>IF(AH65="","",VLOOKUP(AH65,'[1]【記載例】シフト記号表（勤務時間帯）'!$C$6:$L$47,10,FALSE))</f>
        <v/>
      </c>
      <c r="AI66" s="174">
        <f>IF(AI65="","",VLOOKUP(AI65,'[1]【記載例】シフト記号表（勤務時間帯）'!$C$6:$L$47,10,FALSE))</f>
        <v>8</v>
      </c>
      <c r="AJ66" s="175">
        <f>IF(AJ65="","",VLOOKUP(AJ65,'[1]【記載例】シフト記号表（勤務時間帯）'!$C$6:$L$47,10,FALSE))</f>
        <v>8</v>
      </c>
      <c r="AK66" s="173">
        <f>IF(AK65="","",VLOOKUP(AK65,'[1]【記載例】シフト記号表（勤務時間帯）'!$C$6:$L$47,10,FALSE))</f>
        <v>7.9999999999999982</v>
      </c>
      <c r="AL66" s="174">
        <f>IF(AL65="","",VLOOKUP(AL65,'[1]【記載例】シフト記号表（勤務時間帯）'!$C$6:$L$47,10,FALSE))</f>
        <v>7.9999999999999982</v>
      </c>
      <c r="AM66" s="174" t="str">
        <f>IF(AM65="","",VLOOKUP(AM65,'[1]【記載例】シフト記号表（勤務時間帯）'!$C$6:$L$47,10,FALSE))</f>
        <v/>
      </c>
      <c r="AN66" s="174">
        <f>IF(AN65="","",VLOOKUP(AN65,'[1]【記載例】シフト記号表（勤務時間帯）'!$C$6:$L$47,10,FALSE))</f>
        <v>8</v>
      </c>
      <c r="AO66" s="174" t="str">
        <f>IF(AO65="","",VLOOKUP(AO65,'[1]【記載例】シフト記号表（勤務時間帯）'!$C$6:$L$47,10,FALSE))</f>
        <v/>
      </c>
      <c r="AP66" s="174" t="str">
        <f>IF(AP65="","",VLOOKUP(AP65,'[1]【記載例】シフト記号表（勤務時間帯）'!$C$6:$L$47,10,FALSE))</f>
        <v/>
      </c>
      <c r="AQ66" s="175">
        <f>IF(AQ65="","",VLOOKUP(AQ65,'[1]【記載例】シフト記号表（勤務時間帯）'!$C$6:$L$47,10,FALSE))</f>
        <v>8</v>
      </c>
      <c r="AR66" s="173">
        <f>IF(AR65="","",VLOOKUP(AR65,'[1]【記載例】シフト記号表（勤務時間帯）'!$C$6:$L$47,10,FALSE))</f>
        <v>8</v>
      </c>
      <c r="AS66" s="174">
        <f>IF(AS65="","",VLOOKUP(AS65,'[1]【記載例】シフト記号表（勤務時間帯）'!$C$6:$L$47,10,FALSE))</f>
        <v>7.9999999999999982</v>
      </c>
      <c r="AT66" s="174">
        <f>IF(AT65="","",VLOOKUP(AT65,'[1]【記載例】シフト記号表（勤務時間帯）'!$C$6:$L$47,10,FALSE))</f>
        <v>7.9999999999999982</v>
      </c>
      <c r="AU66" s="174" t="str">
        <f>IF(AU65="","",VLOOKUP(AU65,'[1]【記載例】シフト記号表（勤務時間帯）'!$C$6:$L$47,10,FALSE))</f>
        <v/>
      </c>
      <c r="AV66" s="174">
        <f>IF(AV65="","",VLOOKUP(AV65,'[1]【記載例】シフト記号表（勤務時間帯）'!$C$6:$L$47,10,FALSE))</f>
        <v>7.9999999999999982</v>
      </c>
      <c r="AW66" s="174">
        <f>IF(AW65="","",VLOOKUP(AW65,'[1]【記載例】シフト記号表（勤務時間帯）'!$C$6:$L$47,10,FALSE))</f>
        <v>8</v>
      </c>
      <c r="AX66" s="175">
        <f>IF(AX65="","",VLOOKUP(AX65,'[1]【記載例】シフト記号表（勤務時間帯）'!$C$6:$L$47,10,FALSE))</f>
        <v>8</v>
      </c>
      <c r="AY66" s="173">
        <f>IF(AY65="","",VLOOKUP(AY65,'[1]【記載例】シフト記号表（勤務時間帯）'!$C$6:$L$47,10,FALSE))</f>
        <v>8</v>
      </c>
      <c r="AZ66" s="174">
        <f>IF(AZ65="","",VLOOKUP(AZ65,'[1]【記載例】シフト記号表（勤務時間帯）'!$C$6:$L$47,10,FALSE))</f>
        <v>7.9999999999999982</v>
      </c>
      <c r="BA66" s="174" t="str">
        <f>IF(BA65="","",VLOOKUP(BA65,'[1]【記載例】シフト記号表（勤務時間帯）'!$C$6:$L$47,10,FALSE))</f>
        <v/>
      </c>
      <c r="BB66" s="316">
        <f>IF($BE$3="４週",SUM(W66:AX66),IF($BE$3="暦月",SUM(W66:BA66),""))</f>
        <v>160</v>
      </c>
      <c r="BC66" s="317"/>
      <c r="BD66" s="318">
        <f>IF($BE$3="４週",BB66/4,IF($BE$3="暦月",(BB66/($BE$8/7)),""))</f>
        <v>40</v>
      </c>
      <c r="BE66" s="317"/>
      <c r="BF66" s="431"/>
      <c r="BG66" s="432"/>
      <c r="BH66" s="432"/>
      <c r="BI66" s="432"/>
      <c r="BJ66" s="433"/>
    </row>
    <row r="67" spans="2:62" ht="20.25" customHeight="1" x14ac:dyDescent="0.4">
      <c r="B67" s="319">
        <f>B65+1</f>
        <v>26</v>
      </c>
      <c r="C67" s="413" t="s">
        <v>102</v>
      </c>
      <c r="D67" s="414"/>
      <c r="E67" s="238"/>
      <c r="F67" s="239"/>
      <c r="G67" s="238"/>
      <c r="H67" s="239"/>
      <c r="I67" s="417" t="s">
        <v>88</v>
      </c>
      <c r="J67" s="418"/>
      <c r="K67" s="421" t="s">
        <v>89</v>
      </c>
      <c r="L67" s="422"/>
      <c r="M67" s="422"/>
      <c r="N67" s="414"/>
      <c r="O67" s="425" t="s">
        <v>187</v>
      </c>
      <c r="P67" s="426"/>
      <c r="Q67" s="426"/>
      <c r="R67" s="426"/>
      <c r="S67" s="427"/>
      <c r="T67" s="195" t="s">
        <v>17</v>
      </c>
      <c r="U67" s="118"/>
      <c r="V67" s="119"/>
      <c r="W67" s="242"/>
      <c r="X67" s="243" t="s">
        <v>37</v>
      </c>
      <c r="Y67" s="243" t="s">
        <v>40</v>
      </c>
      <c r="Z67" s="243" t="s">
        <v>40</v>
      </c>
      <c r="AA67" s="243"/>
      <c r="AB67" s="243" t="s">
        <v>44</v>
      </c>
      <c r="AC67" s="244" t="s">
        <v>45</v>
      </c>
      <c r="AD67" s="242" t="s">
        <v>40</v>
      </c>
      <c r="AE67" s="243"/>
      <c r="AF67" s="243" t="s">
        <v>40</v>
      </c>
      <c r="AG67" s="243" t="s">
        <v>40</v>
      </c>
      <c r="AH67" s="243"/>
      <c r="AI67" s="243"/>
      <c r="AJ67" s="244" t="s">
        <v>44</v>
      </c>
      <c r="AK67" s="242" t="s">
        <v>45</v>
      </c>
      <c r="AL67" s="243" t="s">
        <v>40</v>
      </c>
      <c r="AM67" s="243" t="s">
        <v>40</v>
      </c>
      <c r="AN67" s="243" t="s">
        <v>40</v>
      </c>
      <c r="AO67" s="243" t="s">
        <v>37</v>
      </c>
      <c r="AP67" s="243" t="s">
        <v>37</v>
      </c>
      <c r="AQ67" s="244"/>
      <c r="AR67" s="242" t="s">
        <v>44</v>
      </c>
      <c r="AS67" s="243" t="s">
        <v>45</v>
      </c>
      <c r="AT67" s="243" t="s">
        <v>37</v>
      </c>
      <c r="AU67" s="243" t="s">
        <v>40</v>
      </c>
      <c r="AV67" s="243"/>
      <c r="AW67" s="243"/>
      <c r="AX67" s="244" t="s">
        <v>37</v>
      </c>
      <c r="AY67" s="242" t="s">
        <v>44</v>
      </c>
      <c r="AZ67" s="243" t="s">
        <v>45</v>
      </c>
      <c r="BA67" s="245"/>
      <c r="BB67" s="306"/>
      <c r="BC67" s="307"/>
      <c r="BD67" s="308"/>
      <c r="BE67" s="309"/>
      <c r="BF67" s="404"/>
      <c r="BG67" s="405"/>
      <c r="BH67" s="405"/>
      <c r="BI67" s="405"/>
      <c r="BJ67" s="406"/>
    </row>
    <row r="68" spans="2:62" ht="20.25" customHeight="1" x14ac:dyDescent="0.4">
      <c r="B68" s="320"/>
      <c r="C68" s="440"/>
      <c r="D68" s="441"/>
      <c r="E68" s="238"/>
      <c r="F68" s="239" t="str">
        <f>C67</f>
        <v>介護職員</v>
      </c>
      <c r="G68" s="238"/>
      <c r="H68" s="239" t="str">
        <f>I67</f>
        <v>A</v>
      </c>
      <c r="I68" s="442"/>
      <c r="J68" s="443"/>
      <c r="K68" s="444"/>
      <c r="L68" s="445"/>
      <c r="M68" s="445"/>
      <c r="N68" s="441"/>
      <c r="O68" s="425"/>
      <c r="P68" s="426"/>
      <c r="Q68" s="426"/>
      <c r="R68" s="426"/>
      <c r="S68" s="427"/>
      <c r="T68" s="196" t="s">
        <v>251</v>
      </c>
      <c r="U68" s="120"/>
      <c r="V68" s="197"/>
      <c r="W68" s="173" t="str">
        <f>IF(W67="","",VLOOKUP(W67,'[1]【記載例】シフト記号表（勤務時間帯）'!$C$6:$L$47,10,FALSE))</f>
        <v/>
      </c>
      <c r="X68" s="174">
        <f>IF(X67="","",VLOOKUP(X67,'[1]【記載例】シフト記号表（勤務時間帯）'!$C$6:$L$47,10,FALSE))</f>
        <v>7.9999999999999982</v>
      </c>
      <c r="Y68" s="174">
        <f>IF(Y67="","",VLOOKUP(Y67,'[1]【記載例】シフト記号表（勤務時間帯）'!$C$6:$L$47,10,FALSE))</f>
        <v>8</v>
      </c>
      <c r="Z68" s="174">
        <f>IF(Z67="","",VLOOKUP(Z67,'[1]【記載例】シフト記号表（勤務時間帯）'!$C$6:$L$47,10,FALSE))</f>
        <v>8</v>
      </c>
      <c r="AA68" s="174" t="str">
        <f>IF(AA67="","",VLOOKUP(AA67,'[1]【記載例】シフト記号表（勤務時間帯）'!$C$6:$L$47,10,FALSE))</f>
        <v/>
      </c>
      <c r="AB68" s="174">
        <f>IF(AB67="","",VLOOKUP(AB67,'[1]【記載例】シフト記号表（勤務時間帯）'!$C$6:$L$47,10,FALSE))</f>
        <v>8</v>
      </c>
      <c r="AC68" s="175">
        <f>IF(AC67="","",VLOOKUP(AC67,'[1]【記載例】シフト記号表（勤務時間帯）'!$C$6:$L$47,10,FALSE))</f>
        <v>8</v>
      </c>
      <c r="AD68" s="173">
        <f>IF(AD67="","",VLOOKUP(AD67,'[1]【記載例】シフト記号表（勤務時間帯）'!$C$6:$L$47,10,FALSE))</f>
        <v>8</v>
      </c>
      <c r="AE68" s="174" t="str">
        <f>IF(AE67="","",VLOOKUP(AE67,'[1]【記載例】シフト記号表（勤務時間帯）'!$C$6:$L$47,10,FALSE))</f>
        <v/>
      </c>
      <c r="AF68" s="174">
        <f>IF(AF67="","",VLOOKUP(AF67,'[1]【記載例】シフト記号表（勤務時間帯）'!$C$6:$L$47,10,FALSE))</f>
        <v>8</v>
      </c>
      <c r="AG68" s="174">
        <f>IF(AG67="","",VLOOKUP(AG67,'[1]【記載例】シフト記号表（勤務時間帯）'!$C$6:$L$47,10,FALSE))</f>
        <v>8</v>
      </c>
      <c r="AH68" s="174" t="str">
        <f>IF(AH67="","",VLOOKUP(AH67,'[1]【記載例】シフト記号表（勤務時間帯）'!$C$6:$L$47,10,FALSE))</f>
        <v/>
      </c>
      <c r="AI68" s="174" t="str">
        <f>IF(AI67="","",VLOOKUP(AI67,'[1]【記載例】シフト記号表（勤務時間帯）'!$C$6:$L$47,10,FALSE))</f>
        <v/>
      </c>
      <c r="AJ68" s="175">
        <f>IF(AJ67="","",VLOOKUP(AJ67,'[1]【記載例】シフト記号表（勤務時間帯）'!$C$6:$L$47,10,FALSE))</f>
        <v>8</v>
      </c>
      <c r="AK68" s="173">
        <f>IF(AK67="","",VLOOKUP(AK67,'[1]【記載例】シフト記号表（勤務時間帯）'!$C$6:$L$47,10,FALSE))</f>
        <v>8</v>
      </c>
      <c r="AL68" s="174">
        <f>IF(AL67="","",VLOOKUP(AL67,'[1]【記載例】シフト記号表（勤務時間帯）'!$C$6:$L$47,10,FALSE))</f>
        <v>8</v>
      </c>
      <c r="AM68" s="174">
        <f>IF(AM67="","",VLOOKUP(AM67,'[1]【記載例】シフト記号表（勤務時間帯）'!$C$6:$L$47,10,FALSE))</f>
        <v>8</v>
      </c>
      <c r="AN68" s="174">
        <f>IF(AN67="","",VLOOKUP(AN67,'[1]【記載例】シフト記号表（勤務時間帯）'!$C$6:$L$47,10,FALSE))</f>
        <v>8</v>
      </c>
      <c r="AO68" s="174">
        <f>IF(AO67="","",VLOOKUP(AO67,'[1]【記載例】シフト記号表（勤務時間帯）'!$C$6:$L$47,10,FALSE))</f>
        <v>7.9999999999999982</v>
      </c>
      <c r="AP68" s="174">
        <f>IF(AP67="","",VLOOKUP(AP67,'[1]【記載例】シフト記号表（勤務時間帯）'!$C$6:$L$47,10,FALSE))</f>
        <v>7.9999999999999982</v>
      </c>
      <c r="AQ68" s="175" t="str">
        <f>IF(AQ67="","",VLOOKUP(AQ67,'[1]【記載例】シフト記号表（勤務時間帯）'!$C$6:$L$47,10,FALSE))</f>
        <v/>
      </c>
      <c r="AR68" s="173">
        <f>IF(AR67="","",VLOOKUP(AR67,'[1]【記載例】シフト記号表（勤務時間帯）'!$C$6:$L$47,10,FALSE))</f>
        <v>8</v>
      </c>
      <c r="AS68" s="174">
        <f>IF(AS67="","",VLOOKUP(AS67,'[1]【記載例】シフト記号表（勤務時間帯）'!$C$6:$L$47,10,FALSE))</f>
        <v>8</v>
      </c>
      <c r="AT68" s="174">
        <f>IF(AT67="","",VLOOKUP(AT67,'[1]【記載例】シフト記号表（勤務時間帯）'!$C$6:$L$47,10,FALSE))</f>
        <v>7.9999999999999982</v>
      </c>
      <c r="AU68" s="174">
        <f>IF(AU67="","",VLOOKUP(AU67,'[1]【記載例】シフト記号表（勤務時間帯）'!$C$6:$L$47,10,FALSE))</f>
        <v>8</v>
      </c>
      <c r="AV68" s="174" t="str">
        <f>IF(AV67="","",VLOOKUP(AV67,'[1]【記載例】シフト記号表（勤務時間帯）'!$C$6:$L$47,10,FALSE))</f>
        <v/>
      </c>
      <c r="AW68" s="174" t="str">
        <f>IF(AW67="","",VLOOKUP(AW67,'[1]【記載例】シフト記号表（勤務時間帯）'!$C$6:$L$47,10,FALSE))</f>
        <v/>
      </c>
      <c r="AX68" s="175">
        <f>IF(AX67="","",VLOOKUP(AX67,'[1]【記載例】シフト記号表（勤務時間帯）'!$C$6:$L$47,10,FALSE))</f>
        <v>7.9999999999999982</v>
      </c>
      <c r="AY68" s="173">
        <f>IF(AY67="","",VLOOKUP(AY67,'[1]【記載例】シフト記号表（勤務時間帯）'!$C$6:$L$47,10,FALSE))</f>
        <v>8</v>
      </c>
      <c r="AZ68" s="174">
        <f>IF(AZ67="","",VLOOKUP(AZ67,'[1]【記載例】シフト記号表（勤務時間帯）'!$C$6:$L$47,10,FALSE))</f>
        <v>8</v>
      </c>
      <c r="BA68" s="174" t="str">
        <f>IF(BA67="","",VLOOKUP(BA67,'[1]【記載例】シフト記号表（勤務時間帯）'!$C$6:$L$47,10,FALSE))</f>
        <v/>
      </c>
      <c r="BB68" s="316">
        <f>IF($BE$3="４週",SUM(W68:AX68),IF($BE$3="暦月",SUM(W68:BA68),""))</f>
        <v>160</v>
      </c>
      <c r="BC68" s="317"/>
      <c r="BD68" s="318">
        <f>IF($BE$3="４週",BB68/4,IF($BE$3="暦月",(BB68/($BE$8/7)),""))</f>
        <v>40</v>
      </c>
      <c r="BE68" s="317"/>
      <c r="BF68" s="431"/>
      <c r="BG68" s="432"/>
      <c r="BH68" s="432"/>
      <c r="BI68" s="432"/>
      <c r="BJ68" s="433"/>
    </row>
    <row r="69" spans="2:62" ht="20.25" customHeight="1" x14ac:dyDescent="0.4">
      <c r="B69" s="319">
        <f>B67+1</f>
        <v>27</v>
      </c>
      <c r="C69" s="413" t="s">
        <v>102</v>
      </c>
      <c r="D69" s="414"/>
      <c r="E69" s="238"/>
      <c r="F69" s="239"/>
      <c r="G69" s="238"/>
      <c r="H69" s="239"/>
      <c r="I69" s="417" t="s">
        <v>88</v>
      </c>
      <c r="J69" s="418"/>
      <c r="K69" s="421" t="s">
        <v>89</v>
      </c>
      <c r="L69" s="422"/>
      <c r="M69" s="422"/>
      <c r="N69" s="414"/>
      <c r="O69" s="425" t="s">
        <v>188</v>
      </c>
      <c r="P69" s="426"/>
      <c r="Q69" s="426"/>
      <c r="R69" s="426"/>
      <c r="S69" s="427"/>
      <c r="T69" s="195" t="s">
        <v>17</v>
      </c>
      <c r="U69" s="118"/>
      <c r="V69" s="119"/>
      <c r="W69" s="242" t="s">
        <v>37</v>
      </c>
      <c r="X69" s="243"/>
      <c r="Y69" s="243" t="s">
        <v>37</v>
      </c>
      <c r="Z69" s="243"/>
      <c r="AA69" s="243" t="s">
        <v>40</v>
      </c>
      <c r="AB69" s="243"/>
      <c r="AC69" s="244" t="s">
        <v>44</v>
      </c>
      <c r="AD69" s="242" t="s">
        <v>45</v>
      </c>
      <c r="AE69" s="243" t="s">
        <v>40</v>
      </c>
      <c r="AF69" s="243" t="s">
        <v>40</v>
      </c>
      <c r="AG69" s="243" t="s">
        <v>37</v>
      </c>
      <c r="AH69" s="243" t="s">
        <v>37</v>
      </c>
      <c r="AI69" s="243"/>
      <c r="AJ69" s="244" t="s">
        <v>40</v>
      </c>
      <c r="AK69" s="242" t="s">
        <v>44</v>
      </c>
      <c r="AL69" s="243" t="s">
        <v>45</v>
      </c>
      <c r="AM69" s="243" t="s">
        <v>37</v>
      </c>
      <c r="AN69" s="243"/>
      <c r="AO69" s="243" t="s">
        <v>40</v>
      </c>
      <c r="AP69" s="243" t="s">
        <v>40</v>
      </c>
      <c r="AQ69" s="244"/>
      <c r="AR69" s="242"/>
      <c r="AS69" s="243" t="s">
        <v>44</v>
      </c>
      <c r="AT69" s="243" t="s">
        <v>45</v>
      </c>
      <c r="AU69" s="243" t="s">
        <v>37</v>
      </c>
      <c r="AV69" s="243" t="s">
        <v>40</v>
      </c>
      <c r="AW69" s="243" t="s">
        <v>40</v>
      </c>
      <c r="AX69" s="244"/>
      <c r="AY69" s="242"/>
      <c r="AZ69" s="243" t="s">
        <v>44</v>
      </c>
      <c r="BA69" s="245"/>
      <c r="BB69" s="306"/>
      <c r="BC69" s="307"/>
      <c r="BD69" s="308"/>
      <c r="BE69" s="309"/>
      <c r="BF69" s="404"/>
      <c r="BG69" s="405"/>
      <c r="BH69" s="405"/>
      <c r="BI69" s="405"/>
      <c r="BJ69" s="406"/>
    </row>
    <row r="70" spans="2:62" ht="20.25" customHeight="1" x14ac:dyDescent="0.4">
      <c r="B70" s="320"/>
      <c r="C70" s="440"/>
      <c r="D70" s="441"/>
      <c r="E70" s="238"/>
      <c r="F70" s="239" t="str">
        <f>C69</f>
        <v>介護職員</v>
      </c>
      <c r="G70" s="238"/>
      <c r="H70" s="239" t="str">
        <f>I69</f>
        <v>A</v>
      </c>
      <c r="I70" s="442"/>
      <c r="J70" s="443"/>
      <c r="K70" s="444"/>
      <c r="L70" s="445"/>
      <c r="M70" s="445"/>
      <c r="N70" s="441"/>
      <c r="O70" s="425"/>
      <c r="P70" s="426"/>
      <c r="Q70" s="426"/>
      <c r="R70" s="426"/>
      <c r="S70" s="427"/>
      <c r="T70" s="196" t="s">
        <v>251</v>
      </c>
      <c r="U70" s="120"/>
      <c r="V70" s="197"/>
      <c r="W70" s="173">
        <f>IF(W69="","",VLOOKUP(W69,'[1]【記載例】シフト記号表（勤務時間帯）'!$C$6:$L$47,10,FALSE))</f>
        <v>7.9999999999999982</v>
      </c>
      <c r="X70" s="174" t="str">
        <f>IF(X69="","",VLOOKUP(X69,'[1]【記載例】シフト記号表（勤務時間帯）'!$C$6:$L$47,10,FALSE))</f>
        <v/>
      </c>
      <c r="Y70" s="174">
        <f>IF(Y69="","",VLOOKUP(Y69,'[1]【記載例】シフト記号表（勤務時間帯）'!$C$6:$L$47,10,FALSE))</f>
        <v>7.9999999999999982</v>
      </c>
      <c r="Z70" s="174" t="str">
        <f>IF(Z69="","",VLOOKUP(Z69,'[1]【記載例】シフト記号表（勤務時間帯）'!$C$6:$L$47,10,FALSE))</f>
        <v/>
      </c>
      <c r="AA70" s="174">
        <f>IF(AA69="","",VLOOKUP(AA69,'[1]【記載例】シフト記号表（勤務時間帯）'!$C$6:$L$47,10,FALSE))</f>
        <v>8</v>
      </c>
      <c r="AB70" s="174" t="str">
        <f>IF(AB69="","",VLOOKUP(AB69,'[1]【記載例】シフト記号表（勤務時間帯）'!$C$6:$L$47,10,FALSE))</f>
        <v/>
      </c>
      <c r="AC70" s="175">
        <f>IF(AC69="","",VLOOKUP(AC69,'[1]【記載例】シフト記号表（勤務時間帯）'!$C$6:$L$47,10,FALSE))</f>
        <v>8</v>
      </c>
      <c r="AD70" s="173">
        <f>IF(AD69="","",VLOOKUP(AD69,'[1]【記載例】シフト記号表（勤務時間帯）'!$C$6:$L$47,10,FALSE))</f>
        <v>8</v>
      </c>
      <c r="AE70" s="174">
        <f>IF(AE69="","",VLOOKUP(AE69,'[1]【記載例】シフト記号表（勤務時間帯）'!$C$6:$L$47,10,FALSE))</f>
        <v>8</v>
      </c>
      <c r="AF70" s="174">
        <f>IF(AF69="","",VLOOKUP(AF69,'[1]【記載例】シフト記号表（勤務時間帯）'!$C$6:$L$47,10,FALSE))</f>
        <v>8</v>
      </c>
      <c r="AG70" s="174">
        <f>IF(AG69="","",VLOOKUP(AG69,'[1]【記載例】シフト記号表（勤務時間帯）'!$C$6:$L$47,10,FALSE))</f>
        <v>7.9999999999999982</v>
      </c>
      <c r="AH70" s="174">
        <f>IF(AH69="","",VLOOKUP(AH69,'[1]【記載例】シフト記号表（勤務時間帯）'!$C$6:$L$47,10,FALSE))</f>
        <v>7.9999999999999982</v>
      </c>
      <c r="AI70" s="174" t="str">
        <f>IF(AI69="","",VLOOKUP(AI69,'[1]【記載例】シフト記号表（勤務時間帯）'!$C$6:$L$47,10,FALSE))</f>
        <v/>
      </c>
      <c r="AJ70" s="175">
        <f>IF(AJ69="","",VLOOKUP(AJ69,'[1]【記載例】シフト記号表（勤務時間帯）'!$C$6:$L$47,10,FALSE))</f>
        <v>8</v>
      </c>
      <c r="AK70" s="173">
        <f>IF(AK69="","",VLOOKUP(AK69,'[1]【記載例】シフト記号表（勤務時間帯）'!$C$6:$L$47,10,FALSE))</f>
        <v>8</v>
      </c>
      <c r="AL70" s="174">
        <f>IF(AL69="","",VLOOKUP(AL69,'[1]【記載例】シフト記号表（勤務時間帯）'!$C$6:$L$47,10,FALSE))</f>
        <v>8</v>
      </c>
      <c r="AM70" s="174">
        <f>IF(AM69="","",VLOOKUP(AM69,'[1]【記載例】シフト記号表（勤務時間帯）'!$C$6:$L$47,10,FALSE))</f>
        <v>7.9999999999999982</v>
      </c>
      <c r="AN70" s="174" t="str">
        <f>IF(AN69="","",VLOOKUP(AN69,'[1]【記載例】シフト記号表（勤務時間帯）'!$C$6:$L$47,10,FALSE))</f>
        <v/>
      </c>
      <c r="AO70" s="174">
        <f>IF(AO69="","",VLOOKUP(AO69,'[1]【記載例】シフト記号表（勤務時間帯）'!$C$6:$L$47,10,FALSE))</f>
        <v>8</v>
      </c>
      <c r="AP70" s="174">
        <f>IF(AP69="","",VLOOKUP(AP69,'[1]【記載例】シフト記号表（勤務時間帯）'!$C$6:$L$47,10,FALSE))</f>
        <v>8</v>
      </c>
      <c r="AQ70" s="175" t="str">
        <f>IF(AQ69="","",VLOOKUP(AQ69,'[1]【記載例】シフト記号表（勤務時間帯）'!$C$6:$L$47,10,FALSE))</f>
        <v/>
      </c>
      <c r="AR70" s="173" t="str">
        <f>IF(AR69="","",VLOOKUP(AR69,'[1]【記載例】シフト記号表（勤務時間帯）'!$C$6:$L$47,10,FALSE))</f>
        <v/>
      </c>
      <c r="AS70" s="174">
        <f>IF(AS69="","",VLOOKUP(AS69,'[1]【記載例】シフト記号表（勤務時間帯）'!$C$6:$L$47,10,FALSE))</f>
        <v>8</v>
      </c>
      <c r="AT70" s="174">
        <f>IF(AT69="","",VLOOKUP(AT69,'[1]【記載例】シフト記号表（勤務時間帯）'!$C$6:$L$47,10,FALSE))</f>
        <v>8</v>
      </c>
      <c r="AU70" s="174">
        <f>IF(AU69="","",VLOOKUP(AU69,'[1]【記載例】シフト記号表（勤務時間帯）'!$C$6:$L$47,10,FALSE))</f>
        <v>7.9999999999999982</v>
      </c>
      <c r="AV70" s="174">
        <f>IF(AV69="","",VLOOKUP(AV69,'[1]【記載例】シフト記号表（勤務時間帯）'!$C$6:$L$47,10,FALSE))</f>
        <v>8</v>
      </c>
      <c r="AW70" s="174">
        <f>IF(AW69="","",VLOOKUP(AW69,'[1]【記載例】シフト記号表（勤務時間帯）'!$C$6:$L$47,10,FALSE))</f>
        <v>8</v>
      </c>
      <c r="AX70" s="175" t="str">
        <f>IF(AX69="","",VLOOKUP(AX69,'[1]【記載例】シフト記号表（勤務時間帯）'!$C$6:$L$47,10,FALSE))</f>
        <v/>
      </c>
      <c r="AY70" s="173" t="str">
        <f>IF(AY69="","",VLOOKUP(AY69,'[1]【記載例】シフト記号表（勤務時間帯）'!$C$6:$L$47,10,FALSE))</f>
        <v/>
      </c>
      <c r="AZ70" s="174">
        <f>IF(AZ69="","",VLOOKUP(AZ69,'[1]【記載例】シフト記号表（勤務時間帯）'!$C$6:$L$47,10,FALSE))</f>
        <v>8</v>
      </c>
      <c r="BA70" s="174" t="str">
        <f>IF(BA69="","",VLOOKUP(BA69,'[1]【記載例】シフト記号表（勤務時間帯）'!$C$6:$L$47,10,FALSE))</f>
        <v/>
      </c>
      <c r="BB70" s="316">
        <f>IF($BE$3="４週",SUM(W70:AX70),IF($BE$3="暦月",SUM(W70:BA70),""))</f>
        <v>160</v>
      </c>
      <c r="BC70" s="317"/>
      <c r="BD70" s="318">
        <f>IF($BE$3="４週",BB70/4,IF($BE$3="暦月",(BB70/($BE$8/7)),""))</f>
        <v>40</v>
      </c>
      <c r="BE70" s="317"/>
      <c r="BF70" s="431"/>
      <c r="BG70" s="432"/>
      <c r="BH70" s="432"/>
      <c r="BI70" s="432"/>
      <c r="BJ70" s="433"/>
    </row>
    <row r="71" spans="2:62" ht="20.25" customHeight="1" x14ac:dyDescent="0.4">
      <c r="B71" s="319">
        <f>B69+1</f>
        <v>28</v>
      </c>
      <c r="C71" s="413" t="s">
        <v>102</v>
      </c>
      <c r="D71" s="414"/>
      <c r="E71" s="238"/>
      <c r="F71" s="239"/>
      <c r="G71" s="238"/>
      <c r="H71" s="239"/>
      <c r="I71" s="417" t="s">
        <v>88</v>
      </c>
      <c r="J71" s="418"/>
      <c r="K71" s="421" t="s">
        <v>89</v>
      </c>
      <c r="L71" s="422"/>
      <c r="M71" s="422"/>
      <c r="N71" s="414"/>
      <c r="O71" s="425" t="s">
        <v>189</v>
      </c>
      <c r="P71" s="426"/>
      <c r="Q71" s="426"/>
      <c r="R71" s="426"/>
      <c r="S71" s="427"/>
      <c r="T71" s="195" t="s">
        <v>17</v>
      </c>
      <c r="U71" s="118"/>
      <c r="V71" s="119"/>
      <c r="W71" s="242" t="s">
        <v>311</v>
      </c>
      <c r="X71" s="243"/>
      <c r="Y71" s="243" t="s">
        <v>40</v>
      </c>
      <c r="Z71" s="243" t="s">
        <v>37</v>
      </c>
      <c r="AA71" s="243" t="s">
        <v>37</v>
      </c>
      <c r="AB71" s="243" t="s">
        <v>37</v>
      </c>
      <c r="AC71" s="244"/>
      <c r="AD71" s="242" t="s">
        <v>44</v>
      </c>
      <c r="AE71" s="243" t="s">
        <v>45</v>
      </c>
      <c r="AF71" s="243" t="s">
        <v>37</v>
      </c>
      <c r="AG71" s="243"/>
      <c r="AH71" s="243" t="s">
        <v>40</v>
      </c>
      <c r="AI71" s="243" t="s">
        <v>40</v>
      </c>
      <c r="AJ71" s="244"/>
      <c r="AK71" s="242"/>
      <c r="AL71" s="243" t="s">
        <v>44</v>
      </c>
      <c r="AM71" s="243" t="s">
        <v>45</v>
      </c>
      <c r="AN71" s="243" t="s">
        <v>37</v>
      </c>
      <c r="AO71" s="243"/>
      <c r="AP71" s="243" t="s">
        <v>40</v>
      </c>
      <c r="AQ71" s="244" t="s">
        <v>40</v>
      </c>
      <c r="AR71" s="242" t="s">
        <v>40</v>
      </c>
      <c r="AS71" s="243"/>
      <c r="AT71" s="243" t="s">
        <v>44</v>
      </c>
      <c r="AU71" s="243" t="s">
        <v>45</v>
      </c>
      <c r="AV71" s="243" t="s">
        <v>37</v>
      </c>
      <c r="AW71" s="243"/>
      <c r="AX71" s="244" t="s">
        <v>40</v>
      </c>
      <c r="AY71" s="242" t="s">
        <v>40</v>
      </c>
      <c r="AZ71" s="243"/>
      <c r="BA71" s="245"/>
      <c r="BB71" s="306"/>
      <c r="BC71" s="307"/>
      <c r="BD71" s="308"/>
      <c r="BE71" s="309"/>
      <c r="BF71" s="404"/>
      <c r="BG71" s="405"/>
      <c r="BH71" s="405"/>
      <c r="BI71" s="405"/>
      <c r="BJ71" s="406"/>
    </row>
    <row r="72" spans="2:62" ht="20.25" customHeight="1" x14ac:dyDescent="0.4">
      <c r="B72" s="320"/>
      <c r="C72" s="440"/>
      <c r="D72" s="441"/>
      <c r="E72" s="238"/>
      <c r="F72" s="239" t="str">
        <f>C71</f>
        <v>介護職員</v>
      </c>
      <c r="G72" s="238"/>
      <c r="H72" s="239" t="str">
        <f>I71</f>
        <v>A</v>
      </c>
      <c r="I72" s="442"/>
      <c r="J72" s="443"/>
      <c r="K72" s="444"/>
      <c r="L72" s="445"/>
      <c r="M72" s="445"/>
      <c r="N72" s="441"/>
      <c r="O72" s="425"/>
      <c r="P72" s="426"/>
      <c r="Q72" s="426"/>
      <c r="R72" s="426"/>
      <c r="S72" s="427"/>
      <c r="T72" s="196" t="s">
        <v>251</v>
      </c>
      <c r="U72" s="120"/>
      <c r="V72" s="197"/>
      <c r="W72" s="173">
        <f>IF(W71="","",VLOOKUP(W71,'[1]【記載例】シフト記号表（勤務時間帯）'!$C$6:$L$47,10,FALSE))</f>
        <v>8</v>
      </c>
      <c r="X72" s="174" t="str">
        <f>IF(X71="","",VLOOKUP(X71,'[1]【記載例】シフト記号表（勤務時間帯）'!$C$6:$L$47,10,FALSE))</f>
        <v/>
      </c>
      <c r="Y72" s="174">
        <f>IF(Y71="","",VLOOKUP(Y71,'[1]【記載例】シフト記号表（勤務時間帯）'!$C$6:$L$47,10,FALSE))</f>
        <v>8</v>
      </c>
      <c r="Z72" s="174">
        <f>IF(Z71="","",VLOOKUP(Z71,'[1]【記載例】シフト記号表（勤務時間帯）'!$C$6:$L$47,10,FALSE))</f>
        <v>7.9999999999999982</v>
      </c>
      <c r="AA72" s="174">
        <f>IF(AA71="","",VLOOKUP(AA71,'[1]【記載例】シフト記号表（勤務時間帯）'!$C$6:$L$47,10,FALSE))</f>
        <v>7.9999999999999982</v>
      </c>
      <c r="AB72" s="174">
        <f>IF(AB71="","",VLOOKUP(AB71,'[1]【記載例】シフト記号表（勤務時間帯）'!$C$6:$L$47,10,FALSE))</f>
        <v>7.9999999999999982</v>
      </c>
      <c r="AC72" s="175" t="str">
        <f>IF(AC71="","",VLOOKUP(AC71,'[1]【記載例】シフト記号表（勤務時間帯）'!$C$6:$L$47,10,FALSE))</f>
        <v/>
      </c>
      <c r="AD72" s="173">
        <f>IF(AD71="","",VLOOKUP(AD71,'[1]【記載例】シフト記号表（勤務時間帯）'!$C$6:$L$47,10,FALSE))</f>
        <v>8</v>
      </c>
      <c r="AE72" s="174">
        <f>IF(AE71="","",VLOOKUP(AE71,'[1]【記載例】シフト記号表（勤務時間帯）'!$C$6:$L$47,10,FALSE))</f>
        <v>8</v>
      </c>
      <c r="AF72" s="174">
        <f>IF(AF71="","",VLOOKUP(AF71,'[1]【記載例】シフト記号表（勤務時間帯）'!$C$6:$L$47,10,FALSE))</f>
        <v>7.9999999999999982</v>
      </c>
      <c r="AG72" s="174" t="str">
        <f>IF(AG71="","",VLOOKUP(AG71,'[1]【記載例】シフト記号表（勤務時間帯）'!$C$6:$L$47,10,FALSE))</f>
        <v/>
      </c>
      <c r="AH72" s="174">
        <f>IF(AH71="","",VLOOKUP(AH71,'[1]【記載例】シフト記号表（勤務時間帯）'!$C$6:$L$47,10,FALSE))</f>
        <v>8</v>
      </c>
      <c r="AI72" s="174">
        <f>IF(AI71="","",VLOOKUP(AI71,'[1]【記載例】シフト記号表（勤務時間帯）'!$C$6:$L$47,10,FALSE))</f>
        <v>8</v>
      </c>
      <c r="AJ72" s="175" t="str">
        <f>IF(AJ71="","",VLOOKUP(AJ71,'[1]【記載例】シフト記号表（勤務時間帯）'!$C$6:$L$47,10,FALSE))</f>
        <v/>
      </c>
      <c r="AK72" s="173" t="str">
        <f>IF(AK71="","",VLOOKUP(AK71,'[1]【記載例】シフト記号表（勤務時間帯）'!$C$6:$L$47,10,FALSE))</f>
        <v/>
      </c>
      <c r="AL72" s="174">
        <f>IF(AL71="","",VLOOKUP(AL71,'[1]【記載例】シフト記号表（勤務時間帯）'!$C$6:$L$47,10,FALSE))</f>
        <v>8</v>
      </c>
      <c r="AM72" s="174">
        <f>IF(AM71="","",VLOOKUP(AM71,'[1]【記載例】シフト記号表（勤務時間帯）'!$C$6:$L$47,10,FALSE))</f>
        <v>8</v>
      </c>
      <c r="AN72" s="174">
        <f>IF(AN71="","",VLOOKUP(AN71,'[1]【記載例】シフト記号表（勤務時間帯）'!$C$6:$L$47,10,FALSE))</f>
        <v>7.9999999999999982</v>
      </c>
      <c r="AO72" s="174" t="str">
        <f>IF(AO71="","",VLOOKUP(AO71,'[1]【記載例】シフト記号表（勤務時間帯）'!$C$6:$L$47,10,FALSE))</f>
        <v/>
      </c>
      <c r="AP72" s="174">
        <f>IF(AP71="","",VLOOKUP(AP71,'[1]【記載例】シフト記号表（勤務時間帯）'!$C$6:$L$47,10,FALSE))</f>
        <v>8</v>
      </c>
      <c r="AQ72" s="175">
        <f>IF(AQ71="","",VLOOKUP(AQ71,'[1]【記載例】シフト記号表（勤務時間帯）'!$C$6:$L$47,10,FALSE))</f>
        <v>8</v>
      </c>
      <c r="AR72" s="173">
        <f>IF(AR71="","",VLOOKUP(AR71,'[1]【記載例】シフト記号表（勤務時間帯）'!$C$6:$L$47,10,FALSE))</f>
        <v>8</v>
      </c>
      <c r="AS72" s="174" t="str">
        <f>IF(AS71="","",VLOOKUP(AS71,'[1]【記載例】シフト記号表（勤務時間帯）'!$C$6:$L$47,10,FALSE))</f>
        <v/>
      </c>
      <c r="AT72" s="174">
        <f>IF(AT71="","",VLOOKUP(AT71,'[1]【記載例】シフト記号表（勤務時間帯）'!$C$6:$L$47,10,FALSE))</f>
        <v>8</v>
      </c>
      <c r="AU72" s="174">
        <f>IF(AU71="","",VLOOKUP(AU71,'[1]【記載例】シフト記号表（勤務時間帯）'!$C$6:$L$47,10,FALSE))</f>
        <v>8</v>
      </c>
      <c r="AV72" s="174">
        <f>IF(AV71="","",VLOOKUP(AV71,'[1]【記載例】シフト記号表（勤務時間帯）'!$C$6:$L$47,10,FALSE))</f>
        <v>7.9999999999999982</v>
      </c>
      <c r="AW72" s="174" t="str">
        <f>IF(AW71="","",VLOOKUP(AW71,'[1]【記載例】シフト記号表（勤務時間帯）'!$C$6:$L$47,10,FALSE))</f>
        <v/>
      </c>
      <c r="AX72" s="175">
        <f>IF(AX71="","",VLOOKUP(AX71,'[1]【記載例】シフト記号表（勤務時間帯）'!$C$6:$L$47,10,FALSE))</f>
        <v>8</v>
      </c>
      <c r="AY72" s="173">
        <f>IF(AY71="","",VLOOKUP(AY71,'[1]【記載例】シフト記号表（勤務時間帯）'!$C$6:$L$47,10,FALSE))</f>
        <v>8</v>
      </c>
      <c r="AZ72" s="174" t="str">
        <f>IF(AZ71="","",VLOOKUP(AZ71,'[1]【記載例】シフト記号表（勤務時間帯）'!$C$6:$L$47,10,FALSE))</f>
        <v/>
      </c>
      <c r="BA72" s="174" t="str">
        <f>IF(BA71="","",VLOOKUP(BA71,'[1]【記載例】シフト記号表（勤務時間帯）'!$C$6:$L$47,10,FALSE))</f>
        <v/>
      </c>
      <c r="BB72" s="316">
        <f>IF($BE$3="４週",SUM(W72:AX72),IF($BE$3="暦月",SUM(W72:BA72),""))</f>
        <v>160</v>
      </c>
      <c r="BC72" s="317"/>
      <c r="BD72" s="318">
        <f>IF($BE$3="４週",BB72/4,IF($BE$3="暦月",(BB72/($BE$8/7)),""))</f>
        <v>40</v>
      </c>
      <c r="BE72" s="317"/>
      <c r="BF72" s="431"/>
      <c r="BG72" s="432"/>
      <c r="BH72" s="432"/>
      <c r="BI72" s="432"/>
      <c r="BJ72" s="433"/>
    </row>
    <row r="73" spans="2:62" ht="20.25" customHeight="1" x14ac:dyDescent="0.4">
      <c r="B73" s="319">
        <f>B71+1</f>
        <v>29</v>
      </c>
      <c r="C73" s="413" t="s">
        <v>102</v>
      </c>
      <c r="D73" s="414"/>
      <c r="E73" s="238"/>
      <c r="F73" s="239"/>
      <c r="G73" s="238"/>
      <c r="H73" s="239"/>
      <c r="I73" s="417" t="s">
        <v>98</v>
      </c>
      <c r="J73" s="418"/>
      <c r="K73" s="421" t="s">
        <v>89</v>
      </c>
      <c r="L73" s="422"/>
      <c r="M73" s="422"/>
      <c r="N73" s="414"/>
      <c r="O73" s="425" t="s">
        <v>190</v>
      </c>
      <c r="P73" s="426"/>
      <c r="Q73" s="426"/>
      <c r="R73" s="426"/>
      <c r="S73" s="427"/>
      <c r="T73" s="195" t="s">
        <v>17</v>
      </c>
      <c r="U73" s="118"/>
      <c r="V73" s="119"/>
      <c r="W73" s="242" t="s">
        <v>40</v>
      </c>
      <c r="X73" s="243"/>
      <c r="Y73" s="243"/>
      <c r="Z73" s="243" t="s">
        <v>40</v>
      </c>
      <c r="AA73" s="243"/>
      <c r="AB73" s="243" t="s">
        <v>40</v>
      </c>
      <c r="AC73" s="244" t="s">
        <v>40</v>
      </c>
      <c r="AD73" s="242"/>
      <c r="AE73" s="243" t="s">
        <v>40</v>
      </c>
      <c r="AF73" s="243"/>
      <c r="AG73" s="243"/>
      <c r="AH73" s="243" t="s">
        <v>40</v>
      </c>
      <c r="AI73" s="243" t="s">
        <v>37</v>
      </c>
      <c r="AJ73" s="244" t="s">
        <v>37</v>
      </c>
      <c r="AK73" s="242" t="s">
        <v>40</v>
      </c>
      <c r="AL73" s="243"/>
      <c r="AM73" s="243" t="s">
        <v>40</v>
      </c>
      <c r="AN73" s="243"/>
      <c r="AO73" s="243" t="s">
        <v>40</v>
      </c>
      <c r="AP73" s="243"/>
      <c r="AQ73" s="244" t="s">
        <v>37</v>
      </c>
      <c r="AR73" s="242" t="s">
        <v>37</v>
      </c>
      <c r="AS73" s="243" t="s">
        <v>40</v>
      </c>
      <c r="AT73" s="243"/>
      <c r="AU73" s="243" t="s">
        <v>40</v>
      </c>
      <c r="AV73" s="243"/>
      <c r="AW73" s="243" t="s">
        <v>37</v>
      </c>
      <c r="AX73" s="244"/>
      <c r="AY73" s="242" t="s">
        <v>37</v>
      </c>
      <c r="AZ73" s="243" t="s">
        <v>40</v>
      </c>
      <c r="BA73" s="245"/>
      <c r="BB73" s="306"/>
      <c r="BC73" s="307"/>
      <c r="BD73" s="308"/>
      <c r="BE73" s="309"/>
      <c r="BF73" s="404"/>
      <c r="BG73" s="405"/>
      <c r="BH73" s="405"/>
      <c r="BI73" s="405"/>
      <c r="BJ73" s="406"/>
    </row>
    <row r="74" spans="2:62" ht="20.25" customHeight="1" x14ac:dyDescent="0.4">
      <c r="B74" s="320"/>
      <c r="C74" s="434"/>
      <c r="D74" s="435"/>
      <c r="E74" s="246"/>
      <c r="F74" s="247" t="str">
        <f>C73</f>
        <v>介護職員</v>
      </c>
      <c r="G74" s="246"/>
      <c r="H74" s="247" t="str">
        <f>I73</f>
        <v>C</v>
      </c>
      <c r="I74" s="436"/>
      <c r="J74" s="437"/>
      <c r="K74" s="438"/>
      <c r="L74" s="439"/>
      <c r="M74" s="439"/>
      <c r="N74" s="435"/>
      <c r="O74" s="425"/>
      <c r="P74" s="426"/>
      <c r="Q74" s="426"/>
      <c r="R74" s="426"/>
      <c r="S74" s="427"/>
      <c r="T74" s="196" t="s">
        <v>251</v>
      </c>
      <c r="U74" s="120"/>
      <c r="V74" s="197"/>
      <c r="W74" s="173">
        <f>IF(W73="","",VLOOKUP(W73,'[1]【記載例】シフト記号表（勤務時間帯）'!$C$6:$L$47,10,FALSE))</f>
        <v>8</v>
      </c>
      <c r="X74" s="174" t="str">
        <f>IF(X73="","",VLOOKUP(X73,'[1]【記載例】シフト記号表（勤務時間帯）'!$C$6:$L$47,10,FALSE))</f>
        <v/>
      </c>
      <c r="Y74" s="174" t="str">
        <f>IF(Y73="","",VLOOKUP(Y73,'[1]【記載例】シフト記号表（勤務時間帯）'!$C$6:$L$47,10,FALSE))</f>
        <v/>
      </c>
      <c r="Z74" s="174">
        <f>IF(Z73="","",VLOOKUP(Z73,'[1]【記載例】シフト記号表（勤務時間帯）'!$C$6:$L$47,10,FALSE))</f>
        <v>8</v>
      </c>
      <c r="AA74" s="174" t="str">
        <f>IF(AA73="","",VLOOKUP(AA73,'[1]【記載例】シフト記号表（勤務時間帯）'!$C$6:$L$47,10,FALSE))</f>
        <v/>
      </c>
      <c r="AB74" s="174">
        <f>IF(AB73="","",VLOOKUP(AB73,'[1]【記載例】シフト記号表（勤務時間帯）'!$C$6:$L$47,10,FALSE))</f>
        <v>8</v>
      </c>
      <c r="AC74" s="175">
        <f>IF(AC73="","",VLOOKUP(AC73,'[1]【記載例】シフト記号表（勤務時間帯）'!$C$6:$L$47,10,FALSE))</f>
        <v>8</v>
      </c>
      <c r="AD74" s="173" t="str">
        <f>IF(AD73="","",VLOOKUP(AD73,'[1]【記載例】シフト記号表（勤務時間帯）'!$C$6:$L$47,10,FALSE))</f>
        <v/>
      </c>
      <c r="AE74" s="174">
        <f>IF(AE73="","",VLOOKUP(AE73,'[1]【記載例】シフト記号表（勤務時間帯）'!$C$6:$L$47,10,FALSE))</f>
        <v>8</v>
      </c>
      <c r="AF74" s="174" t="str">
        <f>IF(AF73="","",VLOOKUP(AF73,'[1]【記載例】シフト記号表（勤務時間帯）'!$C$6:$L$47,10,FALSE))</f>
        <v/>
      </c>
      <c r="AG74" s="174" t="str">
        <f>IF(AG73="","",VLOOKUP(AG73,'[1]【記載例】シフト記号表（勤務時間帯）'!$C$6:$L$47,10,FALSE))</f>
        <v/>
      </c>
      <c r="AH74" s="174">
        <f>IF(AH73="","",VLOOKUP(AH73,'[1]【記載例】シフト記号表（勤務時間帯）'!$C$6:$L$47,10,FALSE))</f>
        <v>8</v>
      </c>
      <c r="AI74" s="174">
        <f>IF(AI73="","",VLOOKUP(AI73,'[1]【記載例】シフト記号表（勤務時間帯）'!$C$6:$L$47,10,FALSE))</f>
        <v>7.9999999999999982</v>
      </c>
      <c r="AJ74" s="175">
        <f>IF(AJ73="","",VLOOKUP(AJ73,'[1]【記載例】シフト記号表（勤務時間帯）'!$C$6:$L$47,10,FALSE))</f>
        <v>7.9999999999999982</v>
      </c>
      <c r="AK74" s="173">
        <f>IF(AK73="","",VLOOKUP(AK73,'[1]【記載例】シフト記号表（勤務時間帯）'!$C$6:$L$47,10,FALSE))</f>
        <v>8</v>
      </c>
      <c r="AL74" s="174" t="str">
        <f>IF(AL73="","",VLOOKUP(AL73,'[1]【記載例】シフト記号表（勤務時間帯）'!$C$6:$L$47,10,FALSE))</f>
        <v/>
      </c>
      <c r="AM74" s="174">
        <f>IF(AM73="","",VLOOKUP(AM73,'[1]【記載例】シフト記号表（勤務時間帯）'!$C$6:$L$47,10,FALSE))</f>
        <v>8</v>
      </c>
      <c r="AN74" s="174" t="str">
        <f>IF(AN73="","",VLOOKUP(AN73,'[1]【記載例】シフト記号表（勤務時間帯）'!$C$6:$L$47,10,FALSE))</f>
        <v/>
      </c>
      <c r="AO74" s="174">
        <f>IF(AO73="","",VLOOKUP(AO73,'[1]【記載例】シフト記号表（勤務時間帯）'!$C$6:$L$47,10,FALSE))</f>
        <v>8</v>
      </c>
      <c r="AP74" s="174" t="str">
        <f>IF(AP73="","",VLOOKUP(AP73,'[1]【記載例】シフト記号表（勤務時間帯）'!$C$6:$L$47,10,FALSE))</f>
        <v/>
      </c>
      <c r="AQ74" s="175">
        <f>IF(AQ73="","",VLOOKUP(AQ73,'[1]【記載例】シフト記号表（勤務時間帯）'!$C$6:$L$47,10,FALSE))</f>
        <v>7.9999999999999982</v>
      </c>
      <c r="AR74" s="173">
        <f>IF(AR73="","",VLOOKUP(AR73,'[1]【記載例】シフト記号表（勤務時間帯）'!$C$6:$L$47,10,FALSE))</f>
        <v>7.9999999999999982</v>
      </c>
      <c r="AS74" s="174">
        <f>IF(AS73="","",VLOOKUP(AS73,'[1]【記載例】シフト記号表（勤務時間帯）'!$C$6:$L$47,10,FALSE))</f>
        <v>8</v>
      </c>
      <c r="AT74" s="174" t="str">
        <f>IF(AT73="","",VLOOKUP(AT73,'[1]【記載例】シフト記号表（勤務時間帯）'!$C$6:$L$47,10,FALSE))</f>
        <v/>
      </c>
      <c r="AU74" s="174">
        <f>IF(AU73="","",VLOOKUP(AU73,'[1]【記載例】シフト記号表（勤務時間帯）'!$C$6:$L$47,10,FALSE))</f>
        <v>8</v>
      </c>
      <c r="AV74" s="174" t="str">
        <f>IF(AV73="","",VLOOKUP(AV73,'[1]【記載例】シフト記号表（勤務時間帯）'!$C$6:$L$47,10,FALSE))</f>
        <v/>
      </c>
      <c r="AW74" s="174">
        <f>IF(AW73="","",VLOOKUP(AW73,'[1]【記載例】シフト記号表（勤務時間帯）'!$C$6:$L$47,10,FALSE))</f>
        <v>7.9999999999999982</v>
      </c>
      <c r="AX74" s="175" t="str">
        <f>IF(AX73="","",VLOOKUP(AX73,'[1]【記載例】シフト記号表（勤務時間帯）'!$C$6:$L$47,10,FALSE))</f>
        <v/>
      </c>
      <c r="AY74" s="173">
        <f>IF(AY73="","",VLOOKUP(AY73,'[1]【記載例】シフト記号表（勤務時間帯）'!$C$6:$L$47,10,FALSE))</f>
        <v>7.9999999999999982</v>
      </c>
      <c r="AZ74" s="174">
        <f>IF(AZ73="","",VLOOKUP(AZ73,'[1]【記載例】シフト記号表（勤務時間帯）'!$C$6:$L$47,10,FALSE))</f>
        <v>8</v>
      </c>
      <c r="BA74" s="174" t="str">
        <f>IF(BA73="","",VLOOKUP(BA73,'[1]【記載例】シフト記号表（勤務時間帯）'!$C$6:$L$47,10,FALSE))</f>
        <v/>
      </c>
      <c r="BB74" s="351">
        <f>IF($BE$3="４週",SUM(W74:AX74),IF($BE$3="暦月",SUM(W74:BA74),""))</f>
        <v>128</v>
      </c>
      <c r="BC74" s="352"/>
      <c r="BD74" s="353">
        <f>IF($BE$3="４週",BB74/4,IF($BE$3="暦月",(BB74/($BE$8/7)),""))</f>
        <v>32</v>
      </c>
      <c r="BE74" s="352"/>
      <c r="BF74" s="410"/>
      <c r="BG74" s="411"/>
      <c r="BH74" s="411"/>
      <c r="BI74" s="411"/>
      <c r="BJ74" s="412"/>
    </row>
    <row r="75" spans="2:62" ht="20.25" customHeight="1" x14ac:dyDescent="0.4">
      <c r="B75" s="319">
        <f>B73+1</f>
        <v>30</v>
      </c>
      <c r="C75" s="413"/>
      <c r="D75" s="414"/>
      <c r="E75" s="240"/>
      <c r="F75" s="241"/>
      <c r="G75" s="240"/>
      <c r="H75" s="241"/>
      <c r="I75" s="417"/>
      <c r="J75" s="418"/>
      <c r="K75" s="421"/>
      <c r="L75" s="422"/>
      <c r="M75" s="422"/>
      <c r="N75" s="414"/>
      <c r="O75" s="425"/>
      <c r="P75" s="426"/>
      <c r="Q75" s="426"/>
      <c r="R75" s="426"/>
      <c r="S75" s="427"/>
      <c r="T75" s="121" t="s">
        <v>17</v>
      </c>
      <c r="U75" s="122"/>
      <c r="V75" s="123"/>
      <c r="W75" s="242"/>
      <c r="X75" s="243"/>
      <c r="Y75" s="243"/>
      <c r="Z75" s="243"/>
      <c r="AA75" s="243"/>
      <c r="AB75" s="243"/>
      <c r="AC75" s="244"/>
      <c r="AD75" s="242"/>
      <c r="AE75" s="243"/>
      <c r="AF75" s="243"/>
      <c r="AG75" s="243"/>
      <c r="AH75" s="243"/>
      <c r="AI75" s="243"/>
      <c r="AJ75" s="244"/>
      <c r="AK75" s="242"/>
      <c r="AL75" s="243"/>
      <c r="AM75" s="243"/>
      <c r="AN75" s="243"/>
      <c r="AO75" s="243"/>
      <c r="AP75" s="243"/>
      <c r="AQ75" s="244"/>
      <c r="AR75" s="242"/>
      <c r="AS75" s="243"/>
      <c r="AT75" s="243"/>
      <c r="AU75" s="243"/>
      <c r="AV75" s="243"/>
      <c r="AW75" s="243"/>
      <c r="AX75" s="244"/>
      <c r="AY75" s="242"/>
      <c r="AZ75" s="243"/>
      <c r="BA75" s="245"/>
      <c r="BB75" s="306"/>
      <c r="BC75" s="307"/>
      <c r="BD75" s="308"/>
      <c r="BE75" s="309"/>
      <c r="BF75" s="404"/>
      <c r="BG75" s="405"/>
      <c r="BH75" s="405"/>
      <c r="BI75" s="405"/>
      <c r="BJ75" s="406"/>
    </row>
    <row r="76" spans="2:62" ht="20.25" customHeight="1" thickBot="1" x14ac:dyDescent="0.45">
      <c r="B76" s="360"/>
      <c r="C76" s="415"/>
      <c r="D76" s="416"/>
      <c r="E76" s="248"/>
      <c r="F76" s="249">
        <f>C76</f>
        <v>0</v>
      </c>
      <c r="G76" s="248"/>
      <c r="H76" s="249">
        <f>I76</f>
        <v>0</v>
      </c>
      <c r="I76" s="419"/>
      <c r="J76" s="420"/>
      <c r="K76" s="423"/>
      <c r="L76" s="424"/>
      <c r="M76" s="424"/>
      <c r="N76" s="416"/>
      <c r="O76" s="428"/>
      <c r="P76" s="429"/>
      <c r="Q76" s="429"/>
      <c r="R76" s="429"/>
      <c r="S76" s="430"/>
      <c r="T76" s="192" t="s">
        <v>251</v>
      </c>
      <c r="U76" s="193"/>
      <c r="V76" s="194"/>
      <c r="W76" s="176" t="str">
        <f>IF(W75="","",VLOOKUP(W75,'[1]【記載例】シフト記号表（勤務時間帯）'!$C$6:$L$47,10,FALSE))</f>
        <v/>
      </c>
      <c r="X76" s="177" t="str">
        <f>IF(X75="","",VLOOKUP(X75,'[1]【記載例】シフト記号表（勤務時間帯）'!$C$6:$L$47,10,FALSE))</f>
        <v/>
      </c>
      <c r="Y76" s="177" t="str">
        <f>IF(Y75="","",VLOOKUP(Y75,'[1]【記載例】シフト記号表（勤務時間帯）'!$C$6:$L$47,10,FALSE))</f>
        <v/>
      </c>
      <c r="Z76" s="177" t="str">
        <f>IF(Z75="","",VLOOKUP(Z75,'[1]【記載例】シフト記号表（勤務時間帯）'!$C$6:$L$47,10,FALSE))</f>
        <v/>
      </c>
      <c r="AA76" s="177" t="str">
        <f>IF(AA75="","",VLOOKUP(AA75,'[1]【記載例】シフト記号表（勤務時間帯）'!$C$6:$L$47,10,FALSE))</f>
        <v/>
      </c>
      <c r="AB76" s="177" t="str">
        <f>IF(AB75="","",VLOOKUP(AB75,'[1]【記載例】シフト記号表（勤務時間帯）'!$C$6:$L$47,10,FALSE))</f>
        <v/>
      </c>
      <c r="AC76" s="178" t="str">
        <f>IF(AC75="","",VLOOKUP(AC75,'[1]【記載例】シフト記号表（勤務時間帯）'!$C$6:$L$47,10,FALSE))</f>
        <v/>
      </c>
      <c r="AD76" s="176" t="str">
        <f>IF(AD75="","",VLOOKUP(AD75,'[1]【記載例】シフト記号表（勤務時間帯）'!$C$6:$L$47,10,FALSE))</f>
        <v/>
      </c>
      <c r="AE76" s="177" t="str">
        <f>IF(AE75="","",VLOOKUP(AE75,'[1]【記載例】シフト記号表（勤務時間帯）'!$C$6:$L$47,10,FALSE))</f>
        <v/>
      </c>
      <c r="AF76" s="177" t="str">
        <f>IF(AF75="","",VLOOKUP(AF75,'[1]【記載例】シフト記号表（勤務時間帯）'!$C$6:$L$47,10,FALSE))</f>
        <v/>
      </c>
      <c r="AG76" s="177" t="str">
        <f>IF(AG75="","",VLOOKUP(AG75,'[1]【記載例】シフト記号表（勤務時間帯）'!$C$6:$L$47,10,FALSE))</f>
        <v/>
      </c>
      <c r="AH76" s="177" t="str">
        <f>IF(AH75="","",VLOOKUP(AH75,'[1]【記載例】シフト記号表（勤務時間帯）'!$C$6:$L$47,10,FALSE))</f>
        <v/>
      </c>
      <c r="AI76" s="177" t="str">
        <f>IF(AI75="","",VLOOKUP(AI75,'[1]【記載例】シフト記号表（勤務時間帯）'!$C$6:$L$47,10,FALSE))</f>
        <v/>
      </c>
      <c r="AJ76" s="178" t="str">
        <f>IF(AJ75="","",VLOOKUP(AJ75,'[1]【記載例】シフト記号表（勤務時間帯）'!$C$6:$L$47,10,FALSE))</f>
        <v/>
      </c>
      <c r="AK76" s="176" t="str">
        <f>IF(AK75="","",VLOOKUP(AK75,'[1]【記載例】シフト記号表（勤務時間帯）'!$C$6:$L$47,10,FALSE))</f>
        <v/>
      </c>
      <c r="AL76" s="177" t="str">
        <f>IF(AL75="","",VLOOKUP(AL75,'[1]【記載例】シフト記号表（勤務時間帯）'!$C$6:$L$47,10,FALSE))</f>
        <v/>
      </c>
      <c r="AM76" s="177" t="str">
        <f>IF(AM75="","",VLOOKUP(AM75,'[1]【記載例】シフト記号表（勤務時間帯）'!$C$6:$L$47,10,FALSE))</f>
        <v/>
      </c>
      <c r="AN76" s="177" t="str">
        <f>IF(AN75="","",VLOOKUP(AN75,'[1]【記載例】シフト記号表（勤務時間帯）'!$C$6:$L$47,10,FALSE))</f>
        <v/>
      </c>
      <c r="AO76" s="177" t="str">
        <f>IF(AO75="","",VLOOKUP(AO75,'[1]【記載例】シフト記号表（勤務時間帯）'!$C$6:$L$47,10,FALSE))</f>
        <v/>
      </c>
      <c r="AP76" s="177" t="str">
        <f>IF(AP75="","",VLOOKUP(AP75,'[1]【記載例】シフト記号表（勤務時間帯）'!$C$6:$L$47,10,FALSE))</f>
        <v/>
      </c>
      <c r="AQ76" s="178" t="str">
        <f>IF(AQ75="","",VLOOKUP(AQ75,'[1]【記載例】シフト記号表（勤務時間帯）'!$C$6:$L$47,10,FALSE))</f>
        <v/>
      </c>
      <c r="AR76" s="176" t="str">
        <f>IF(AR75="","",VLOOKUP(AR75,'[1]【記載例】シフト記号表（勤務時間帯）'!$C$6:$L$47,10,FALSE))</f>
        <v/>
      </c>
      <c r="AS76" s="177" t="str">
        <f>IF(AS75="","",VLOOKUP(AS75,'[1]【記載例】シフト記号表（勤務時間帯）'!$C$6:$L$47,10,FALSE))</f>
        <v/>
      </c>
      <c r="AT76" s="177" t="str">
        <f>IF(AT75="","",VLOOKUP(AT75,'[1]【記載例】シフト記号表（勤務時間帯）'!$C$6:$L$47,10,FALSE))</f>
        <v/>
      </c>
      <c r="AU76" s="177" t="str">
        <f>IF(AU75="","",VLOOKUP(AU75,'[1]【記載例】シフト記号表（勤務時間帯）'!$C$6:$L$47,10,FALSE))</f>
        <v/>
      </c>
      <c r="AV76" s="177" t="str">
        <f>IF(AV75="","",VLOOKUP(AV75,'[1]【記載例】シフト記号表（勤務時間帯）'!$C$6:$L$47,10,FALSE))</f>
        <v/>
      </c>
      <c r="AW76" s="177" t="str">
        <f>IF(AW75="","",VLOOKUP(AW75,'[1]【記載例】シフト記号表（勤務時間帯）'!$C$6:$L$47,10,FALSE))</f>
        <v/>
      </c>
      <c r="AX76" s="178" t="str">
        <f>IF(AX75="","",VLOOKUP(AX75,'[1]【記載例】シフト記号表（勤務時間帯）'!$C$6:$L$47,10,FALSE))</f>
        <v/>
      </c>
      <c r="AY76" s="176" t="str">
        <f>IF(AY75="","",VLOOKUP(AY75,'[1]【記載例】シフト記号表（勤務時間帯）'!$C$6:$L$47,10,FALSE))</f>
        <v/>
      </c>
      <c r="AZ76" s="177" t="str">
        <f>IF(AZ75="","",VLOOKUP(AZ75,'[1]【記載例】シフト記号表（勤務時間帯）'!$C$6:$L$47,10,FALSE))</f>
        <v/>
      </c>
      <c r="BA76" s="189" t="str">
        <f>IF(BA75="","",VLOOKUP(BA75,'[1]【記載例】シフト記号表（勤務時間帯）'!$C$6:$L$47,10,FALSE))</f>
        <v/>
      </c>
      <c r="BB76" s="379">
        <f>IF($BE$3="４週",SUM(W76:AX76),IF($BE$3="暦月",SUM(W76:BA76),""))</f>
        <v>0</v>
      </c>
      <c r="BC76" s="380"/>
      <c r="BD76" s="381">
        <f>IF($BE$3="４週",BB76/4,IF($BE$3="暦月",(BB76/($BE$8/7)),""))</f>
        <v>0</v>
      </c>
      <c r="BE76" s="380"/>
      <c r="BF76" s="407"/>
      <c r="BG76" s="408"/>
      <c r="BH76" s="408"/>
      <c r="BI76" s="408"/>
      <c r="BJ76" s="409"/>
    </row>
    <row r="77" spans="2:62" ht="20.25" customHeight="1" x14ac:dyDescent="0.4">
      <c r="B77" s="49"/>
      <c r="C77" s="69"/>
      <c r="D77" s="69"/>
      <c r="E77" s="69"/>
      <c r="F77" s="69"/>
      <c r="G77" s="69"/>
      <c r="H77" s="69"/>
      <c r="I77" s="231"/>
      <c r="J77" s="231"/>
      <c r="K77" s="69"/>
      <c r="L77" s="69"/>
      <c r="M77" s="69"/>
      <c r="N77" s="69"/>
      <c r="O77" s="229"/>
      <c r="P77" s="229"/>
      <c r="Q77" s="229"/>
      <c r="R77" s="72"/>
      <c r="S77" s="72"/>
      <c r="T77" s="72"/>
      <c r="U77" s="73"/>
      <c r="V77" s="74"/>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6"/>
      <c r="BE77" s="76"/>
      <c r="BF77" s="229"/>
      <c r="BG77" s="229"/>
      <c r="BH77" s="229"/>
      <c r="BI77" s="229"/>
      <c r="BJ77" s="229"/>
    </row>
    <row r="78" spans="2:62" ht="20.25" customHeight="1" x14ac:dyDescent="0.4">
      <c r="B78" s="49"/>
      <c r="C78" s="69"/>
      <c r="D78" s="69"/>
      <c r="E78" s="69"/>
      <c r="F78" s="69"/>
      <c r="G78" s="69"/>
      <c r="H78" s="69"/>
      <c r="I78" s="124"/>
      <c r="J78" s="125" t="s">
        <v>280</v>
      </c>
      <c r="K78" s="125"/>
      <c r="L78" s="125"/>
      <c r="M78" s="125"/>
      <c r="N78" s="125"/>
      <c r="O78" s="125"/>
      <c r="P78" s="125"/>
      <c r="Q78" s="125"/>
      <c r="R78" s="125"/>
      <c r="S78" s="125"/>
      <c r="T78" s="126"/>
      <c r="U78" s="125"/>
      <c r="V78" s="125"/>
      <c r="W78" s="125"/>
      <c r="X78" s="125"/>
      <c r="Y78" s="125"/>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8"/>
      <c r="BE78" s="76"/>
      <c r="BF78" s="229"/>
      <c r="BG78" s="229"/>
      <c r="BH78" s="229"/>
      <c r="BI78" s="229"/>
      <c r="BJ78" s="229"/>
    </row>
    <row r="79" spans="2:62" ht="20.25" customHeight="1" x14ac:dyDescent="0.4">
      <c r="B79" s="49"/>
      <c r="C79" s="69"/>
      <c r="D79" s="69"/>
      <c r="E79" s="69"/>
      <c r="F79" s="69"/>
      <c r="G79" s="69"/>
      <c r="H79" s="69"/>
      <c r="I79" s="124"/>
      <c r="J79" s="125"/>
      <c r="K79" s="125" t="s">
        <v>138</v>
      </c>
      <c r="L79" s="125"/>
      <c r="M79" s="125"/>
      <c r="N79" s="125"/>
      <c r="O79" s="125"/>
      <c r="P79" s="125"/>
      <c r="Q79" s="125"/>
      <c r="R79" s="125"/>
      <c r="S79" s="125"/>
      <c r="T79" s="126"/>
      <c r="U79" s="125"/>
      <c r="V79" s="125"/>
      <c r="W79" s="125"/>
      <c r="X79" s="125"/>
      <c r="Y79" s="125"/>
      <c r="Z79" s="127"/>
      <c r="AA79" s="125" t="s">
        <v>149</v>
      </c>
      <c r="AB79" s="125"/>
      <c r="AC79" s="125"/>
      <c r="AD79" s="125"/>
      <c r="AE79" s="125"/>
      <c r="AF79" s="125"/>
      <c r="AG79" s="125"/>
      <c r="AH79" s="125"/>
      <c r="AI79" s="125"/>
      <c r="AJ79" s="126"/>
      <c r="AK79" s="125"/>
      <c r="AL79" s="125"/>
      <c r="AM79" s="125"/>
      <c r="AN79" s="125"/>
      <c r="AO79" s="127"/>
      <c r="AP79" s="127"/>
      <c r="AQ79" s="125" t="s">
        <v>150</v>
      </c>
      <c r="AR79" s="127"/>
      <c r="AS79" s="127"/>
      <c r="AT79" s="127"/>
      <c r="AU79" s="127"/>
      <c r="AV79" s="127"/>
      <c r="AW79" s="127"/>
      <c r="AX79" s="127"/>
      <c r="AY79" s="127"/>
      <c r="AZ79" s="127"/>
      <c r="BA79" s="127"/>
      <c r="BB79" s="127"/>
      <c r="BC79" s="127"/>
      <c r="BD79" s="128"/>
      <c r="BE79" s="76"/>
      <c r="BF79" s="367"/>
      <c r="BG79" s="367"/>
      <c r="BH79" s="367"/>
      <c r="BI79" s="367"/>
      <c r="BJ79" s="229"/>
    </row>
    <row r="80" spans="2:62" ht="20.25" customHeight="1" x14ac:dyDescent="0.4">
      <c r="B80" s="49"/>
      <c r="C80" s="69"/>
      <c r="D80" s="69"/>
      <c r="E80" s="69"/>
      <c r="F80" s="69"/>
      <c r="G80" s="69"/>
      <c r="H80" s="69"/>
      <c r="I80" s="124"/>
      <c r="J80" s="125"/>
      <c r="K80" s="368" t="s">
        <v>130</v>
      </c>
      <c r="L80" s="368"/>
      <c r="M80" s="368" t="s">
        <v>131</v>
      </c>
      <c r="N80" s="368"/>
      <c r="O80" s="368"/>
      <c r="P80" s="368"/>
      <c r="Q80" s="125"/>
      <c r="R80" s="370" t="s">
        <v>132</v>
      </c>
      <c r="S80" s="370"/>
      <c r="T80" s="370"/>
      <c r="U80" s="370"/>
      <c r="V80" s="129"/>
      <c r="W80" s="130" t="s">
        <v>133</v>
      </c>
      <c r="X80" s="130"/>
      <c r="Y80" s="2"/>
      <c r="Z80" s="127"/>
      <c r="AA80" s="368" t="s">
        <v>130</v>
      </c>
      <c r="AB80" s="368"/>
      <c r="AC80" s="368" t="s">
        <v>131</v>
      </c>
      <c r="AD80" s="368"/>
      <c r="AE80" s="368"/>
      <c r="AF80" s="368"/>
      <c r="AG80" s="125"/>
      <c r="AH80" s="370" t="s">
        <v>132</v>
      </c>
      <c r="AI80" s="370"/>
      <c r="AJ80" s="370"/>
      <c r="AK80" s="370"/>
      <c r="AL80" s="129"/>
      <c r="AM80" s="130" t="s">
        <v>133</v>
      </c>
      <c r="AN80" s="130"/>
      <c r="AO80" s="127"/>
      <c r="AP80" s="127"/>
      <c r="AQ80" s="127"/>
      <c r="AR80" s="127"/>
      <c r="AS80" s="127"/>
      <c r="AT80" s="127"/>
      <c r="AU80" s="127"/>
      <c r="AV80" s="127"/>
      <c r="AW80" s="127"/>
      <c r="AX80" s="127"/>
      <c r="AY80" s="127"/>
      <c r="AZ80" s="127"/>
      <c r="BA80" s="127"/>
      <c r="BB80" s="127"/>
      <c r="BC80" s="127"/>
      <c r="BD80" s="128"/>
      <c r="BE80" s="76"/>
      <c r="BF80" s="371"/>
      <c r="BG80" s="371"/>
      <c r="BH80" s="371"/>
      <c r="BI80" s="371"/>
      <c r="BJ80" s="229"/>
    </row>
    <row r="81" spans="2:62" ht="20.25" customHeight="1" x14ac:dyDescent="0.4">
      <c r="B81" s="49"/>
      <c r="C81" s="69"/>
      <c r="D81" s="69"/>
      <c r="E81" s="69"/>
      <c r="F81" s="69"/>
      <c r="G81" s="69"/>
      <c r="H81" s="69"/>
      <c r="I81" s="124"/>
      <c r="J81" s="125"/>
      <c r="K81" s="369"/>
      <c r="L81" s="369"/>
      <c r="M81" s="369" t="s">
        <v>134</v>
      </c>
      <c r="N81" s="369"/>
      <c r="O81" s="369" t="s">
        <v>135</v>
      </c>
      <c r="P81" s="369"/>
      <c r="Q81" s="125"/>
      <c r="R81" s="369" t="s">
        <v>134</v>
      </c>
      <c r="S81" s="369"/>
      <c r="T81" s="369" t="s">
        <v>135</v>
      </c>
      <c r="U81" s="369"/>
      <c r="V81" s="129"/>
      <c r="W81" s="130" t="s">
        <v>136</v>
      </c>
      <c r="X81" s="130"/>
      <c r="Y81" s="2"/>
      <c r="Z81" s="127"/>
      <c r="AA81" s="369"/>
      <c r="AB81" s="369"/>
      <c r="AC81" s="369" t="s">
        <v>134</v>
      </c>
      <c r="AD81" s="369"/>
      <c r="AE81" s="369" t="s">
        <v>135</v>
      </c>
      <c r="AF81" s="369"/>
      <c r="AG81" s="125"/>
      <c r="AH81" s="369" t="s">
        <v>134</v>
      </c>
      <c r="AI81" s="369"/>
      <c r="AJ81" s="369" t="s">
        <v>135</v>
      </c>
      <c r="AK81" s="369"/>
      <c r="AL81" s="129"/>
      <c r="AM81" s="130" t="s">
        <v>136</v>
      </c>
      <c r="AN81" s="130"/>
      <c r="AO81" s="127"/>
      <c r="AP81" s="127"/>
      <c r="AQ81" s="131" t="s">
        <v>101</v>
      </c>
      <c r="AR81" s="131"/>
      <c r="AS81" s="131"/>
      <c r="AT81" s="131"/>
      <c r="AU81" s="129"/>
      <c r="AV81" s="130" t="s">
        <v>102</v>
      </c>
      <c r="AW81" s="131"/>
      <c r="AX81" s="131"/>
      <c r="AY81" s="131"/>
      <c r="AZ81" s="129"/>
      <c r="BA81" s="369" t="s">
        <v>137</v>
      </c>
      <c r="BB81" s="369"/>
      <c r="BC81" s="369"/>
      <c r="BD81" s="369"/>
      <c r="BE81" s="76"/>
      <c r="BF81" s="393"/>
      <c r="BG81" s="393"/>
      <c r="BH81" s="393"/>
      <c r="BI81" s="393"/>
      <c r="BJ81" s="229"/>
    </row>
    <row r="82" spans="2:62" ht="20.25" customHeight="1" x14ac:dyDescent="0.4">
      <c r="B82" s="49"/>
      <c r="C82" s="69"/>
      <c r="D82" s="69"/>
      <c r="E82" s="69"/>
      <c r="F82" s="69"/>
      <c r="G82" s="69"/>
      <c r="H82" s="69"/>
      <c r="I82" s="124"/>
      <c r="J82" s="125"/>
      <c r="K82" s="387" t="s">
        <v>6</v>
      </c>
      <c r="L82" s="387"/>
      <c r="M82" s="389">
        <f>SUMIFS($BB$17:$BB$76,$F$17:$F$76,"看護職員",$H$17:$H$76,"A")</f>
        <v>320</v>
      </c>
      <c r="N82" s="389"/>
      <c r="O82" s="382">
        <f>SUMIFS($BD$17:$BD$76,$F$17:$F$76,"看護職員",$H$17:$H$76,"A")</f>
        <v>80</v>
      </c>
      <c r="P82" s="382"/>
      <c r="Q82" s="139"/>
      <c r="R82" s="383">
        <v>0</v>
      </c>
      <c r="S82" s="383"/>
      <c r="T82" s="383">
        <v>0</v>
      </c>
      <c r="U82" s="383"/>
      <c r="V82" s="140"/>
      <c r="W82" s="384">
        <v>2</v>
      </c>
      <c r="X82" s="385"/>
      <c r="Y82" s="2"/>
      <c r="Z82" s="127"/>
      <c r="AA82" s="387" t="s">
        <v>6</v>
      </c>
      <c r="AB82" s="387"/>
      <c r="AC82" s="389">
        <f>SUMIFS($BB$17:$BB$76,$F$17:$F$76,"介護職員",$H$17:$H$76,"A")</f>
        <v>2560</v>
      </c>
      <c r="AD82" s="389"/>
      <c r="AE82" s="382">
        <f>SUMIFS($BD$17:$BD$76,$F$17:$F$76,"介護職員",$H$17:$H$76,"A")</f>
        <v>640</v>
      </c>
      <c r="AF82" s="382"/>
      <c r="AG82" s="139"/>
      <c r="AH82" s="383">
        <v>0</v>
      </c>
      <c r="AI82" s="383"/>
      <c r="AJ82" s="383">
        <v>0</v>
      </c>
      <c r="AK82" s="383"/>
      <c r="AL82" s="140"/>
      <c r="AM82" s="384">
        <v>16</v>
      </c>
      <c r="AN82" s="385"/>
      <c r="AO82" s="127"/>
      <c r="AP82" s="127"/>
      <c r="AQ82" s="386">
        <f>U96</f>
        <v>2.5</v>
      </c>
      <c r="AR82" s="387"/>
      <c r="AS82" s="387"/>
      <c r="AT82" s="387"/>
      <c r="AU82" s="230" t="s">
        <v>151</v>
      </c>
      <c r="AV82" s="386">
        <f>AK96</f>
        <v>19.2</v>
      </c>
      <c r="AW82" s="388"/>
      <c r="AX82" s="388"/>
      <c r="AY82" s="388"/>
      <c r="AZ82" s="230" t="s">
        <v>145</v>
      </c>
      <c r="BA82" s="372">
        <f>ROUNDDOWN(AQ82+AV82,1)</f>
        <v>21.7</v>
      </c>
      <c r="BB82" s="372"/>
      <c r="BC82" s="372"/>
      <c r="BD82" s="372"/>
      <c r="BE82" s="76"/>
      <c r="BF82" s="79"/>
      <c r="BG82" s="79"/>
      <c r="BH82" s="79"/>
      <c r="BI82" s="79"/>
      <c r="BJ82" s="229"/>
    </row>
    <row r="83" spans="2:62" ht="20.25" customHeight="1" x14ac:dyDescent="0.4">
      <c r="B83" s="49"/>
      <c r="C83" s="69"/>
      <c r="D83" s="69"/>
      <c r="E83" s="69"/>
      <c r="F83" s="69"/>
      <c r="G83" s="69"/>
      <c r="H83" s="69"/>
      <c r="I83" s="124"/>
      <c r="J83" s="125"/>
      <c r="K83" s="387" t="s">
        <v>7</v>
      </c>
      <c r="L83" s="387"/>
      <c r="M83" s="389">
        <f>SUMIFS($BB$17:$BB$76,$F$17:$F$76,"看護職員",$H$17:$H$76,"B")</f>
        <v>79.999999999999986</v>
      </c>
      <c r="N83" s="389"/>
      <c r="O83" s="382">
        <f>SUMIFS($BD$17:$BD$76,$F$17:$F$76,"看護職員",$H$17:$H$76,"B")</f>
        <v>19.999999999999996</v>
      </c>
      <c r="P83" s="382"/>
      <c r="Q83" s="139"/>
      <c r="R83" s="383">
        <v>80</v>
      </c>
      <c r="S83" s="383"/>
      <c r="T83" s="383">
        <v>20</v>
      </c>
      <c r="U83" s="383"/>
      <c r="V83" s="140"/>
      <c r="W83" s="384">
        <v>0</v>
      </c>
      <c r="X83" s="385"/>
      <c r="Y83" s="2"/>
      <c r="Z83" s="127"/>
      <c r="AA83" s="387" t="s">
        <v>7</v>
      </c>
      <c r="AB83" s="387"/>
      <c r="AC83" s="389">
        <f>SUMIFS($BB$17:$BB$76,$F$17:$F$76,"介護職員",$H$17:$H$76,"B")</f>
        <v>0</v>
      </c>
      <c r="AD83" s="389"/>
      <c r="AE83" s="382">
        <f>SUMIFS($BD$17:$BD$76,$F$17:$F$76,"介護職員",$H$17:$H$76,"B")</f>
        <v>0</v>
      </c>
      <c r="AF83" s="382"/>
      <c r="AG83" s="139"/>
      <c r="AH83" s="383">
        <v>0</v>
      </c>
      <c r="AI83" s="383"/>
      <c r="AJ83" s="383">
        <v>0</v>
      </c>
      <c r="AK83" s="383"/>
      <c r="AL83" s="140"/>
      <c r="AM83" s="384">
        <v>0</v>
      </c>
      <c r="AN83" s="385"/>
      <c r="AO83" s="127"/>
      <c r="AP83" s="127"/>
      <c r="AQ83" s="127"/>
      <c r="AR83" s="127"/>
      <c r="AS83" s="127"/>
      <c r="AT83" s="127"/>
      <c r="AU83" s="127"/>
      <c r="AV83" s="127"/>
      <c r="AW83" s="127"/>
      <c r="AX83" s="127"/>
      <c r="AY83" s="127"/>
      <c r="AZ83" s="127"/>
      <c r="BA83" s="127"/>
      <c r="BB83" s="127"/>
      <c r="BC83" s="127"/>
      <c r="BD83" s="128"/>
      <c r="BE83" s="76"/>
      <c r="BF83" s="229"/>
      <c r="BG83" s="229"/>
      <c r="BH83" s="229"/>
      <c r="BI83" s="229"/>
      <c r="BJ83" s="229"/>
    </row>
    <row r="84" spans="2:62" ht="20.25" customHeight="1" x14ac:dyDescent="0.4">
      <c r="B84" s="49"/>
      <c r="C84" s="69"/>
      <c r="D84" s="69"/>
      <c r="E84" s="69"/>
      <c r="F84" s="69"/>
      <c r="G84" s="69"/>
      <c r="H84" s="69"/>
      <c r="I84" s="124"/>
      <c r="J84" s="125"/>
      <c r="K84" s="387" t="s">
        <v>8</v>
      </c>
      <c r="L84" s="387"/>
      <c r="M84" s="389">
        <f>SUMIFS($BB$17:$BB$76,$F$17:$F$76,"看護職員",$H$17:$H$76,"C")</f>
        <v>0</v>
      </c>
      <c r="N84" s="389"/>
      <c r="O84" s="382">
        <f>SUMIFS($BD$17:$BD$76,$F$17:$F$76,"看護職員",$H$17:$H$76,"C")</f>
        <v>0</v>
      </c>
      <c r="P84" s="382"/>
      <c r="Q84" s="139"/>
      <c r="R84" s="383">
        <v>0</v>
      </c>
      <c r="S84" s="383"/>
      <c r="T84" s="390">
        <v>0</v>
      </c>
      <c r="U84" s="390"/>
      <c r="V84" s="140"/>
      <c r="W84" s="391" t="s">
        <v>35</v>
      </c>
      <c r="X84" s="392"/>
      <c r="Y84" s="2"/>
      <c r="Z84" s="127"/>
      <c r="AA84" s="387" t="s">
        <v>8</v>
      </c>
      <c r="AB84" s="387"/>
      <c r="AC84" s="389">
        <f>SUMIFS($BB$17:$BB$76,$F$17:$F$76,"介護職員",$H$17:$H$76,"C")</f>
        <v>512</v>
      </c>
      <c r="AD84" s="389"/>
      <c r="AE84" s="382">
        <f>SUMIFS($BD$17:$BD$76,$F$17:$F$76,"介護職員",$H$17:$H$76,"C")</f>
        <v>128</v>
      </c>
      <c r="AF84" s="382"/>
      <c r="AG84" s="139"/>
      <c r="AH84" s="383">
        <v>512</v>
      </c>
      <c r="AI84" s="383"/>
      <c r="AJ84" s="390">
        <v>128</v>
      </c>
      <c r="AK84" s="390"/>
      <c r="AL84" s="140"/>
      <c r="AM84" s="391" t="s">
        <v>35</v>
      </c>
      <c r="AN84" s="392"/>
      <c r="AO84" s="127"/>
      <c r="AP84" s="127"/>
      <c r="AQ84" s="127"/>
      <c r="AR84" s="127"/>
      <c r="AS84" s="127"/>
      <c r="AT84" s="127"/>
      <c r="AU84" s="127"/>
      <c r="AV84" s="127"/>
      <c r="AW84" s="127"/>
      <c r="AX84" s="127"/>
      <c r="AY84" s="127"/>
      <c r="AZ84" s="127"/>
      <c r="BA84" s="127"/>
      <c r="BB84" s="127"/>
      <c r="BC84" s="127"/>
      <c r="BD84" s="128"/>
      <c r="BE84" s="76"/>
      <c r="BF84" s="229"/>
      <c r="BG84" s="229"/>
      <c r="BH84" s="229"/>
      <c r="BI84" s="229"/>
      <c r="BJ84" s="229"/>
    </row>
    <row r="85" spans="2:62" ht="20.25" customHeight="1" x14ac:dyDescent="0.4">
      <c r="B85" s="49"/>
      <c r="C85" s="69"/>
      <c r="D85" s="69"/>
      <c r="E85" s="69"/>
      <c r="F85" s="69"/>
      <c r="G85" s="69"/>
      <c r="H85" s="69"/>
      <c r="I85" s="124"/>
      <c r="J85" s="125"/>
      <c r="K85" s="387" t="s">
        <v>9</v>
      </c>
      <c r="L85" s="387"/>
      <c r="M85" s="389">
        <f>SUMIFS($BB$17:$BB$76,$F$17:$F$76,"看護職員",$H$17:$H$76,"D")</f>
        <v>0</v>
      </c>
      <c r="N85" s="389"/>
      <c r="O85" s="382">
        <f>SUMIFS($BD$17:$BD$76,$F$17:$F$76,"看護職員",$H$17:$H$76,"D")</f>
        <v>0</v>
      </c>
      <c r="P85" s="382"/>
      <c r="Q85" s="139"/>
      <c r="R85" s="383">
        <v>0</v>
      </c>
      <c r="S85" s="383"/>
      <c r="T85" s="390">
        <v>0</v>
      </c>
      <c r="U85" s="390"/>
      <c r="V85" s="140"/>
      <c r="W85" s="391" t="s">
        <v>35</v>
      </c>
      <c r="X85" s="392"/>
      <c r="Y85" s="2"/>
      <c r="Z85" s="127"/>
      <c r="AA85" s="387" t="s">
        <v>9</v>
      </c>
      <c r="AB85" s="387"/>
      <c r="AC85" s="389">
        <f>SUMIFS($BB$17:$BB$76,$F$17:$F$76,"介護職員",$H$17:$H$76,"D")</f>
        <v>0</v>
      </c>
      <c r="AD85" s="389"/>
      <c r="AE85" s="382">
        <f>SUMIFS($BD$17:$BD$76,$F$17:$F$76,"介護職員",$H$17:$H$76,"D")</f>
        <v>0</v>
      </c>
      <c r="AF85" s="382"/>
      <c r="AG85" s="139"/>
      <c r="AH85" s="383">
        <v>0</v>
      </c>
      <c r="AI85" s="383"/>
      <c r="AJ85" s="390">
        <v>0</v>
      </c>
      <c r="AK85" s="390"/>
      <c r="AL85" s="140"/>
      <c r="AM85" s="391" t="s">
        <v>35</v>
      </c>
      <c r="AN85" s="392"/>
      <c r="AO85" s="127"/>
      <c r="AP85" s="127"/>
      <c r="AQ85" s="125" t="s">
        <v>154</v>
      </c>
      <c r="AR85" s="125"/>
      <c r="AS85" s="125"/>
      <c r="AT85" s="125"/>
      <c r="AU85" s="125"/>
      <c r="AV85" s="125"/>
      <c r="AW85" s="127"/>
      <c r="AX85" s="127"/>
      <c r="AY85" s="127"/>
      <c r="AZ85" s="127"/>
      <c r="BA85" s="127"/>
      <c r="BB85" s="127"/>
      <c r="BC85" s="127"/>
      <c r="BD85" s="128"/>
      <c r="BE85" s="76"/>
      <c r="BF85" s="229"/>
      <c r="BG85" s="229"/>
      <c r="BH85" s="229"/>
      <c r="BI85" s="229"/>
      <c r="BJ85" s="229"/>
    </row>
    <row r="86" spans="2:62" ht="20.25" customHeight="1" x14ac:dyDescent="0.4">
      <c r="B86" s="49"/>
      <c r="C86" s="69"/>
      <c r="D86" s="69"/>
      <c r="E86" s="69"/>
      <c r="F86" s="69"/>
      <c r="G86" s="69"/>
      <c r="H86" s="69"/>
      <c r="I86" s="124"/>
      <c r="J86" s="125"/>
      <c r="K86" s="387" t="s">
        <v>137</v>
      </c>
      <c r="L86" s="387"/>
      <c r="M86" s="389">
        <f>SUM(M82:N85)</f>
        <v>400</v>
      </c>
      <c r="N86" s="389"/>
      <c r="O86" s="382">
        <f>SUM(O82:P85)</f>
        <v>100</v>
      </c>
      <c r="P86" s="382"/>
      <c r="Q86" s="139"/>
      <c r="R86" s="389">
        <f>SUM(R82:S85)</f>
        <v>80</v>
      </c>
      <c r="S86" s="389"/>
      <c r="T86" s="382">
        <f>SUM(T82:U85)</f>
        <v>20</v>
      </c>
      <c r="U86" s="382"/>
      <c r="V86" s="140"/>
      <c r="W86" s="401">
        <f>SUM(W82:X83)</f>
        <v>2</v>
      </c>
      <c r="X86" s="402"/>
      <c r="Y86" s="2"/>
      <c r="Z86" s="127"/>
      <c r="AA86" s="387" t="s">
        <v>137</v>
      </c>
      <c r="AB86" s="387"/>
      <c r="AC86" s="389">
        <f>SUM(AC82:AD85)</f>
        <v>3072</v>
      </c>
      <c r="AD86" s="389"/>
      <c r="AE86" s="382">
        <f>SUM(AE82:AF85)</f>
        <v>768</v>
      </c>
      <c r="AF86" s="382"/>
      <c r="AG86" s="139"/>
      <c r="AH86" s="389">
        <f>SUM(AH82:AI85)</f>
        <v>512</v>
      </c>
      <c r="AI86" s="389"/>
      <c r="AJ86" s="382">
        <f>SUM(AJ82:AK85)</f>
        <v>128</v>
      </c>
      <c r="AK86" s="382"/>
      <c r="AL86" s="140"/>
      <c r="AM86" s="401">
        <f>SUM(AM82:AN83)</f>
        <v>16</v>
      </c>
      <c r="AN86" s="402"/>
      <c r="AO86" s="127"/>
      <c r="AP86" s="127"/>
      <c r="AQ86" s="387" t="s">
        <v>4</v>
      </c>
      <c r="AR86" s="387"/>
      <c r="AS86" s="387" t="s">
        <v>5</v>
      </c>
      <c r="AT86" s="387"/>
      <c r="AU86" s="387"/>
      <c r="AV86" s="387"/>
      <c r="AW86" s="127"/>
      <c r="AX86" s="127"/>
      <c r="AY86" s="127"/>
      <c r="AZ86" s="127"/>
      <c r="BA86" s="127"/>
      <c r="BB86" s="127"/>
      <c r="BC86" s="127"/>
      <c r="BD86" s="128"/>
      <c r="BE86" s="76"/>
      <c r="BF86" s="229"/>
      <c r="BG86" s="229"/>
      <c r="BH86" s="229"/>
      <c r="BI86" s="229"/>
      <c r="BJ86" s="229"/>
    </row>
    <row r="87" spans="2:62" ht="20.25" customHeight="1" x14ac:dyDescent="0.4">
      <c r="B87" s="49"/>
      <c r="C87" s="69"/>
      <c r="D87" s="69"/>
      <c r="E87" s="69"/>
      <c r="F87" s="69"/>
      <c r="G87" s="69"/>
      <c r="H87" s="69"/>
      <c r="I87" s="124"/>
      <c r="J87" s="124"/>
      <c r="K87" s="133"/>
      <c r="L87" s="133"/>
      <c r="M87" s="133"/>
      <c r="N87" s="133"/>
      <c r="O87" s="134"/>
      <c r="P87" s="134"/>
      <c r="Q87" s="134"/>
      <c r="R87" s="135"/>
      <c r="S87" s="135"/>
      <c r="T87" s="135"/>
      <c r="U87" s="135"/>
      <c r="V87" s="136"/>
      <c r="W87" s="127"/>
      <c r="X87" s="127"/>
      <c r="Y87" s="127"/>
      <c r="Z87" s="127"/>
      <c r="AA87" s="133"/>
      <c r="AB87" s="133"/>
      <c r="AC87" s="133"/>
      <c r="AD87" s="133"/>
      <c r="AE87" s="134"/>
      <c r="AF87" s="134"/>
      <c r="AG87" s="134"/>
      <c r="AH87" s="135"/>
      <c r="AI87" s="135"/>
      <c r="AJ87" s="135"/>
      <c r="AK87" s="135"/>
      <c r="AL87" s="136"/>
      <c r="AM87" s="127"/>
      <c r="AN87" s="127"/>
      <c r="AO87" s="127"/>
      <c r="AP87" s="127"/>
      <c r="AQ87" s="387" t="s">
        <v>6</v>
      </c>
      <c r="AR87" s="387"/>
      <c r="AS87" s="387" t="s">
        <v>93</v>
      </c>
      <c r="AT87" s="387"/>
      <c r="AU87" s="387"/>
      <c r="AV87" s="387"/>
      <c r="AW87" s="127"/>
      <c r="AX87" s="127"/>
      <c r="AY87" s="127"/>
      <c r="AZ87" s="127"/>
      <c r="BA87" s="127"/>
      <c r="BB87" s="127"/>
      <c r="BC87" s="127"/>
      <c r="BD87" s="128"/>
      <c r="BE87" s="76"/>
      <c r="BF87" s="229"/>
      <c r="BG87" s="229"/>
      <c r="BH87" s="229"/>
      <c r="BI87" s="229"/>
      <c r="BJ87" s="229"/>
    </row>
    <row r="88" spans="2:62" ht="20.25" customHeight="1" x14ac:dyDescent="0.4">
      <c r="B88" s="49"/>
      <c r="C88" s="69"/>
      <c r="D88" s="69"/>
      <c r="E88" s="69"/>
      <c r="F88" s="69"/>
      <c r="G88" s="69"/>
      <c r="H88" s="69"/>
      <c r="I88" s="124"/>
      <c r="J88" s="124"/>
      <c r="K88" s="126" t="s">
        <v>140</v>
      </c>
      <c r="L88" s="125"/>
      <c r="M88" s="125"/>
      <c r="N88" s="125"/>
      <c r="O88" s="125"/>
      <c r="P88" s="125"/>
      <c r="Q88" s="160" t="s">
        <v>239</v>
      </c>
      <c r="R88" s="397" t="s">
        <v>240</v>
      </c>
      <c r="S88" s="398"/>
      <c r="T88" s="137"/>
      <c r="U88" s="137"/>
      <c r="V88" s="125"/>
      <c r="W88" s="125"/>
      <c r="X88" s="125"/>
      <c r="Y88" s="127"/>
      <c r="Z88" s="127"/>
      <c r="AA88" s="126" t="s">
        <v>140</v>
      </c>
      <c r="AB88" s="125"/>
      <c r="AC88" s="125"/>
      <c r="AD88" s="125"/>
      <c r="AE88" s="125"/>
      <c r="AF88" s="125"/>
      <c r="AG88" s="160" t="s">
        <v>239</v>
      </c>
      <c r="AH88" s="399" t="str">
        <f>R88</f>
        <v>週</v>
      </c>
      <c r="AI88" s="400"/>
      <c r="AJ88" s="137"/>
      <c r="AK88" s="137"/>
      <c r="AL88" s="125"/>
      <c r="AM88" s="125"/>
      <c r="AN88" s="125"/>
      <c r="AO88" s="127"/>
      <c r="AP88" s="127"/>
      <c r="AQ88" s="387" t="s">
        <v>7</v>
      </c>
      <c r="AR88" s="387"/>
      <c r="AS88" s="387" t="s">
        <v>94</v>
      </c>
      <c r="AT88" s="387"/>
      <c r="AU88" s="387"/>
      <c r="AV88" s="387"/>
      <c r="AW88" s="127"/>
      <c r="AX88" s="127"/>
      <c r="AY88" s="127"/>
      <c r="AZ88" s="127"/>
      <c r="BA88" s="127"/>
      <c r="BB88" s="127"/>
      <c r="BC88" s="127"/>
      <c r="BD88" s="128"/>
      <c r="BE88" s="76"/>
      <c r="BF88" s="229"/>
      <c r="BG88" s="229"/>
      <c r="BH88" s="229"/>
      <c r="BI88" s="229"/>
      <c r="BJ88" s="229"/>
    </row>
    <row r="89" spans="2:62" ht="20.25" customHeight="1" x14ac:dyDescent="0.4">
      <c r="B89" s="49"/>
      <c r="C89" s="69"/>
      <c r="D89" s="69"/>
      <c r="E89" s="69"/>
      <c r="F89" s="69"/>
      <c r="G89" s="69"/>
      <c r="H89" s="69"/>
      <c r="I89" s="124"/>
      <c r="J89" s="124"/>
      <c r="K89" s="125" t="s">
        <v>141</v>
      </c>
      <c r="L89" s="125"/>
      <c r="M89" s="125"/>
      <c r="N89" s="125"/>
      <c r="O89" s="125"/>
      <c r="P89" s="125" t="s">
        <v>142</v>
      </c>
      <c r="Q89" s="125"/>
      <c r="R89" s="125"/>
      <c r="S89" s="125"/>
      <c r="T89" s="126"/>
      <c r="U89" s="125"/>
      <c r="V89" s="125"/>
      <c r="W89" s="125"/>
      <c r="X89" s="125"/>
      <c r="Y89" s="127"/>
      <c r="Z89" s="127"/>
      <c r="AA89" s="125" t="s">
        <v>141</v>
      </c>
      <c r="AB89" s="125"/>
      <c r="AC89" s="125"/>
      <c r="AD89" s="125"/>
      <c r="AE89" s="125"/>
      <c r="AF89" s="125" t="s">
        <v>142</v>
      </c>
      <c r="AG89" s="125"/>
      <c r="AH89" s="125"/>
      <c r="AI89" s="125"/>
      <c r="AJ89" s="126"/>
      <c r="AK89" s="125"/>
      <c r="AL89" s="125"/>
      <c r="AM89" s="125"/>
      <c r="AN89" s="125"/>
      <c r="AO89" s="127"/>
      <c r="AP89" s="127"/>
      <c r="AQ89" s="387" t="s">
        <v>8</v>
      </c>
      <c r="AR89" s="387"/>
      <c r="AS89" s="387" t="s">
        <v>95</v>
      </c>
      <c r="AT89" s="387"/>
      <c r="AU89" s="387"/>
      <c r="AV89" s="387"/>
      <c r="AW89" s="127"/>
      <c r="AX89" s="127"/>
      <c r="AY89" s="127"/>
      <c r="AZ89" s="127"/>
      <c r="BA89" s="127"/>
      <c r="BB89" s="127"/>
      <c r="BC89" s="127"/>
      <c r="BD89" s="128"/>
      <c r="BE89" s="76"/>
      <c r="BF89" s="229"/>
      <c r="BG89" s="229"/>
      <c r="BH89" s="229"/>
      <c r="BI89" s="229"/>
      <c r="BJ89" s="229"/>
    </row>
    <row r="90" spans="2:62" ht="20.25" customHeight="1" x14ac:dyDescent="0.4">
      <c r="B90" s="49"/>
      <c r="C90" s="69"/>
      <c r="D90" s="69"/>
      <c r="E90" s="69"/>
      <c r="F90" s="69"/>
      <c r="G90" s="69"/>
      <c r="H90" s="69"/>
      <c r="I90" s="124"/>
      <c r="J90" s="124"/>
      <c r="K90" s="125" t="str">
        <f>IF($R$88="週","対象時間数（週平均）","対象時間数（当月合計）")</f>
        <v>対象時間数（週平均）</v>
      </c>
      <c r="L90" s="125"/>
      <c r="M90" s="125"/>
      <c r="N90" s="125"/>
      <c r="O90" s="125"/>
      <c r="P90" s="125" t="str">
        <f>IF($R$88="週","週に勤務すべき時間数","当月に勤務すべき時間数")</f>
        <v>週に勤務すべき時間数</v>
      </c>
      <c r="Q90" s="125"/>
      <c r="R90" s="125"/>
      <c r="S90" s="125"/>
      <c r="T90" s="126"/>
      <c r="U90" s="125" t="s">
        <v>143</v>
      </c>
      <c r="V90" s="125"/>
      <c r="W90" s="125"/>
      <c r="X90" s="125"/>
      <c r="Y90" s="127"/>
      <c r="Z90" s="127"/>
      <c r="AA90" s="125" t="str">
        <f>IF(AH88="週","対象時間数（週平均）","対象時間数（当月合計）")</f>
        <v>対象時間数（週平均）</v>
      </c>
      <c r="AB90" s="125"/>
      <c r="AC90" s="125"/>
      <c r="AD90" s="125"/>
      <c r="AE90" s="125"/>
      <c r="AF90" s="125" t="str">
        <f>IF($AH$88="週","週に勤務すべき時間数","当月に勤務すべき時間数")</f>
        <v>週に勤務すべき時間数</v>
      </c>
      <c r="AG90" s="125"/>
      <c r="AH90" s="125"/>
      <c r="AI90" s="125"/>
      <c r="AJ90" s="126"/>
      <c r="AK90" s="125" t="s">
        <v>143</v>
      </c>
      <c r="AL90" s="125"/>
      <c r="AM90" s="125"/>
      <c r="AN90" s="125"/>
      <c r="AO90" s="127"/>
      <c r="AP90" s="127"/>
      <c r="AQ90" s="387" t="s">
        <v>9</v>
      </c>
      <c r="AR90" s="387"/>
      <c r="AS90" s="387" t="s">
        <v>155</v>
      </c>
      <c r="AT90" s="387"/>
      <c r="AU90" s="387"/>
      <c r="AV90" s="387"/>
      <c r="AW90" s="127"/>
      <c r="AX90" s="127"/>
      <c r="AY90" s="127"/>
      <c r="AZ90" s="127"/>
      <c r="BA90" s="127"/>
      <c r="BB90" s="127"/>
      <c r="BC90" s="127"/>
      <c r="BD90" s="128"/>
      <c r="BE90" s="76"/>
      <c r="BF90" s="229"/>
      <c r="BG90" s="229"/>
      <c r="BH90" s="229"/>
      <c r="BI90" s="229"/>
      <c r="BJ90" s="229"/>
    </row>
    <row r="91" spans="2:62" ht="20.25" customHeight="1" x14ac:dyDescent="0.4">
      <c r="I91" s="2"/>
      <c r="J91" s="2"/>
      <c r="K91" s="403">
        <f>IF($R$88="週",T86,R86)</f>
        <v>20</v>
      </c>
      <c r="L91" s="403"/>
      <c r="M91" s="403"/>
      <c r="N91" s="403"/>
      <c r="O91" s="230" t="s">
        <v>144</v>
      </c>
      <c r="P91" s="387">
        <f>IF($R$88="週",$BA$6,$BE$6)</f>
        <v>40</v>
      </c>
      <c r="Q91" s="387"/>
      <c r="R91" s="387"/>
      <c r="S91" s="387"/>
      <c r="T91" s="230" t="s">
        <v>145</v>
      </c>
      <c r="U91" s="394">
        <f>ROUNDDOWN(K91/P91,1)</f>
        <v>0.5</v>
      </c>
      <c r="V91" s="394"/>
      <c r="W91" s="394"/>
      <c r="X91" s="394"/>
      <c r="Y91" s="2"/>
      <c r="Z91" s="2"/>
      <c r="AA91" s="403">
        <f>IF($AH$88="週",AJ86,AH86)</f>
        <v>128</v>
      </c>
      <c r="AB91" s="403"/>
      <c r="AC91" s="403"/>
      <c r="AD91" s="403"/>
      <c r="AE91" s="230" t="s">
        <v>144</v>
      </c>
      <c r="AF91" s="387">
        <f>IF($AH$88="週",$BA$6,$BE$6)</f>
        <v>40</v>
      </c>
      <c r="AG91" s="387"/>
      <c r="AH91" s="387"/>
      <c r="AI91" s="387"/>
      <c r="AJ91" s="230" t="s">
        <v>145</v>
      </c>
      <c r="AK91" s="394">
        <f>ROUNDDOWN(AA91/AF91,1)</f>
        <v>3.2</v>
      </c>
      <c r="AL91" s="394"/>
      <c r="AM91" s="394"/>
      <c r="AN91" s="394"/>
      <c r="AO91" s="2"/>
      <c r="AP91" s="2"/>
      <c r="AQ91" s="2"/>
      <c r="AR91" s="2"/>
      <c r="AS91" s="2"/>
      <c r="AT91" s="2"/>
      <c r="AU91" s="2"/>
      <c r="AV91" s="2"/>
      <c r="AW91" s="2"/>
      <c r="AX91" s="2"/>
      <c r="AY91" s="2"/>
      <c r="AZ91" s="2"/>
      <c r="BA91" s="2"/>
      <c r="BB91" s="2"/>
      <c r="BC91" s="2"/>
      <c r="BD91" s="2"/>
    </row>
    <row r="92" spans="2:62" ht="20.25" customHeight="1" x14ac:dyDescent="0.4">
      <c r="I92" s="2"/>
      <c r="J92" s="2"/>
      <c r="K92" s="125"/>
      <c r="L92" s="125"/>
      <c r="M92" s="125"/>
      <c r="N92" s="125"/>
      <c r="O92" s="125"/>
      <c r="P92" s="125"/>
      <c r="Q92" s="125"/>
      <c r="R92" s="125"/>
      <c r="S92" s="125"/>
      <c r="T92" s="126"/>
      <c r="U92" s="125" t="s">
        <v>146</v>
      </c>
      <c r="V92" s="125"/>
      <c r="W92" s="125"/>
      <c r="X92" s="125"/>
      <c r="Y92" s="2"/>
      <c r="Z92" s="2"/>
      <c r="AA92" s="125"/>
      <c r="AB92" s="125"/>
      <c r="AC92" s="125"/>
      <c r="AD92" s="125"/>
      <c r="AE92" s="125"/>
      <c r="AF92" s="125"/>
      <c r="AG92" s="125"/>
      <c r="AH92" s="125"/>
      <c r="AI92" s="125"/>
      <c r="AJ92" s="126"/>
      <c r="AK92" s="125" t="s">
        <v>146</v>
      </c>
      <c r="AL92" s="125"/>
      <c r="AM92" s="125"/>
      <c r="AN92" s="125"/>
      <c r="AO92" s="2"/>
      <c r="AP92" s="2"/>
      <c r="AQ92" s="2"/>
      <c r="AR92" s="2"/>
      <c r="AS92" s="2"/>
      <c r="AT92" s="2"/>
      <c r="AU92" s="2"/>
      <c r="AV92" s="2"/>
      <c r="AW92" s="2"/>
      <c r="AX92" s="2"/>
      <c r="AY92" s="2"/>
      <c r="AZ92" s="2"/>
      <c r="BA92" s="2"/>
      <c r="BB92" s="2"/>
      <c r="BC92" s="2"/>
      <c r="BD92" s="2"/>
    </row>
    <row r="93" spans="2:62" ht="20.25" customHeight="1" x14ac:dyDescent="0.4">
      <c r="I93" s="2"/>
      <c r="J93" s="2"/>
      <c r="K93" s="125" t="s">
        <v>201</v>
      </c>
      <c r="L93" s="125"/>
      <c r="M93" s="125"/>
      <c r="N93" s="125"/>
      <c r="O93" s="125"/>
      <c r="P93" s="125"/>
      <c r="Q93" s="125"/>
      <c r="R93" s="125"/>
      <c r="S93" s="125"/>
      <c r="T93" s="126"/>
      <c r="U93" s="125"/>
      <c r="V93" s="125"/>
      <c r="W93" s="125"/>
      <c r="X93" s="125"/>
      <c r="Y93" s="2"/>
      <c r="Z93" s="2"/>
      <c r="AA93" s="125" t="s">
        <v>202</v>
      </c>
      <c r="AB93" s="125"/>
      <c r="AC93" s="125"/>
      <c r="AD93" s="125"/>
      <c r="AE93" s="125"/>
      <c r="AF93" s="125"/>
      <c r="AG93" s="125"/>
      <c r="AH93" s="125"/>
      <c r="AI93" s="125"/>
      <c r="AJ93" s="126"/>
      <c r="AK93" s="125"/>
      <c r="AL93" s="125"/>
      <c r="AM93" s="125"/>
      <c r="AN93" s="125"/>
      <c r="AO93" s="2"/>
      <c r="AP93" s="2"/>
      <c r="AQ93" s="2"/>
      <c r="AR93" s="2"/>
      <c r="AS93" s="2"/>
      <c r="AT93" s="2"/>
      <c r="AU93" s="2"/>
      <c r="AV93" s="2"/>
      <c r="AW93" s="2"/>
      <c r="AX93" s="2"/>
      <c r="AY93" s="2"/>
      <c r="AZ93" s="2"/>
      <c r="BA93" s="2"/>
      <c r="BB93" s="2"/>
      <c r="BC93" s="2"/>
      <c r="BD93" s="2"/>
    </row>
    <row r="94" spans="2:62" ht="20.25" customHeight="1" x14ac:dyDescent="0.4">
      <c r="I94" s="2"/>
      <c r="J94" s="2"/>
      <c r="K94" s="125" t="s">
        <v>133</v>
      </c>
      <c r="L94" s="125"/>
      <c r="M94" s="125"/>
      <c r="N94" s="125"/>
      <c r="O94" s="125"/>
      <c r="P94" s="125"/>
      <c r="Q94" s="125"/>
      <c r="R94" s="125"/>
      <c r="S94" s="125"/>
      <c r="T94" s="126"/>
      <c r="U94" s="368"/>
      <c r="V94" s="368"/>
      <c r="W94" s="368"/>
      <c r="X94" s="368"/>
      <c r="Y94" s="2"/>
      <c r="Z94" s="2"/>
      <c r="AA94" s="125" t="s">
        <v>133</v>
      </c>
      <c r="AB94" s="125"/>
      <c r="AC94" s="125"/>
      <c r="AD94" s="125"/>
      <c r="AE94" s="125"/>
      <c r="AF94" s="125"/>
      <c r="AG94" s="125"/>
      <c r="AH94" s="125"/>
      <c r="AI94" s="125"/>
      <c r="AJ94" s="126"/>
      <c r="AK94" s="368"/>
      <c r="AL94" s="368"/>
      <c r="AM94" s="368"/>
      <c r="AN94" s="368"/>
      <c r="AO94" s="2"/>
      <c r="AP94" s="2"/>
      <c r="AQ94" s="2"/>
      <c r="AR94" s="2"/>
      <c r="AS94" s="2"/>
      <c r="AT94" s="2"/>
      <c r="AU94" s="2"/>
      <c r="AV94" s="2"/>
      <c r="AW94" s="2"/>
      <c r="AX94" s="2"/>
      <c r="AY94" s="2"/>
      <c r="AZ94" s="2"/>
      <c r="BA94" s="2"/>
      <c r="BB94" s="2"/>
      <c r="BC94" s="2"/>
      <c r="BD94" s="2"/>
    </row>
    <row r="95" spans="2:62" ht="20.25" customHeight="1" x14ac:dyDescent="0.4">
      <c r="I95" s="2"/>
      <c r="J95" s="2"/>
      <c r="K95" s="129" t="s">
        <v>147</v>
      </c>
      <c r="L95" s="129"/>
      <c r="M95" s="129"/>
      <c r="N95" s="129"/>
      <c r="O95" s="129"/>
      <c r="P95" s="125" t="s">
        <v>148</v>
      </c>
      <c r="Q95" s="129"/>
      <c r="R95" s="129"/>
      <c r="S95" s="129"/>
      <c r="T95" s="129"/>
      <c r="U95" s="369" t="s">
        <v>137</v>
      </c>
      <c r="V95" s="369"/>
      <c r="W95" s="369"/>
      <c r="X95" s="369"/>
      <c r="Y95" s="2"/>
      <c r="Z95" s="2"/>
      <c r="AA95" s="129" t="s">
        <v>147</v>
      </c>
      <c r="AB95" s="129"/>
      <c r="AC95" s="129"/>
      <c r="AD95" s="129"/>
      <c r="AE95" s="129"/>
      <c r="AF95" s="125" t="s">
        <v>148</v>
      </c>
      <c r="AG95" s="129"/>
      <c r="AH95" s="129"/>
      <c r="AI95" s="129"/>
      <c r="AJ95" s="129"/>
      <c r="AK95" s="369" t="s">
        <v>137</v>
      </c>
      <c r="AL95" s="369"/>
      <c r="AM95" s="369"/>
      <c r="AN95" s="369"/>
      <c r="AO95" s="2"/>
      <c r="AP95" s="2"/>
      <c r="AQ95" s="2"/>
      <c r="AR95" s="2"/>
      <c r="AS95" s="2"/>
      <c r="AT95" s="2"/>
      <c r="AU95" s="2"/>
      <c r="AV95" s="2"/>
      <c r="AW95" s="2"/>
      <c r="AX95" s="2"/>
      <c r="AY95" s="2"/>
      <c r="AZ95" s="2"/>
      <c r="BA95" s="2"/>
      <c r="BB95" s="2"/>
      <c r="BC95" s="2"/>
      <c r="BD95" s="2"/>
    </row>
    <row r="96" spans="2:62" ht="20.25" customHeight="1" x14ac:dyDescent="0.4">
      <c r="I96" s="2"/>
      <c r="J96" s="2"/>
      <c r="K96" s="387">
        <f>W86</f>
        <v>2</v>
      </c>
      <c r="L96" s="387"/>
      <c r="M96" s="387"/>
      <c r="N96" s="387"/>
      <c r="O96" s="230" t="s">
        <v>151</v>
      </c>
      <c r="P96" s="394">
        <f>U91</f>
        <v>0.5</v>
      </c>
      <c r="Q96" s="394"/>
      <c r="R96" s="394"/>
      <c r="S96" s="394"/>
      <c r="T96" s="230" t="s">
        <v>145</v>
      </c>
      <c r="U96" s="372">
        <f>ROUNDDOWN(K96+P96,1)</f>
        <v>2.5</v>
      </c>
      <c r="V96" s="372"/>
      <c r="W96" s="372"/>
      <c r="X96" s="372"/>
      <c r="Y96" s="138"/>
      <c r="Z96" s="138"/>
      <c r="AA96" s="395">
        <f>AM86</f>
        <v>16</v>
      </c>
      <c r="AB96" s="395"/>
      <c r="AC96" s="395"/>
      <c r="AD96" s="395"/>
      <c r="AE96" s="136" t="s">
        <v>151</v>
      </c>
      <c r="AF96" s="396">
        <f>AK91</f>
        <v>3.2</v>
      </c>
      <c r="AG96" s="396"/>
      <c r="AH96" s="396"/>
      <c r="AI96" s="396"/>
      <c r="AJ96" s="136" t="s">
        <v>145</v>
      </c>
      <c r="AK96" s="372">
        <f>ROUNDDOWN(AA96+AF96,1)</f>
        <v>19.2</v>
      </c>
      <c r="AL96" s="372"/>
      <c r="AM96" s="372"/>
      <c r="AN96" s="372"/>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BA82:BD82"/>
    <mergeCell ref="K83:L83"/>
    <mergeCell ref="M83:N83"/>
    <mergeCell ref="O83:P83"/>
    <mergeCell ref="R83:S83"/>
    <mergeCell ref="T83:U83"/>
    <mergeCell ref="W83:X83"/>
    <mergeCell ref="AA83:AB83"/>
    <mergeCell ref="AC83:AD83"/>
    <mergeCell ref="AE83:AF83"/>
    <mergeCell ref="AE82:AF82"/>
    <mergeCell ref="AH82:AI82"/>
    <mergeCell ref="AJ82:AK82"/>
    <mergeCell ref="AM82:AN82"/>
    <mergeCell ref="AQ82:AT82"/>
    <mergeCell ref="AV82:AY82"/>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AH86:AI86"/>
    <mergeCell ref="AJ86:AK86"/>
    <mergeCell ref="AM86:AN86"/>
    <mergeCell ref="AQ86:AR86"/>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2"/>
  <conditionalFormatting sqref="W90:Z90 AO90:BA90">
    <cfRule type="expression" dxfId="373" priority="96">
      <formula>OR(#REF!=$B77,#REF!=$B77)</formula>
    </cfRule>
  </conditionalFormatting>
  <conditionalFormatting sqref="Z80 W80:X80 W89:Z89 AO89:BA89 AO80:BA80">
    <cfRule type="expression" dxfId="372" priority="97">
      <formula>OR(#REF!=$B78,#REF!=$B78)</formula>
    </cfRule>
  </conditionalFormatting>
  <conditionalFormatting sqref="AM90:AN90">
    <cfRule type="expression" dxfId="371" priority="94">
      <formula>OR(#REF!=$B77,#REF!=$B77)</formula>
    </cfRule>
  </conditionalFormatting>
  <conditionalFormatting sqref="AM80:AN80 AM89:AN89">
    <cfRule type="expression" dxfId="370" priority="95">
      <formula>OR(#REF!=$B78,#REF!=$B78)</formula>
    </cfRule>
  </conditionalFormatting>
  <conditionalFormatting sqref="W18:AX18 BA18:BE18">
    <cfRule type="expression" dxfId="369" priority="93">
      <formula>INDIRECT(ADDRESS(ROW(),COLUMN()))=TRUNC(INDIRECT(ADDRESS(ROW(),COLUMN())))</formula>
    </cfRule>
  </conditionalFormatting>
  <conditionalFormatting sqref="BB20:BE20">
    <cfRule type="expression" dxfId="368" priority="92">
      <formula>INDIRECT(ADDRESS(ROW(),COLUMN()))=TRUNC(INDIRECT(ADDRESS(ROW(),COLUMN())))</formula>
    </cfRule>
  </conditionalFormatting>
  <conditionalFormatting sqref="BB22:BE22">
    <cfRule type="expression" dxfId="367" priority="91">
      <formula>INDIRECT(ADDRESS(ROW(),COLUMN()))=TRUNC(INDIRECT(ADDRESS(ROW(),COLUMN())))</formula>
    </cfRule>
  </conditionalFormatting>
  <conditionalFormatting sqref="BB24:BE24">
    <cfRule type="expression" dxfId="366" priority="90">
      <formula>INDIRECT(ADDRESS(ROW(),COLUMN()))=TRUNC(INDIRECT(ADDRESS(ROW(),COLUMN())))</formula>
    </cfRule>
  </conditionalFormatting>
  <conditionalFormatting sqref="BB26:BE26">
    <cfRule type="expression" dxfId="365" priority="89">
      <formula>INDIRECT(ADDRESS(ROW(),COLUMN()))=TRUNC(INDIRECT(ADDRESS(ROW(),COLUMN())))</formula>
    </cfRule>
  </conditionalFormatting>
  <conditionalFormatting sqref="BB28:BE28">
    <cfRule type="expression" dxfId="364" priority="88">
      <formula>INDIRECT(ADDRESS(ROW(),COLUMN()))=TRUNC(INDIRECT(ADDRESS(ROW(),COLUMN())))</formula>
    </cfRule>
  </conditionalFormatting>
  <conditionalFormatting sqref="BB30:BE30">
    <cfRule type="expression" dxfId="363" priority="87">
      <formula>INDIRECT(ADDRESS(ROW(),COLUMN()))=TRUNC(INDIRECT(ADDRESS(ROW(),COLUMN())))</formula>
    </cfRule>
  </conditionalFormatting>
  <conditionalFormatting sqref="BB32:BE32">
    <cfRule type="expression" dxfId="362" priority="86">
      <formula>INDIRECT(ADDRESS(ROW(),COLUMN()))=TRUNC(INDIRECT(ADDRESS(ROW(),COLUMN())))</formula>
    </cfRule>
  </conditionalFormatting>
  <conditionalFormatting sqref="BB34:BE34">
    <cfRule type="expression" dxfId="361" priority="85">
      <formula>INDIRECT(ADDRESS(ROW(),COLUMN()))=TRUNC(INDIRECT(ADDRESS(ROW(),COLUMN())))</formula>
    </cfRule>
  </conditionalFormatting>
  <conditionalFormatting sqref="BB36:BE36">
    <cfRule type="expression" dxfId="360" priority="84">
      <formula>INDIRECT(ADDRESS(ROW(),COLUMN()))=TRUNC(INDIRECT(ADDRESS(ROW(),COLUMN())))</formula>
    </cfRule>
  </conditionalFormatting>
  <conditionalFormatting sqref="BB38:BE38">
    <cfRule type="expression" dxfId="359" priority="83">
      <formula>INDIRECT(ADDRESS(ROW(),COLUMN()))=TRUNC(INDIRECT(ADDRESS(ROW(),COLUMN())))</formula>
    </cfRule>
  </conditionalFormatting>
  <conditionalFormatting sqref="BB40:BE40">
    <cfRule type="expression" dxfId="358" priority="82">
      <formula>INDIRECT(ADDRESS(ROW(),COLUMN()))=TRUNC(INDIRECT(ADDRESS(ROW(),COLUMN())))</formula>
    </cfRule>
  </conditionalFormatting>
  <conditionalFormatting sqref="BB42:BE42">
    <cfRule type="expression" dxfId="357" priority="81">
      <formula>INDIRECT(ADDRESS(ROW(),COLUMN()))=TRUNC(INDIRECT(ADDRESS(ROW(),COLUMN())))</formula>
    </cfRule>
  </conditionalFormatting>
  <conditionalFormatting sqref="BB44:BE44">
    <cfRule type="expression" dxfId="356" priority="80">
      <formula>INDIRECT(ADDRESS(ROW(),COLUMN()))=TRUNC(INDIRECT(ADDRESS(ROW(),COLUMN())))</formula>
    </cfRule>
  </conditionalFormatting>
  <conditionalFormatting sqref="BB46:BE46">
    <cfRule type="expression" dxfId="355" priority="79">
      <formula>INDIRECT(ADDRESS(ROW(),COLUMN()))=TRUNC(INDIRECT(ADDRESS(ROW(),COLUMN())))</formula>
    </cfRule>
  </conditionalFormatting>
  <conditionalFormatting sqref="BB48:BE48">
    <cfRule type="expression" dxfId="354" priority="78">
      <formula>INDIRECT(ADDRESS(ROW(),COLUMN()))=TRUNC(INDIRECT(ADDRESS(ROW(),COLUMN())))</formula>
    </cfRule>
  </conditionalFormatting>
  <conditionalFormatting sqref="BB50:BE50">
    <cfRule type="expression" dxfId="353" priority="77">
      <formula>INDIRECT(ADDRESS(ROW(),COLUMN()))=TRUNC(INDIRECT(ADDRESS(ROW(),COLUMN())))</formula>
    </cfRule>
  </conditionalFormatting>
  <conditionalFormatting sqref="BB52:BE52">
    <cfRule type="expression" dxfId="352" priority="76">
      <formula>INDIRECT(ADDRESS(ROW(),COLUMN()))=TRUNC(INDIRECT(ADDRESS(ROW(),COLUMN())))</formula>
    </cfRule>
  </conditionalFormatting>
  <conditionalFormatting sqref="BB54:BE54">
    <cfRule type="expression" dxfId="351" priority="75">
      <formula>INDIRECT(ADDRESS(ROW(),COLUMN()))=TRUNC(INDIRECT(ADDRESS(ROW(),COLUMN())))</formula>
    </cfRule>
  </conditionalFormatting>
  <conditionalFormatting sqref="BB56:BE56">
    <cfRule type="expression" dxfId="350" priority="74">
      <formula>INDIRECT(ADDRESS(ROW(),COLUMN()))=TRUNC(INDIRECT(ADDRESS(ROW(),COLUMN())))</formula>
    </cfRule>
  </conditionalFormatting>
  <conditionalFormatting sqref="BB58:BE58">
    <cfRule type="expression" dxfId="349" priority="73">
      <formula>INDIRECT(ADDRESS(ROW(),COLUMN()))=TRUNC(INDIRECT(ADDRESS(ROW(),COLUMN())))</formula>
    </cfRule>
  </conditionalFormatting>
  <conditionalFormatting sqref="BB60:BE60">
    <cfRule type="expression" dxfId="348" priority="72">
      <formula>INDIRECT(ADDRESS(ROW(),COLUMN()))=TRUNC(INDIRECT(ADDRESS(ROW(),COLUMN())))</formula>
    </cfRule>
  </conditionalFormatting>
  <conditionalFormatting sqref="BB62:BE62">
    <cfRule type="expression" dxfId="347" priority="71">
      <formula>INDIRECT(ADDRESS(ROW(),COLUMN()))=TRUNC(INDIRECT(ADDRESS(ROW(),COLUMN())))</formula>
    </cfRule>
  </conditionalFormatting>
  <conditionalFormatting sqref="BB64:BE64">
    <cfRule type="expression" dxfId="346" priority="70">
      <formula>INDIRECT(ADDRESS(ROW(),COLUMN()))=TRUNC(INDIRECT(ADDRESS(ROW(),COLUMN())))</formula>
    </cfRule>
  </conditionalFormatting>
  <conditionalFormatting sqref="BB66:BE66">
    <cfRule type="expression" dxfId="345" priority="69">
      <formula>INDIRECT(ADDRESS(ROW(),COLUMN()))=TRUNC(INDIRECT(ADDRESS(ROW(),COLUMN())))</formula>
    </cfRule>
  </conditionalFormatting>
  <conditionalFormatting sqref="BB68:BE68">
    <cfRule type="expression" dxfId="344" priority="68">
      <formula>INDIRECT(ADDRESS(ROW(),COLUMN()))=TRUNC(INDIRECT(ADDRESS(ROW(),COLUMN())))</formula>
    </cfRule>
  </conditionalFormatting>
  <conditionalFormatting sqref="BB70:BE70">
    <cfRule type="expression" dxfId="343" priority="67">
      <formula>INDIRECT(ADDRESS(ROW(),COLUMN()))=TRUNC(INDIRECT(ADDRESS(ROW(),COLUMN())))</formula>
    </cfRule>
  </conditionalFormatting>
  <conditionalFormatting sqref="BB72:BE72">
    <cfRule type="expression" dxfId="342" priority="66">
      <formula>INDIRECT(ADDRESS(ROW(),COLUMN()))=TRUNC(INDIRECT(ADDRESS(ROW(),COLUMN())))</formula>
    </cfRule>
  </conditionalFormatting>
  <conditionalFormatting sqref="BB74:BE74">
    <cfRule type="expression" dxfId="341" priority="65">
      <formula>INDIRECT(ADDRESS(ROW(),COLUMN()))=TRUNC(INDIRECT(ADDRESS(ROW(),COLUMN())))</formula>
    </cfRule>
  </conditionalFormatting>
  <conditionalFormatting sqref="BB76:BE76">
    <cfRule type="expression" dxfId="340" priority="64">
      <formula>INDIRECT(ADDRESS(ROW(),COLUMN()))=TRUNC(INDIRECT(ADDRESS(ROW(),COLUMN())))</formula>
    </cfRule>
  </conditionalFormatting>
  <conditionalFormatting sqref="M82:X86">
    <cfRule type="expression" dxfId="339" priority="63">
      <formula>INDIRECT(ADDRESS(ROW(),COLUMN()))=TRUNC(INDIRECT(ADDRESS(ROW(),COLUMN())))</formula>
    </cfRule>
  </conditionalFormatting>
  <conditionalFormatting sqref="AC86:AN86 AG82:AN85">
    <cfRule type="expression" dxfId="338" priority="62">
      <formula>INDIRECT(ADDRESS(ROW(),COLUMN()))=TRUNC(INDIRECT(ADDRESS(ROW(),COLUMN())))</formula>
    </cfRule>
  </conditionalFormatting>
  <conditionalFormatting sqref="K91:N91">
    <cfRule type="expression" dxfId="337" priority="61">
      <formula>INDIRECT(ADDRESS(ROW(),COLUMN()))=TRUNC(INDIRECT(ADDRESS(ROW(),COLUMN())))</formula>
    </cfRule>
  </conditionalFormatting>
  <conditionalFormatting sqref="AA91:AD91">
    <cfRule type="expression" dxfId="336" priority="60">
      <formula>INDIRECT(ADDRESS(ROW(),COLUMN()))=TRUNC(INDIRECT(ADDRESS(ROW(),COLUMN())))</formula>
    </cfRule>
  </conditionalFormatting>
  <conditionalFormatting sqref="AC82:AF85">
    <cfRule type="expression" dxfId="335" priority="59">
      <formula>INDIRECT(ADDRESS(ROW(),COLUMN()))=TRUNC(INDIRECT(ADDRESS(ROW(),COLUMN())))</formula>
    </cfRule>
  </conditionalFormatting>
  <conditionalFormatting sqref="W62:AX62 BA62">
    <cfRule type="expression" dxfId="334" priority="37">
      <formula>INDIRECT(ADDRESS(ROW(),COLUMN()))=TRUNC(INDIRECT(ADDRESS(ROW(),COLUMN())))</formula>
    </cfRule>
  </conditionalFormatting>
  <conditionalFormatting sqref="W20:AX20 BA20">
    <cfRule type="expression" dxfId="333" priority="58">
      <formula>INDIRECT(ADDRESS(ROW(),COLUMN()))=TRUNC(INDIRECT(ADDRESS(ROW(),COLUMN())))</formula>
    </cfRule>
  </conditionalFormatting>
  <conditionalFormatting sqref="W22:AX22 BA22">
    <cfRule type="expression" dxfId="332" priority="57">
      <formula>INDIRECT(ADDRESS(ROW(),COLUMN()))=TRUNC(INDIRECT(ADDRESS(ROW(),COLUMN())))</formula>
    </cfRule>
  </conditionalFormatting>
  <conditionalFormatting sqref="W24:AX24 BA24">
    <cfRule type="expression" dxfId="331" priority="56">
      <formula>INDIRECT(ADDRESS(ROW(),COLUMN()))=TRUNC(INDIRECT(ADDRESS(ROW(),COLUMN())))</formula>
    </cfRule>
  </conditionalFormatting>
  <conditionalFormatting sqref="W26:AX26 BA26">
    <cfRule type="expression" dxfId="330" priority="55">
      <formula>INDIRECT(ADDRESS(ROW(),COLUMN()))=TRUNC(INDIRECT(ADDRESS(ROW(),COLUMN())))</formula>
    </cfRule>
  </conditionalFormatting>
  <conditionalFormatting sqref="W28:AX28 BA28">
    <cfRule type="expression" dxfId="329" priority="54">
      <formula>INDIRECT(ADDRESS(ROW(),COLUMN()))=TRUNC(INDIRECT(ADDRESS(ROW(),COLUMN())))</formula>
    </cfRule>
  </conditionalFormatting>
  <conditionalFormatting sqref="W30:AX30 BA30">
    <cfRule type="expression" dxfId="328" priority="53">
      <formula>INDIRECT(ADDRESS(ROW(),COLUMN()))=TRUNC(INDIRECT(ADDRESS(ROW(),COLUMN())))</formula>
    </cfRule>
  </conditionalFormatting>
  <conditionalFormatting sqref="W32:AX32 BA32">
    <cfRule type="expression" dxfId="327" priority="52">
      <formula>INDIRECT(ADDRESS(ROW(),COLUMN()))=TRUNC(INDIRECT(ADDRESS(ROW(),COLUMN())))</formula>
    </cfRule>
  </conditionalFormatting>
  <conditionalFormatting sqref="W34:AX34 BA34">
    <cfRule type="expression" dxfId="326" priority="51">
      <formula>INDIRECT(ADDRESS(ROW(),COLUMN()))=TRUNC(INDIRECT(ADDRESS(ROW(),COLUMN())))</formula>
    </cfRule>
  </conditionalFormatting>
  <conditionalFormatting sqref="W36:AX36 BA36">
    <cfRule type="expression" dxfId="325" priority="50">
      <formula>INDIRECT(ADDRESS(ROW(),COLUMN()))=TRUNC(INDIRECT(ADDRESS(ROW(),COLUMN())))</formula>
    </cfRule>
  </conditionalFormatting>
  <conditionalFormatting sqref="W38:AX38 BA38">
    <cfRule type="expression" dxfId="324" priority="49">
      <formula>INDIRECT(ADDRESS(ROW(),COLUMN()))=TRUNC(INDIRECT(ADDRESS(ROW(),COLUMN())))</formula>
    </cfRule>
  </conditionalFormatting>
  <conditionalFormatting sqref="W40:AX40 BA40">
    <cfRule type="expression" dxfId="323" priority="48">
      <formula>INDIRECT(ADDRESS(ROW(),COLUMN()))=TRUNC(INDIRECT(ADDRESS(ROW(),COLUMN())))</formula>
    </cfRule>
  </conditionalFormatting>
  <conditionalFormatting sqref="W42:AX42 BA42">
    <cfRule type="expression" dxfId="322" priority="47">
      <formula>INDIRECT(ADDRESS(ROW(),COLUMN()))=TRUNC(INDIRECT(ADDRESS(ROW(),COLUMN())))</formula>
    </cfRule>
  </conditionalFormatting>
  <conditionalFormatting sqref="W44:AX44 BA44">
    <cfRule type="expression" dxfId="321" priority="46">
      <formula>INDIRECT(ADDRESS(ROW(),COLUMN()))=TRUNC(INDIRECT(ADDRESS(ROW(),COLUMN())))</formula>
    </cfRule>
  </conditionalFormatting>
  <conditionalFormatting sqref="W46:AX46 BA46">
    <cfRule type="expression" dxfId="320" priority="45">
      <formula>INDIRECT(ADDRESS(ROW(),COLUMN()))=TRUNC(INDIRECT(ADDRESS(ROW(),COLUMN())))</formula>
    </cfRule>
  </conditionalFormatting>
  <conditionalFormatting sqref="W48:AX48 BA48">
    <cfRule type="expression" dxfId="319" priority="44">
      <formula>INDIRECT(ADDRESS(ROW(),COLUMN()))=TRUNC(INDIRECT(ADDRESS(ROW(),COLUMN())))</formula>
    </cfRule>
  </conditionalFormatting>
  <conditionalFormatting sqref="W50:AX50 BA50">
    <cfRule type="expression" dxfId="318" priority="43">
      <formula>INDIRECT(ADDRESS(ROW(),COLUMN()))=TRUNC(INDIRECT(ADDRESS(ROW(),COLUMN())))</formula>
    </cfRule>
  </conditionalFormatting>
  <conditionalFormatting sqref="W52:AX52 BA52">
    <cfRule type="expression" dxfId="317" priority="42">
      <formula>INDIRECT(ADDRESS(ROW(),COLUMN()))=TRUNC(INDIRECT(ADDRESS(ROW(),COLUMN())))</formula>
    </cfRule>
  </conditionalFormatting>
  <conditionalFormatting sqref="W54:AX54 BA54">
    <cfRule type="expression" dxfId="316" priority="41">
      <formula>INDIRECT(ADDRESS(ROW(),COLUMN()))=TRUNC(INDIRECT(ADDRESS(ROW(),COLUMN())))</formula>
    </cfRule>
  </conditionalFormatting>
  <conditionalFormatting sqref="W56:AX56 BA56">
    <cfRule type="expression" dxfId="315" priority="40">
      <formula>INDIRECT(ADDRESS(ROW(),COLUMN()))=TRUNC(INDIRECT(ADDRESS(ROW(),COLUMN())))</formula>
    </cfRule>
  </conditionalFormatting>
  <conditionalFormatting sqref="W58:AX58 BA58">
    <cfRule type="expression" dxfId="314" priority="39">
      <formula>INDIRECT(ADDRESS(ROW(),COLUMN()))=TRUNC(INDIRECT(ADDRESS(ROW(),COLUMN())))</formula>
    </cfRule>
  </conditionalFormatting>
  <conditionalFormatting sqref="W60:AX60 BA60">
    <cfRule type="expression" dxfId="313" priority="38">
      <formula>INDIRECT(ADDRESS(ROW(),COLUMN()))=TRUNC(INDIRECT(ADDRESS(ROW(),COLUMN())))</formula>
    </cfRule>
  </conditionalFormatting>
  <conditionalFormatting sqref="W64:AX64 BA64">
    <cfRule type="expression" dxfId="312" priority="36">
      <formula>INDIRECT(ADDRESS(ROW(),COLUMN()))=TRUNC(INDIRECT(ADDRESS(ROW(),COLUMN())))</formula>
    </cfRule>
  </conditionalFormatting>
  <conditionalFormatting sqref="W66:AX66 BA66">
    <cfRule type="expression" dxfId="311" priority="35">
      <formula>INDIRECT(ADDRESS(ROW(),COLUMN()))=TRUNC(INDIRECT(ADDRESS(ROW(),COLUMN())))</formula>
    </cfRule>
  </conditionalFormatting>
  <conditionalFormatting sqref="W68:AX68 BA68">
    <cfRule type="expression" dxfId="310" priority="34">
      <formula>INDIRECT(ADDRESS(ROW(),COLUMN()))=TRUNC(INDIRECT(ADDRESS(ROW(),COLUMN())))</formula>
    </cfRule>
  </conditionalFormatting>
  <conditionalFormatting sqref="W70:AX70 BA70">
    <cfRule type="expression" dxfId="309" priority="33">
      <formula>INDIRECT(ADDRESS(ROW(),COLUMN()))=TRUNC(INDIRECT(ADDRESS(ROW(),COLUMN())))</formula>
    </cfRule>
  </conditionalFormatting>
  <conditionalFormatting sqref="W72:AX72 BA72">
    <cfRule type="expression" dxfId="308" priority="32">
      <formula>INDIRECT(ADDRESS(ROW(),COLUMN()))=TRUNC(INDIRECT(ADDRESS(ROW(),COLUMN())))</formula>
    </cfRule>
  </conditionalFormatting>
  <conditionalFormatting sqref="W74:AX74 BA74">
    <cfRule type="expression" dxfId="307" priority="31">
      <formula>INDIRECT(ADDRESS(ROW(),COLUMN()))=TRUNC(INDIRECT(ADDRESS(ROW(),COLUMN())))</formula>
    </cfRule>
  </conditionalFormatting>
  <conditionalFormatting sqref="W76:BA76">
    <cfRule type="expression" dxfId="306" priority="30">
      <formula>INDIRECT(ADDRESS(ROW(),COLUMN()))=TRUNC(INDIRECT(ADDRESS(ROW(),COLUMN())))</formula>
    </cfRule>
  </conditionalFormatting>
  <conditionalFormatting sqref="AY18:AZ18">
    <cfRule type="expression" dxfId="305" priority="29">
      <formula>INDIRECT(ADDRESS(ROW(),COLUMN()))=TRUNC(INDIRECT(ADDRESS(ROW(),COLUMN())))</formula>
    </cfRule>
  </conditionalFormatting>
  <conditionalFormatting sqref="AY62:AZ62">
    <cfRule type="expression" dxfId="304" priority="7">
      <formula>INDIRECT(ADDRESS(ROW(),COLUMN()))=TRUNC(INDIRECT(ADDRESS(ROW(),COLUMN())))</formula>
    </cfRule>
  </conditionalFormatting>
  <conditionalFormatting sqref="AY20:AZ20">
    <cfRule type="expression" dxfId="303" priority="28">
      <formula>INDIRECT(ADDRESS(ROW(),COLUMN()))=TRUNC(INDIRECT(ADDRESS(ROW(),COLUMN())))</formula>
    </cfRule>
  </conditionalFormatting>
  <conditionalFormatting sqref="AY22:AZ22">
    <cfRule type="expression" dxfId="302" priority="27">
      <formula>INDIRECT(ADDRESS(ROW(),COLUMN()))=TRUNC(INDIRECT(ADDRESS(ROW(),COLUMN())))</formula>
    </cfRule>
  </conditionalFormatting>
  <conditionalFormatting sqref="AY24:AZ24">
    <cfRule type="expression" dxfId="301" priority="26">
      <formula>INDIRECT(ADDRESS(ROW(),COLUMN()))=TRUNC(INDIRECT(ADDRESS(ROW(),COLUMN())))</formula>
    </cfRule>
  </conditionalFormatting>
  <conditionalFormatting sqref="AY26:AZ26">
    <cfRule type="expression" dxfId="300" priority="25">
      <formula>INDIRECT(ADDRESS(ROW(),COLUMN()))=TRUNC(INDIRECT(ADDRESS(ROW(),COLUMN())))</formula>
    </cfRule>
  </conditionalFormatting>
  <conditionalFormatting sqref="AY28:AZ28">
    <cfRule type="expression" dxfId="299" priority="24">
      <formula>INDIRECT(ADDRESS(ROW(),COLUMN()))=TRUNC(INDIRECT(ADDRESS(ROW(),COLUMN())))</formula>
    </cfRule>
  </conditionalFormatting>
  <conditionalFormatting sqref="AY30:AZ30">
    <cfRule type="expression" dxfId="298" priority="23">
      <formula>INDIRECT(ADDRESS(ROW(),COLUMN()))=TRUNC(INDIRECT(ADDRESS(ROW(),COLUMN())))</formula>
    </cfRule>
  </conditionalFormatting>
  <conditionalFormatting sqref="AY32:AZ32">
    <cfRule type="expression" dxfId="297" priority="22">
      <formula>INDIRECT(ADDRESS(ROW(),COLUMN()))=TRUNC(INDIRECT(ADDRESS(ROW(),COLUMN())))</formula>
    </cfRule>
  </conditionalFormatting>
  <conditionalFormatting sqref="AY34:AZ34">
    <cfRule type="expression" dxfId="296" priority="21">
      <formula>INDIRECT(ADDRESS(ROW(),COLUMN()))=TRUNC(INDIRECT(ADDRESS(ROW(),COLUMN())))</formula>
    </cfRule>
  </conditionalFormatting>
  <conditionalFormatting sqref="AY36:AZ36">
    <cfRule type="expression" dxfId="295" priority="20">
      <formula>INDIRECT(ADDRESS(ROW(),COLUMN()))=TRUNC(INDIRECT(ADDRESS(ROW(),COLUMN())))</formula>
    </cfRule>
  </conditionalFormatting>
  <conditionalFormatting sqref="AY38:AZ38">
    <cfRule type="expression" dxfId="294" priority="19">
      <formula>INDIRECT(ADDRESS(ROW(),COLUMN()))=TRUNC(INDIRECT(ADDRESS(ROW(),COLUMN())))</formula>
    </cfRule>
  </conditionalFormatting>
  <conditionalFormatting sqref="AY40:AZ40">
    <cfRule type="expression" dxfId="293" priority="18">
      <formula>INDIRECT(ADDRESS(ROW(),COLUMN()))=TRUNC(INDIRECT(ADDRESS(ROW(),COLUMN())))</formula>
    </cfRule>
  </conditionalFormatting>
  <conditionalFormatting sqref="AY42:AZ42">
    <cfRule type="expression" dxfId="292" priority="17">
      <formula>INDIRECT(ADDRESS(ROW(),COLUMN()))=TRUNC(INDIRECT(ADDRESS(ROW(),COLUMN())))</formula>
    </cfRule>
  </conditionalFormatting>
  <conditionalFormatting sqref="AY44:AZ44">
    <cfRule type="expression" dxfId="291" priority="16">
      <formula>INDIRECT(ADDRESS(ROW(),COLUMN()))=TRUNC(INDIRECT(ADDRESS(ROW(),COLUMN())))</formula>
    </cfRule>
  </conditionalFormatting>
  <conditionalFormatting sqref="AY46:AZ46">
    <cfRule type="expression" dxfId="290" priority="15">
      <formula>INDIRECT(ADDRESS(ROW(),COLUMN()))=TRUNC(INDIRECT(ADDRESS(ROW(),COLUMN())))</formula>
    </cfRule>
  </conditionalFormatting>
  <conditionalFormatting sqref="AY48:AZ48">
    <cfRule type="expression" dxfId="289" priority="14">
      <formula>INDIRECT(ADDRESS(ROW(),COLUMN()))=TRUNC(INDIRECT(ADDRESS(ROW(),COLUMN())))</formula>
    </cfRule>
  </conditionalFormatting>
  <conditionalFormatting sqref="AY50:AZ50">
    <cfRule type="expression" dxfId="288" priority="13">
      <formula>INDIRECT(ADDRESS(ROW(),COLUMN()))=TRUNC(INDIRECT(ADDRESS(ROW(),COLUMN())))</formula>
    </cfRule>
  </conditionalFormatting>
  <conditionalFormatting sqref="AY52:AZ52">
    <cfRule type="expression" dxfId="287" priority="12">
      <formula>INDIRECT(ADDRESS(ROW(),COLUMN()))=TRUNC(INDIRECT(ADDRESS(ROW(),COLUMN())))</formula>
    </cfRule>
  </conditionalFormatting>
  <conditionalFormatting sqref="AY54:AZ54">
    <cfRule type="expression" dxfId="286" priority="11">
      <formula>INDIRECT(ADDRESS(ROW(),COLUMN()))=TRUNC(INDIRECT(ADDRESS(ROW(),COLUMN())))</formula>
    </cfRule>
  </conditionalFormatting>
  <conditionalFormatting sqref="AY56:AZ56">
    <cfRule type="expression" dxfId="285" priority="10">
      <formula>INDIRECT(ADDRESS(ROW(),COLUMN()))=TRUNC(INDIRECT(ADDRESS(ROW(),COLUMN())))</formula>
    </cfRule>
  </conditionalFormatting>
  <conditionalFormatting sqref="AY58:AZ58">
    <cfRule type="expression" dxfId="284" priority="9">
      <formula>INDIRECT(ADDRESS(ROW(),COLUMN()))=TRUNC(INDIRECT(ADDRESS(ROW(),COLUMN())))</formula>
    </cfRule>
  </conditionalFormatting>
  <conditionalFormatting sqref="AY60:AZ60">
    <cfRule type="expression" dxfId="283" priority="8">
      <formula>INDIRECT(ADDRESS(ROW(),COLUMN()))=TRUNC(INDIRECT(ADDRESS(ROW(),COLUMN())))</formula>
    </cfRule>
  </conditionalFormatting>
  <conditionalFormatting sqref="AY64:AZ64">
    <cfRule type="expression" dxfId="282" priority="6">
      <formula>INDIRECT(ADDRESS(ROW(),COLUMN()))=TRUNC(INDIRECT(ADDRESS(ROW(),COLUMN())))</formula>
    </cfRule>
  </conditionalFormatting>
  <conditionalFormatting sqref="AY66:AZ66">
    <cfRule type="expression" dxfId="281" priority="5">
      <formula>INDIRECT(ADDRESS(ROW(),COLUMN()))=TRUNC(INDIRECT(ADDRESS(ROW(),COLUMN())))</formula>
    </cfRule>
  </conditionalFormatting>
  <conditionalFormatting sqref="AY68:AZ68">
    <cfRule type="expression" dxfId="280" priority="4">
      <formula>INDIRECT(ADDRESS(ROW(),COLUMN()))=TRUNC(INDIRECT(ADDRESS(ROW(),COLUMN())))</formula>
    </cfRule>
  </conditionalFormatting>
  <conditionalFormatting sqref="AY70:AZ70">
    <cfRule type="expression" dxfId="279" priority="3">
      <formula>INDIRECT(ADDRESS(ROW(),COLUMN()))=TRUNC(INDIRECT(ADDRESS(ROW(),COLUMN())))</formula>
    </cfRule>
  </conditionalFormatting>
  <conditionalFormatting sqref="AY72:AZ72">
    <cfRule type="expression" dxfId="278" priority="2">
      <formula>INDIRECT(ADDRESS(ROW(),COLUMN()))=TRUNC(INDIRECT(ADDRESS(ROW(),COLUMN())))</formula>
    </cfRule>
  </conditionalFormatting>
  <conditionalFormatting sqref="AY74:AZ74">
    <cfRule type="expression" dxfId="277"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75:BA75 W73:BA73 W71:BA71 W69:BA69 W67:BA67 W65:BA65 W63:BA63 W61:BA61 W59:BA59 W57:BA57 W55:BA55 W53:BA53 W51:BA51 W49:BA49 W47:BA47 W45:BA45 W43:BA43 W41:BA41 W39:BA39 W37:BA37 W35:BA35 W33:BA33 W31:BA31 W29:BA29 W27:BA27 W25:BA25 W23:BA23 W21:BA21 W19:BA19 W17:BA17">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rowBreaks count="1" manualBreakCount="1">
    <brk id="6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fs\健康福祉局\03高齢施設課\03高齢施設課\■■■移転先フォルダ\100_特別養護老人ホーム\101_特養運営指導\18_HPアップ用各種申請様式\４更新\★R6.10\[●【標準様式1】勤務表（従来型）.xlsx]プルダウン・リスト（従来型）'!#REF!</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D18" sqref="AD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29</v>
      </c>
      <c r="AX1" s="260" t="s">
        <v>157</v>
      </c>
      <c r="AY1" s="261"/>
      <c r="AZ1" s="261"/>
      <c r="BA1" s="261"/>
      <c r="BB1" s="261"/>
      <c r="BC1" s="261"/>
      <c r="BD1" s="261"/>
      <c r="BE1" s="261"/>
      <c r="BF1" s="261"/>
      <c r="BG1" s="261"/>
      <c r="BH1" s="261"/>
      <c r="BI1" s="261"/>
      <c r="BJ1" s="261"/>
      <c r="BK1" s="261"/>
      <c r="BL1" s="261"/>
      <c r="BM1" s="261"/>
      <c r="BN1" s="9" t="s">
        <v>2</v>
      </c>
    </row>
    <row r="2" spans="2:71" s="8" customFormat="1" ht="20.25" customHeight="1" x14ac:dyDescent="0.4">
      <c r="N2" s="7"/>
      <c r="Q2" s="7"/>
      <c r="R2" s="7"/>
      <c r="T2" s="9"/>
      <c r="U2" s="9"/>
      <c r="V2" s="9"/>
      <c r="W2" s="9"/>
      <c r="X2" s="9"/>
      <c r="Y2" s="9"/>
      <c r="Z2" s="9"/>
      <c r="AA2" s="9"/>
      <c r="AF2" s="142" t="s">
        <v>26</v>
      </c>
      <c r="AG2" s="262">
        <v>6</v>
      </c>
      <c r="AH2" s="262"/>
      <c r="AI2" s="142" t="s">
        <v>27</v>
      </c>
      <c r="AJ2" s="263">
        <f>IF(AG2=0,"",YEAR(DATE(2018+AG2,1,1)))</f>
        <v>2024</v>
      </c>
      <c r="AK2" s="263"/>
      <c r="AL2" s="143" t="s">
        <v>28</v>
      </c>
      <c r="AM2" s="143" t="s">
        <v>1</v>
      </c>
      <c r="AN2" s="262">
        <v>4</v>
      </c>
      <c r="AO2" s="262"/>
      <c r="AP2" s="143" t="s">
        <v>23</v>
      </c>
      <c r="AW2" s="9" t="s">
        <v>30</v>
      </c>
      <c r="AX2" s="262" t="s">
        <v>200</v>
      </c>
      <c r="AY2" s="262"/>
      <c r="AZ2" s="262"/>
      <c r="BA2" s="262"/>
      <c r="BB2" s="262"/>
      <c r="BC2" s="262"/>
      <c r="BD2" s="262"/>
      <c r="BE2" s="262"/>
      <c r="BF2" s="262"/>
      <c r="BG2" s="262"/>
      <c r="BH2" s="262"/>
      <c r="BI2" s="262"/>
      <c r="BJ2" s="262"/>
      <c r="BK2" s="262"/>
      <c r="BL2" s="262"/>
      <c r="BM2" s="262"/>
      <c r="BN2" s="9" t="s">
        <v>2</v>
      </c>
      <c r="BO2" s="9"/>
      <c r="BP2" s="9"/>
      <c r="BQ2" s="9"/>
    </row>
    <row r="3" spans="2:71" s="8" customFormat="1" ht="20.25" customHeight="1" x14ac:dyDescent="0.4">
      <c r="N3" s="7"/>
      <c r="Q3" s="7"/>
      <c r="S3" s="9"/>
      <c r="T3" s="9"/>
      <c r="U3" s="9"/>
      <c r="V3" s="9"/>
      <c r="W3" s="9"/>
      <c r="X3" s="9"/>
      <c r="Y3" s="9"/>
      <c r="AG3" s="15"/>
      <c r="AH3" s="15"/>
      <c r="AI3" s="16"/>
      <c r="AJ3" s="17"/>
      <c r="AK3" s="16"/>
      <c r="BH3" s="18" t="s">
        <v>20</v>
      </c>
      <c r="BI3" s="264" t="s">
        <v>236</v>
      </c>
      <c r="BJ3" s="265"/>
      <c r="BK3" s="265"/>
      <c r="BL3" s="266"/>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238</v>
      </c>
      <c r="BI4" s="264" t="s">
        <v>237</v>
      </c>
      <c r="BJ4" s="265"/>
      <c r="BK4" s="265"/>
      <c r="BL4" s="266"/>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255</v>
      </c>
      <c r="AT6" s="30"/>
      <c r="AU6" s="30"/>
      <c r="AV6" s="30"/>
      <c r="AW6" s="6"/>
      <c r="AX6" s="6"/>
      <c r="AY6" s="6"/>
      <c r="BA6" s="38"/>
      <c r="BB6" s="38"/>
      <c r="BC6" s="2"/>
      <c r="BD6" s="6"/>
      <c r="BE6" s="299">
        <v>40</v>
      </c>
      <c r="BF6" s="300"/>
      <c r="BG6" s="2" t="s">
        <v>21</v>
      </c>
      <c r="BH6" s="6"/>
      <c r="BI6" s="299">
        <v>160</v>
      </c>
      <c r="BJ6" s="300"/>
      <c r="BK6" s="2" t="s">
        <v>22</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301">
        <f>DAY(EOMONTH(DATE(AJ2,AN2,1),0))</f>
        <v>30</v>
      </c>
      <c r="BJ8" s="302"/>
      <c r="BK8" s="30" t="s">
        <v>24</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99"/>
      <c r="BJ10" s="300"/>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8" t="s">
        <v>19</v>
      </c>
      <c r="C12" s="473" t="s">
        <v>271</v>
      </c>
      <c r="D12" s="290" t="s">
        <v>272</v>
      </c>
      <c r="E12" s="277"/>
      <c r="F12" s="476"/>
      <c r="G12" s="290" t="s">
        <v>273</v>
      </c>
      <c r="H12" s="269"/>
      <c r="I12" s="186"/>
      <c r="J12" s="183"/>
      <c r="K12" s="186"/>
      <c r="L12" s="183"/>
      <c r="M12" s="331" t="s">
        <v>274</v>
      </c>
      <c r="N12" s="332"/>
      <c r="O12" s="267" t="s">
        <v>275</v>
      </c>
      <c r="P12" s="268"/>
      <c r="Q12" s="268"/>
      <c r="R12" s="269"/>
      <c r="S12" s="267" t="s">
        <v>276</v>
      </c>
      <c r="T12" s="268"/>
      <c r="U12" s="268"/>
      <c r="V12" s="268"/>
      <c r="W12" s="269"/>
      <c r="X12" s="198"/>
      <c r="Y12" s="198"/>
      <c r="Z12" s="199"/>
      <c r="AA12" s="276" t="s">
        <v>277</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t="str">
        <f>IF(BI3="４週","(12)1～4週目の勤務時間数合計","(12)1か月の勤務時間数　合計")</f>
        <v>(12)1～4週目の勤務時間数合計</v>
      </c>
      <c r="BG12" s="279"/>
      <c r="BH12" s="284" t="s">
        <v>278</v>
      </c>
      <c r="BI12" s="285"/>
      <c r="BJ12" s="290" t="s">
        <v>279</v>
      </c>
      <c r="BK12" s="268"/>
      <c r="BL12" s="268"/>
      <c r="BM12" s="268"/>
      <c r="BN12" s="291"/>
    </row>
    <row r="13" spans="2:71" ht="20.25" customHeight="1" x14ac:dyDescent="0.4">
      <c r="B13" s="329"/>
      <c r="C13" s="474"/>
      <c r="D13" s="477"/>
      <c r="E13" s="478"/>
      <c r="F13" s="479"/>
      <c r="G13" s="292"/>
      <c r="H13" s="272"/>
      <c r="I13" s="187"/>
      <c r="J13" s="184"/>
      <c r="K13" s="187"/>
      <c r="L13" s="184"/>
      <c r="M13" s="333"/>
      <c r="N13" s="334"/>
      <c r="O13" s="270"/>
      <c r="P13" s="271"/>
      <c r="Q13" s="271"/>
      <c r="R13" s="272"/>
      <c r="S13" s="270"/>
      <c r="T13" s="271"/>
      <c r="U13" s="271"/>
      <c r="V13" s="271"/>
      <c r="W13" s="272"/>
      <c r="X13" s="200"/>
      <c r="Y13" s="200"/>
      <c r="Z13" s="201"/>
      <c r="AA13" s="296" t="s">
        <v>10</v>
      </c>
      <c r="AB13" s="296"/>
      <c r="AC13" s="296"/>
      <c r="AD13" s="296"/>
      <c r="AE13" s="296"/>
      <c r="AF13" s="296"/>
      <c r="AG13" s="297"/>
      <c r="AH13" s="298" t="s">
        <v>11</v>
      </c>
      <c r="AI13" s="296"/>
      <c r="AJ13" s="296"/>
      <c r="AK13" s="296"/>
      <c r="AL13" s="296"/>
      <c r="AM13" s="296"/>
      <c r="AN13" s="297"/>
      <c r="AO13" s="298" t="s">
        <v>12</v>
      </c>
      <c r="AP13" s="296"/>
      <c r="AQ13" s="296"/>
      <c r="AR13" s="296"/>
      <c r="AS13" s="296"/>
      <c r="AT13" s="296"/>
      <c r="AU13" s="297"/>
      <c r="AV13" s="298" t="s">
        <v>13</v>
      </c>
      <c r="AW13" s="296"/>
      <c r="AX13" s="296"/>
      <c r="AY13" s="296"/>
      <c r="AZ13" s="296"/>
      <c r="BA13" s="296"/>
      <c r="BB13" s="297"/>
      <c r="BC13" s="298" t="s">
        <v>14</v>
      </c>
      <c r="BD13" s="296"/>
      <c r="BE13" s="296"/>
      <c r="BF13" s="280"/>
      <c r="BG13" s="281"/>
      <c r="BH13" s="286"/>
      <c r="BI13" s="287"/>
      <c r="BJ13" s="292"/>
      <c r="BK13" s="271"/>
      <c r="BL13" s="271"/>
      <c r="BM13" s="271"/>
      <c r="BN13" s="293"/>
    </row>
    <row r="14" spans="2:71" ht="20.25" customHeight="1" x14ac:dyDescent="0.4">
      <c r="B14" s="329"/>
      <c r="C14" s="474"/>
      <c r="D14" s="477"/>
      <c r="E14" s="478"/>
      <c r="F14" s="479"/>
      <c r="G14" s="292"/>
      <c r="H14" s="272"/>
      <c r="I14" s="187"/>
      <c r="J14" s="184"/>
      <c r="K14" s="187"/>
      <c r="L14" s="184"/>
      <c r="M14" s="333"/>
      <c r="N14" s="334"/>
      <c r="O14" s="270"/>
      <c r="P14" s="271"/>
      <c r="Q14" s="271"/>
      <c r="R14" s="272"/>
      <c r="S14" s="270"/>
      <c r="T14" s="271"/>
      <c r="U14" s="271"/>
      <c r="V14" s="271"/>
      <c r="W14" s="27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80"/>
      <c r="BG14" s="281"/>
      <c r="BH14" s="286"/>
      <c r="BI14" s="287"/>
      <c r="BJ14" s="292"/>
      <c r="BK14" s="271"/>
      <c r="BL14" s="271"/>
      <c r="BM14" s="271"/>
      <c r="BN14" s="293"/>
    </row>
    <row r="15" spans="2:71" ht="20.25" hidden="1" customHeight="1" x14ac:dyDescent="0.4">
      <c r="B15" s="329"/>
      <c r="C15" s="474"/>
      <c r="D15" s="477"/>
      <c r="E15" s="478"/>
      <c r="F15" s="479"/>
      <c r="G15" s="292"/>
      <c r="H15" s="272"/>
      <c r="I15" s="187"/>
      <c r="J15" s="184"/>
      <c r="K15" s="187"/>
      <c r="L15" s="184"/>
      <c r="M15" s="333"/>
      <c r="N15" s="334"/>
      <c r="O15" s="270"/>
      <c r="P15" s="271"/>
      <c r="Q15" s="271"/>
      <c r="R15" s="272"/>
      <c r="S15" s="270"/>
      <c r="T15" s="271"/>
      <c r="U15" s="271"/>
      <c r="V15" s="271"/>
      <c r="W15" s="27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80"/>
      <c r="BG15" s="281"/>
      <c r="BH15" s="286"/>
      <c r="BI15" s="287"/>
      <c r="BJ15" s="292"/>
      <c r="BK15" s="271"/>
      <c r="BL15" s="271"/>
      <c r="BM15" s="271"/>
      <c r="BN15" s="293"/>
    </row>
    <row r="16" spans="2:71" ht="20.25" customHeight="1" thickBot="1" x14ac:dyDescent="0.45">
      <c r="B16" s="330"/>
      <c r="C16" s="475"/>
      <c r="D16" s="480"/>
      <c r="E16" s="481"/>
      <c r="F16" s="482"/>
      <c r="G16" s="294"/>
      <c r="H16" s="275"/>
      <c r="I16" s="188"/>
      <c r="J16" s="185"/>
      <c r="K16" s="188"/>
      <c r="L16" s="185"/>
      <c r="M16" s="335"/>
      <c r="N16" s="336"/>
      <c r="O16" s="273"/>
      <c r="P16" s="274"/>
      <c r="Q16" s="274"/>
      <c r="R16" s="275"/>
      <c r="S16" s="273"/>
      <c r="T16" s="274"/>
      <c r="U16" s="274"/>
      <c r="V16" s="274"/>
      <c r="W16" s="27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82"/>
      <c r="BG16" s="283"/>
      <c r="BH16" s="288"/>
      <c r="BI16" s="289"/>
      <c r="BJ16" s="294"/>
      <c r="BK16" s="274"/>
      <c r="BL16" s="274"/>
      <c r="BM16" s="274"/>
      <c r="BN16" s="295"/>
    </row>
    <row r="17" spans="2:66" ht="20.25" customHeight="1" x14ac:dyDescent="0.4">
      <c r="B17" s="319">
        <f>B15+1</f>
        <v>1</v>
      </c>
      <c r="C17" s="483"/>
      <c r="D17" s="484"/>
      <c r="E17" s="485"/>
      <c r="F17" s="486"/>
      <c r="G17" s="347"/>
      <c r="H17" s="256"/>
      <c r="I17" s="161"/>
      <c r="J17" s="162"/>
      <c r="K17" s="161"/>
      <c r="L17" s="162"/>
      <c r="M17" s="250"/>
      <c r="N17" s="251"/>
      <c r="O17" s="254"/>
      <c r="P17" s="255"/>
      <c r="Q17" s="255"/>
      <c r="R17" s="256"/>
      <c r="S17" s="337"/>
      <c r="T17" s="338"/>
      <c r="U17" s="338"/>
      <c r="V17" s="338"/>
      <c r="W17" s="339"/>
      <c r="X17" s="109" t="s">
        <v>17</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40"/>
      <c r="BG17" s="341"/>
      <c r="BH17" s="342"/>
      <c r="BI17" s="343"/>
      <c r="BJ17" s="344"/>
      <c r="BK17" s="345"/>
      <c r="BL17" s="345"/>
      <c r="BM17" s="345"/>
      <c r="BN17" s="346"/>
    </row>
    <row r="18" spans="2:66" ht="20.25" customHeight="1" x14ac:dyDescent="0.4">
      <c r="B18" s="320"/>
      <c r="C18" s="465"/>
      <c r="D18" s="468"/>
      <c r="E18" s="265"/>
      <c r="F18" s="467"/>
      <c r="G18" s="323"/>
      <c r="H18" s="259"/>
      <c r="I18" s="163"/>
      <c r="J18" s="164">
        <f>G17</f>
        <v>0</v>
      </c>
      <c r="K18" s="163"/>
      <c r="L18" s="164">
        <f>M17</f>
        <v>0</v>
      </c>
      <c r="M18" s="252"/>
      <c r="N18" s="253"/>
      <c r="O18" s="257"/>
      <c r="P18" s="258"/>
      <c r="Q18" s="258"/>
      <c r="R18" s="259"/>
      <c r="S18" s="303"/>
      <c r="T18" s="304"/>
      <c r="U18" s="304"/>
      <c r="V18" s="304"/>
      <c r="W18" s="305"/>
      <c r="X18" s="112" t="s">
        <v>251</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16">
        <f>IF($BI$3="４週",SUM(AA18:BB18),IF($BI$3="暦月",SUM(AA18:BE18),""))</f>
        <v>0</v>
      </c>
      <c r="BG18" s="317"/>
      <c r="BH18" s="318">
        <f>IF($BI$3="４週",BF18/4,IF($BI$3="暦月",(BF18/($BI$8/7)),""))</f>
        <v>0</v>
      </c>
      <c r="BI18" s="317"/>
      <c r="BJ18" s="313"/>
      <c r="BK18" s="314"/>
      <c r="BL18" s="314"/>
      <c r="BM18" s="314"/>
      <c r="BN18" s="315"/>
    </row>
    <row r="19" spans="2:66" ht="20.25" customHeight="1" x14ac:dyDescent="0.4">
      <c r="B19" s="319">
        <f>B17+1</f>
        <v>2</v>
      </c>
      <c r="C19" s="464"/>
      <c r="D19" s="466"/>
      <c r="E19" s="265"/>
      <c r="F19" s="467"/>
      <c r="G19" s="321"/>
      <c r="H19" s="322"/>
      <c r="I19" s="165"/>
      <c r="J19" s="166"/>
      <c r="K19" s="165"/>
      <c r="L19" s="166"/>
      <c r="M19" s="324"/>
      <c r="N19" s="325"/>
      <c r="O19" s="326"/>
      <c r="P19" s="327"/>
      <c r="Q19" s="327"/>
      <c r="R19" s="322"/>
      <c r="S19" s="303"/>
      <c r="T19" s="304"/>
      <c r="U19" s="304"/>
      <c r="V19" s="304"/>
      <c r="W19" s="305"/>
      <c r="X19" s="115" t="s">
        <v>17</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6"/>
      <c r="BG19" s="307"/>
      <c r="BH19" s="308"/>
      <c r="BI19" s="309"/>
      <c r="BJ19" s="310"/>
      <c r="BK19" s="311"/>
      <c r="BL19" s="311"/>
      <c r="BM19" s="311"/>
      <c r="BN19" s="312"/>
    </row>
    <row r="20" spans="2:66" ht="20.25" customHeight="1" x14ac:dyDescent="0.4">
      <c r="B20" s="320"/>
      <c r="C20" s="465"/>
      <c r="D20" s="468"/>
      <c r="E20" s="265"/>
      <c r="F20" s="467"/>
      <c r="G20" s="323"/>
      <c r="H20" s="259"/>
      <c r="I20" s="163"/>
      <c r="J20" s="164">
        <f>G19</f>
        <v>0</v>
      </c>
      <c r="K20" s="163"/>
      <c r="L20" s="164">
        <f>M19</f>
        <v>0</v>
      </c>
      <c r="M20" s="252"/>
      <c r="N20" s="253"/>
      <c r="O20" s="257"/>
      <c r="P20" s="258"/>
      <c r="Q20" s="258"/>
      <c r="R20" s="259"/>
      <c r="S20" s="303"/>
      <c r="T20" s="304"/>
      <c r="U20" s="304"/>
      <c r="V20" s="304"/>
      <c r="W20" s="305"/>
      <c r="X20" s="112" t="s">
        <v>251</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16">
        <f>IF($BI$3="４週",SUM(AA20:BB20),IF($BI$3="暦月",SUM(AA20:BE20),""))</f>
        <v>0</v>
      </c>
      <c r="BG20" s="317"/>
      <c r="BH20" s="318">
        <f>IF($BI$3="４週",BF20/4,IF($BI$3="暦月",(BF20/($BI$8/7)),""))</f>
        <v>0</v>
      </c>
      <c r="BI20" s="317"/>
      <c r="BJ20" s="313"/>
      <c r="BK20" s="314"/>
      <c r="BL20" s="314"/>
      <c r="BM20" s="314"/>
      <c r="BN20" s="315"/>
    </row>
    <row r="21" spans="2:66" ht="20.25" customHeight="1" x14ac:dyDescent="0.4">
      <c r="B21" s="319">
        <f>B19+1</f>
        <v>3</v>
      </c>
      <c r="C21" s="464"/>
      <c r="D21" s="466"/>
      <c r="E21" s="265"/>
      <c r="F21" s="467"/>
      <c r="G21" s="321"/>
      <c r="H21" s="322"/>
      <c r="I21" s="163"/>
      <c r="J21" s="164"/>
      <c r="K21" s="163"/>
      <c r="L21" s="164"/>
      <c r="M21" s="324"/>
      <c r="N21" s="325"/>
      <c r="O21" s="326"/>
      <c r="P21" s="327"/>
      <c r="Q21" s="327"/>
      <c r="R21" s="322"/>
      <c r="S21" s="303"/>
      <c r="T21" s="304"/>
      <c r="U21" s="304"/>
      <c r="V21" s="304"/>
      <c r="W21" s="305"/>
      <c r="X21" s="115" t="s">
        <v>17</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6"/>
      <c r="BG21" s="307"/>
      <c r="BH21" s="308"/>
      <c r="BI21" s="309"/>
      <c r="BJ21" s="310"/>
      <c r="BK21" s="311"/>
      <c r="BL21" s="311"/>
      <c r="BM21" s="311"/>
      <c r="BN21" s="312"/>
    </row>
    <row r="22" spans="2:66" ht="20.25" customHeight="1" x14ac:dyDescent="0.4">
      <c r="B22" s="320"/>
      <c r="C22" s="465"/>
      <c r="D22" s="468"/>
      <c r="E22" s="265"/>
      <c r="F22" s="467"/>
      <c r="G22" s="323"/>
      <c r="H22" s="259"/>
      <c r="I22" s="163"/>
      <c r="J22" s="164">
        <f>G21</f>
        <v>0</v>
      </c>
      <c r="K22" s="163"/>
      <c r="L22" s="164">
        <f>M21</f>
        <v>0</v>
      </c>
      <c r="M22" s="252"/>
      <c r="N22" s="253"/>
      <c r="O22" s="257"/>
      <c r="P22" s="258"/>
      <c r="Q22" s="258"/>
      <c r="R22" s="259"/>
      <c r="S22" s="303"/>
      <c r="T22" s="304"/>
      <c r="U22" s="304"/>
      <c r="V22" s="304"/>
      <c r="W22" s="305"/>
      <c r="X22" s="112" t="s">
        <v>251</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16">
        <f>IF($BI$3="４週",SUM(AA22:BB22),IF($BI$3="暦月",SUM(AA22:BE22),""))</f>
        <v>0</v>
      </c>
      <c r="BG22" s="317"/>
      <c r="BH22" s="318">
        <f>IF($BI$3="４週",BF22/4,IF($BI$3="暦月",(BF22/($BI$8/7)),""))</f>
        <v>0</v>
      </c>
      <c r="BI22" s="317"/>
      <c r="BJ22" s="313"/>
      <c r="BK22" s="314"/>
      <c r="BL22" s="314"/>
      <c r="BM22" s="314"/>
      <c r="BN22" s="315"/>
    </row>
    <row r="23" spans="2:66" ht="20.25" customHeight="1" x14ac:dyDescent="0.4">
      <c r="B23" s="319">
        <f>B21+1</f>
        <v>4</v>
      </c>
      <c r="C23" s="464"/>
      <c r="D23" s="466"/>
      <c r="E23" s="265"/>
      <c r="F23" s="467"/>
      <c r="G23" s="321"/>
      <c r="H23" s="322"/>
      <c r="I23" s="163"/>
      <c r="J23" s="164"/>
      <c r="K23" s="163"/>
      <c r="L23" s="164"/>
      <c r="M23" s="324"/>
      <c r="N23" s="325"/>
      <c r="O23" s="326"/>
      <c r="P23" s="327"/>
      <c r="Q23" s="327"/>
      <c r="R23" s="322"/>
      <c r="S23" s="303"/>
      <c r="T23" s="304"/>
      <c r="U23" s="304"/>
      <c r="V23" s="304"/>
      <c r="W23" s="305"/>
      <c r="X23" s="115" t="s">
        <v>17</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6"/>
      <c r="BG23" s="307"/>
      <c r="BH23" s="308"/>
      <c r="BI23" s="309"/>
      <c r="BJ23" s="310"/>
      <c r="BK23" s="311"/>
      <c r="BL23" s="311"/>
      <c r="BM23" s="311"/>
      <c r="BN23" s="312"/>
    </row>
    <row r="24" spans="2:66" ht="20.25" customHeight="1" x14ac:dyDescent="0.4">
      <c r="B24" s="320"/>
      <c r="C24" s="465"/>
      <c r="D24" s="468"/>
      <c r="E24" s="265"/>
      <c r="F24" s="467"/>
      <c r="G24" s="323"/>
      <c r="H24" s="259"/>
      <c r="I24" s="163"/>
      <c r="J24" s="164">
        <f>G23</f>
        <v>0</v>
      </c>
      <c r="K24" s="163"/>
      <c r="L24" s="164">
        <f>M23</f>
        <v>0</v>
      </c>
      <c r="M24" s="252"/>
      <c r="N24" s="253"/>
      <c r="O24" s="257"/>
      <c r="P24" s="258"/>
      <c r="Q24" s="258"/>
      <c r="R24" s="259"/>
      <c r="S24" s="303"/>
      <c r="T24" s="304"/>
      <c r="U24" s="304"/>
      <c r="V24" s="304"/>
      <c r="W24" s="305"/>
      <c r="X24" s="112" t="s">
        <v>251</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16">
        <f>IF($BI$3="４週",SUM(AA24:BB24),IF($BI$3="暦月",SUM(AA24:BE24),""))</f>
        <v>0</v>
      </c>
      <c r="BG24" s="317"/>
      <c r="BH24" s="318">
        <f>IF($BI$3="４週",BF24/4,IF($BI$3="暦月",(BF24/($BI$8/7)),""))</f>
        <v>0</v>
      </c>
      <c r="BI24" s="317"/>
      <c r="BJ24" s="313"/>
      <c r="BK24" s="314"/>
      <c r="BL24" s="314"/>
      <c r="BM24" s="314"/>
      <c r="BN24" s="315"/>
    </row>
    <row r="25" spans="2:66" ht="20.25" customHeight="1" x14ac:dyDescent="0.4">
      <c r="B25" s="319">
        <f>B23+1</f>
        <v>5</v>
      </c>
      <c r="C25" s="464"/>
      <c r="D25" s="466"/>
      <c r="E25" s="265"/>
      <c r="F25" s="467"/>
      <c r="G25" s="321"/>
      <c r="H25" s="322"/>
      <c r="I25" s="163"/>
      <c r="J25" s="164"/>
      <c r="K25" s="163"/>
      <c r="L25" s="164"/>
      <c r="M25" s="324"/>
      <c r="N25" s="325"/>
      <c r="O25" s="326"/>
      <c r="P25" s="327"/>
      <c r="Q25" s="327"/>
      <c r="R25" s="322"/>
      <c r="S25" s="303"/>
      <c r="T25" s="304"/>
      <c r="U25" s="304"/>
      <c r="V25" s="304"/>
      <c r="W25" s="305"/>
      <c r="X25" s="115" t="s">
        <v>17</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6"/>
      <c r="BG25" s="307"/>
      <c r="BH25" s="308"/>
      <c r="BI25" s="309"/>
      <c r="BJ25" s="310"/>
      <c r="BK25" s="311"/>
      <c r="BL25" s="311"/>
      <c r="BM25" s="311"/>
      <c r="BN25" s="312"/>
    </row>
    <row r="26" spans="2:66" ht="20.25" customHeight="1" x14ac:dyDescent="0.4">
      <c r="B26" s="320"/>
      <c r="C26" s="465"/>
      <c r="D26" s="468"/>
      <c r="E26" s="265"/>
      <c r="F26" s="467"/>
      <c r="G26" s="323"/>
      <c r="H26" s="259"/>
      <c r="I26" s="163"/>
      <c r="J26" s="164">
        <f>G25</f>
        <v>0</v>
      </c>
      <c r="K26" s="163"/>
      <c r="L26" s="164">
        <f>M25</f>
        <v>0</v>
      </c>
      <c r="M26" s="252"/>
      <c r="N26" s="253"/>
      <c r="O26" s="257"/>
      <c r="P26" s="258"/>
      <c r="Q26" s="258"/>
      <c r="R26" s="259"/>
      <c r="S26" s="303"/>
      <c r="T26" s="304"/>
      <c r="U26" s="304"/>
      <c r="V26" s="304"/>
      <c r="W26" s="305"/>
      <c r="X26" s="196" t="s">
        <v>251</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16">
        <f>IF($BI$3="４週",SUM(AA26:BB26),IF($BI$3="暦月",SUM(AA26:BE26),""))</f>
        <v>0</v>
      </c>
      <c r="BG26" s="317"/>
      <c r="BH26" s="318">
        <f>IF($BI$3="４週",BF26/4,IF($BI$3="暦月",(BF26/($BI$8/7)),""))</f>
        <v>0</v>
      </c>
      <c r="BI26" s="317"/>
      <c r="BJ26" s="313"/>
      <c r="BK26" s="314"/>
      <c r="BL26" s="314"/>
      <c r="BM26" s="314"/>
      <c r="BN26" s="315"/>
    </row>
    <row r="27" spans="2:66" ht="20.25" customHeight="1" x14ac:dyDescent="0.4">
      <c r="B27" s="319">
        <f>B25+1</f>
        <v>6</v>
      </c>
      <c r="C27" s="464"/>
      <c r="D27" s="466"/>
      <c r="E27" s="265"/>
      <c r="F27" s="467"/>
      <c r="G27" s="321"/>
      <c r="H27" s="322"/>
      <c r="I27" s="163"/>
      <c r="J27" s="164"/>
      <c r="K27" s="163"/>
      <c r="L27" s="164"/>
      <c r="M27" s="324"/>
      <c r="N27" s="325"/>
      <c r="O27" s="326"/>
      <c r="P27" s="327"/>
      <c r="Q27" s="327"/>
      <c r="R27" s="322"/>
      <c r="S27" s="303"/>
      <c r="T27" s="304"/>
      <c r="U27" s="304"/>
      <c r="V27" s="304"/>
      <c r="W27" s="305"/>
      <c r="X27" s="195" t="s">
        <v>17</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6"/>
      <c r="BG27" s="307"/>
      <c r="BH27" s="308"/>
      <c r="BI27" s="309"/>
      <c r="BJ27" s="310"/>
      <c r="BK27" s="311"/>
      <c r="BL27" s="311"/>
      <c r="BM27" s="311"/>
      <c r="BN27" s="312"/>
    </row>
    <row r="28" spans="2:66" ht="20.25" customHeight="1" x14ac:dyDescent="0.4">
      <c r="B28" s="320"/>
      <c r="C28" s="465"/>
      <c r="D28" s="468"/>
      <c r="E28" s="265"/>
      <c r="F28" s="467"/>
      <c r="G28" s="323"/>
      <c r="H28" s="259"/>
      <c r="I28" s="163"/>
      <c r="J28" s="164">
        <f>G27</f>
        <v>0</v>
      </c>
      <c r="K28" s="163"/>
      <c r="L28" s="164">
        <f>M27</f>
        <v>0</v>
      </c>
      <c r="M28" s="252"/>
      <c r="N28" s="253"/>
      <c r="O28" s="257"/>
      <c r="P28" s="258"/>
      <c r="Q28" s="258"/>
      <c r="R28" s="259"/>
      <c r="S28" s="303"/>
      <c r="T28" s="304"/>
      <c r="U28" s="304"/>
      <c r="V28" s="304"/>
      <c r="W28" s="305"/>
      <c r="X28" s="112" t="s">
        <v>251</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16">
        <f>IF($BI$3="４週",SUM(AA28:BB28),IF($BI$3="暦月",SUM(AA28:BE28),""))</f>
        <v>0</v>
      </c>
      <c r="BG28" s="317"/>
      <c r="BH28" s="318">
        <f>IF($BI$3="４週",BF28/4,IF($BI$3="暦月",(BF28/($BI$8/7)),""))</f>
        <v>0</v>
      </c>
      <c r="BI28" s="317"/>
      <c r="BJ28" s="313"/>
      <c r="BK28" s="314"/>
      <c r="BL28" s="314"/>
      <c r="BM28" s="314"/>
      <c r="BN28" s="315"/>
    </row>
    <row r="29" spans="2:66" ht="20.25" customHeight="1" x14ac:dyDescent="0.4">
      <c r="B29" s="319">
        <f>B27+1</f>
        <v>7</v>
      </c>
      <c r="C29" s="464"/>
      <c r="D29" s="466"/>
      <c r="E29" s="265"/>
      <c r="F29" s="467"/>
      <c r="G29" s="321"/>
      <c r="H29" s="322"/>
      <c r="I29" s="163"/>
      <c r="J29" s="164"/>
      <c r="K29" s="163"/>
      <c r="L29" s="164"/>
      <c r="M29" s="324"/>
      <c r="N29" s="325"/>
      <c r="O29" s="326"/>
      <c r="P29" s="327"/>
      <c r="Q29" s="327"/>
      <c r="R29" s="322"/>
      <c r="S29" s="303"/>
      <c r="T29" s="304"/>
      <c r="U29" s="304"/>
      <c r="V29" s="304"/>
      <c r="W29" s="305"/>
      <c r="X29" s="115" t="s">
        <v>17</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6"/>
      <c r="BG29" s="307"/>
      <c r="BH29" s="308"/>
      <c r="BI29" s="309"/>
      <c r="BJ29" s="310"/>
      <c r="BK29" s="311"/>
      <c r="BL29" s="311"/>
      <c r="BM29" s="311"/>
      <c r="BN29" s="312"/>
    </row>
    <row r="30" spans="2:66" ht="20.25" customHeight="1" x14ac:dyDescent="0.4">
      <c r="B30" s="320"/>
      <c r="C30" s="465"/>
      <c r="D30" s="468"/>
      <c r="E30" s="265"/>
      <c r="F30" s="467"/>
      <c r="G30" s="323"/>
      <c r="H30" s="259"/>
      <c r="I30" s="163"/>
      <c r="J30" s="164">
        <f>G29</f>
        <v>0</v>
      </c>
      <c r="K30" s="163"/>
      <c r="L30" s="164">
        <f>M29</f>
        <v>0</v>
      </c>
      <c r="M30" s="252"/>
      <c r="N30" s="253"/>
      <c r="O30" s="257"/>
      <c r="P30" s="258"/>
      <c r="Q30" s="258"/>
      <c r="R30" s="259"/>
      <c r="S30" s="303"/>
      <c r="T30" s="304"/>
      <c r="U30" s="304"/>
      <c r="V30" s="304"/>
      <c r="W30" s="305"/>
      <c r="X30" s="112" t="s">
        <v>251</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16">
        <f>IF($BI$3="４週",SUM(AA30:BB30),IF($BI$3="暦月",SUM(AA30:BE30),""))</f>
        <v>0</v>
      </c>
      <c r="BG30" s="317"/>
      <c r="BH30" s="318">
        <f>IF($BI$3="４週",BF30/4,IF($BI$3="暦月",(BF30/($BI$8/7)),""))</f>
        <v>0</v>
      </c>
      <c r="BI30" s="317"/>
      <c r="BJ30" s="313"/>
      <c r="BK30" s="314"/>
      <c r="BL30" s="314"/>
      <c r="BM30" s="314"/>
      <c r="BN30" s="315"/>
    </row>
    <row r="31" spans="2:66" ht="20.25" customHeight="1" x14ac:dyDescent="0.4">
      <c r="B31" s="319">
        <f>B29+1</f>
        <v>8</v>
      </c>
      <c r="C31" s="464"/>
      <c r="D31" s="466"/>
      <c r="E31" s="265"/>
      <c r="F31" s="467"/>
      <c r="G31" s="321"/>
      <c r="H31" s="322"/>
      <c r="I31" s="163"/>
      <c r="J31" s="164"/>
      <c r="K31" s="163"/>
      <c r="L31" s="164"/>
      <c r="M31" s="324"/>
      <c r="N31" s="325"/>
      <c r="O31" s="326"/>
      <c r="P31" s="327"/>
      <c r="Q31" s="327"/>
      <c r="R31" s="322"/>
      <c r="S31" s="303"/>
      <c r="T31" s="304"/>
      <c r="U31" s="304"/>
      <c r="V31" s="304"/>
      <c r="W31" s="305"/>
      <c r="X31" s="115" t="s">
        <v>17</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6"/>
      <c r="BG31" s="307"/>
      <c r="BH31" s="308"/>
      <c r="BI31" s="309"/>
      <c r="BJ31" s="310"/>
      <c r="BK31" s="311"/>
      <c r="BL31" s="311"/>
      <c r="BM31" s="311"/>
      <c r="BN31" s="312"/>
    </row>
    <row r="32" spans="2:66" ht="20.25" customHeight="1" x14ac:dyDescent="0.4">
      <c r="B32" s="320"/>
      <c r="C32" s="465"/>
      <c r="D32" s="468"/>
      <c r="E32" s="265"/>
      <c r="F32" s="467"/>
      <c r="G32" s="323"/>
      <c r="H32" s="259"/>
      <c r="I32" s="163"/>
      <c r="J32" s="164">
        <f>G31</f>
        <v>0</v>
      </c>
      <c r="K32" s="163"/>
      <c r="L32" s="164">
        <f>M31</f>
        <v>0</v>
      </c>
      <c r="M32" s="252"/>
      <c r="N32" s="253"/>
      <c r="O32" s="257"/>
      <c r="P32" s="258"/>
      <c r="Q32" s="258"/>
      <c r="R32" s="259"/>
      <c r="S32" s="303"/>
      <c r="T32" s="304"/>
      <c r="U32" s="304"/>
      <c r="V32" s="304"/>
      <c r="W32" s="305"/>
      <c r="X32" s="112" t="s">
        <v>251</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16">
        <f>IF($BI$3="４週",SUM(AA32:BB32),IF($BI$3="暦月",SUM(AA32:BE32),""))</f>
        <v>0</v>
      </c>
      <c r="BG32" s="317"/>
      <c r="BH32" s="318">
        <f>IF($BI$3="４週",BF32/4,IF($BI$3="暦月",(BF32/($BI$8/7)),""))</f>
        <v>0</v>
      </c>
      <c r="BI32" s="317"/>
      <c r="BJ32" s="313"/>
      <c r="BK32" s="314"/>
      <c r="BL32" s="314"/>
      <c r="BM32" s="314"/>
      <c r="BN32" s="315"/>
    </row>
    <row r="33" spans="2:66" ht="20.25" customHeight="1" x14ac:dyDescent="0.4">
      <c r="B33" s="319">
        <f>B31+1</f>
        <v>9</v>
      </c>
      <c r="C33" s="464"/>
      <c r="D33" s="466"/>
      <c r="E33" s="265"/>
      <c r="F33" s="467"/>
      <c r="G33" s="321"/>
      <c r="H33" s="322"/>
      <c r="I33" s="163"/>
      <c r="J33" s="164"/>
      <c r="K33" s="163"/>
      <c r="L33" s="164"/>
      <c r="M33" s="324"/>
      <c r="N33" s="325"/>
      <c r="O33" s="326"/>
      <c r="P33" s="327"/>
      <c r="Q33" s="327"/>
      <c r="R33" s="322"/>
      <c r="S33" s="303"/>
      <c r="T33" s="304"/>
      <c r="U33" s="304"/>
      <c r="V33" s="304"/>
      <c r="W33" s="305"/>
      <c r="X33" s="115" t="s">
        <v>17</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6"/>
      <c r="BG33" s="307"/>
      <c r="BH33" s="308"/>
      <c r="BI33" s="309"/>
      <c r="BJ33" s="310"/>
      <c r="BK33" s="311"/>
      <c r="BL33" s="311"/>
      <c r="BM33" s="311"/>
      <c r="BN33" s="312"/>
    </row>
    <row r="34" spans="2:66" ht="20.25" customHeight="1" x14ac:dyDescent="0.4">
      <c r="B34" s="320"/>
      <c r="C34" s="465"/>
      <c r="D34" s="468"/>
      <c r="E34" s="265"/>
      <c r="F34" s="467"/>
      <c r="G34" s="323"/>
      <c r="H34" s="259"/>
      <c r="I34" s="163"/>
      <c r="J34" s="164">
        <f>G33</f>
        <v>0</v>
      </c>
      <c r="K34" s="163"/>
      <c r="L34" s="164">
        <f>M33</f>
        <v>0</v>
      </c>
      <c r="M34" s="252"/>
      <c r="N34" s="253"/>
      <c r="O34" s="257"/>
      <c r="P34" s="258"/>
      <c r="Q34" s="258"/>
      <c r="R34" s="259"/>
      <c r="S34" s="303"/>
      <c r="T34" s="304"/>
      <c r="U34" s="304"/>
      <c r="V34" s="304"/>
      <c r="W34" s="305"/>
      <c r="X34" s="196" t="s">
        <v>251</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16">
        <f>IF($BI$3="４週",SUM(AA34:BB34),IF($BI$3="暦月",SUM(AA34:BE34),""))</f>
        <v>0</v>
      </c>
      <c r="BG34" s="317"/>
      <c r="BH34" s="318">
        <f>IF($BI$3="４週",BF34/4,IF($BI$3="暦月",(BF34/($BI$8/7)),""))</f>
        <v>0</v>
      </c>
      <c r="BI34" s="317"/>
      <c r="BJ34" s="313"/>
      <c r="BK34" s="314"/>
      <c r="BL34" s="314"/>
      <c r="BM34" s="314"/>
      <c r="BN34" s="315"/>
    </row>
    <row r="35" spans="2:66" ht="20.25" customHeight="1" x14ac:dyDescent="0.4">
      <c r="B35" s="319">
        <f>B33+1</f>
        <v>10</v>
      </c>
      <c r="C35" s="464"/>
      <c r="D35" s="466"/>
      <c r="E35" s="265"/>
      <c r="F35" s="467"/>
      <c r="G35" s="321"/>
      <c r="H35" s="322"/>
      <c r="I35" s="163"/>
      <c r="J35" s="164"/>
      <c r="K35" s="163"/>
      <c r="L35" s="164"/>
      <c r="M35" s="324"/>
      <c r="N35" s="325"/>
      <c r="O35" s="326"/>
      <c r="P35" s="327"/>
      <c r="Q35" s="327"/>
      <c r="R35" s="322"/>
      <c r="S35" s="303"/>
      <c r="T35" s="304"/>
      <c r="U35" s="304"/>
      <c r="V35" s="304"/>
      <c r="W35" s="305"/>
      <c r="X35" s="195" t="s">
        <v>17</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6"/>
      <c r="BG35" s="307"/>
      <c r="BH35" s="308"/>
      <c r="BI35" s="309"/>
      <c r="BJ35" s="310"/>
      <c r="BK35" s="311"/>
      <c r="BL35" s="311"/>
      <c r="BM35" s="311"/>
      <c r="BN35" s="312"/>
    </row>
    <row r="36" spans="2:66" ht="20.25" customHeight="1" x14ac:dyDescent="0.4">
      <c r="B36" s="320"/>
      <c r="C36" s="465"/>
      <c r="D36" s="468"/>
      <c r="E36" s="265"/>
      <c r="F36" s="467"/>
      <c r="G36" s="323"/>
      <c r="H36" s="259"/>
      <c r="I36" s="163"/>
      <c r="J36" s="164">
        <f>G35</f>
        <v>0</v>
      </c>
      <c r="K36" s="163"/>
      <c r="L36" s="164">
        <f>M35</f>
        <v>0</v>
      </c>
      <c r="M36" s="252"/>
      <c r="N36" s="253"/>
      <c r="O36" s="257"/>
      <c r="P36" s="258"/>
      <c r="Q36" s="258"/>
      <c r="R36" s="259"/>
      <c r="S36" s="303"/>
      <c r="T36" s="304"/>
      <c r="U36" s="304"/>
      <c r="V36" s="304"/>
      <c r="W36" s="305"/>
      <c r="X36" s="196" t="s">
        <v>251</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16">
        <f>IF($BI$3="４週",SUM(AA36:BB36),IF($BI$3="暦月",SUM(AA36:BE36),""))</f>
        <v>0</v>
      </c>
      <c r="BG36" s="317"/>
      <c r="BH36" s="318">
        <f>IF($BI$3="４週",BF36/4,IF($BI$3="暦月",(BF36/($BI$8/7)),""))</f>
        <v>0</v>
      </c>
      <c r="BI36" s="317"/>
      <c r="BJ36" s="313"/>
      <c r="BK36" s="314"/>
      <c r="BL36" s="314"/>
      <c r="BM36" s="314"/>
      <c r="BN36" s="315"/>
    </row>
    <row r="37" spans="2:66" ht="20.25" customHeight="1" x14ac:dyDescent="0.4">
      <c r="B37" s="319">
        <f>B35+1</f>
        <v>11</v>
      </c>
      <c r="C37" s="464"/>
      <c r="D37" s="466"/>
      <c r="E37" s="265"/>
      <c r="F37" s="467"/>
      <c r="G37" s="321"/>
      <c r="H37" s="322"/>
      <c r="I37" s="163"/>
      <c r="J37" s="164"/>
      <c r="K37" s="163"/>
      <c r="L37" s="164"/>
      <c r="M37" s="324"/>
      <c r="N37" s="325"/>
      <c r="O37" s="326"/>
      <c r="P37" s="327"/>
      <c r="Q37" s="327"/>
      <c r="R37" s="322"/>
      <c r="S37" s="303"/>
      <c r="T37" s="304"/>
      <c r="U37" s="304"/>
      <c r="V37" s="304"/>
      <c r="W37" s="305"/>
      <c r="X37" s="195" t="s">
        <v>17</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6"/>
      <c r="BG37" s="307"/>
      <c r="BH37" s="308"/>
      <c r="BI37" s="309"/>
      <c r="BJ37" s="310"/>
      <c r="BK37" s="311"/>
      <c r="BL37" s="311"/>
      <c r="BM37" s="311"/>
      <c r="BN37" s="312"/>
    </row>
    <row r="38" spans="2:66" ht="20.25" customHeight="1" x14ac:dyDescent="0.4">
      <c r="B38" s="320"/>
      <c r="C38" s="465"/>
      <c r="D38" s="468"/>
      <c r="E38" s="265"/>
      <c r="F38" s="467"/>
      <c r="G38" s="323"/>
      <c r="H38" s="259"/>
      <c r="I38" s="163"/>
      <c r="J38" s="164">
        <f>G37</f>
        <v>0</v>
      </c>
      <c r="K38" s="163"/>
      <c r="L38" s="164">
        <f>M37</f>
        <v>0</v>
      </c>
      <c r="M38" s="252"/>
      <c r="N38" s="253"/>
      <c r="O38" s="257"/>
      <c r="P38" s="258"/>
      <c r="Q38" s="258"/>
      <c r="R38" s="259"/>
      <c r="S38" s="303"/>
      <c r="T38" s="304"/>
      <c r="U38" s="304"/>
      <c r="V38" s="304"/>
      <c r="W38" s="305"/>
      <c r="X38" s="196" t="s">
        <v>251</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16">
        <f>IF($BI$3="４週",SUM(AA38:BB38),IF($BI$3="暦月",SUM(AA38:BE38),""))</f>
        <v>0</v>
      </c>
      <c r="BG38" s="317"/>
      <c r="BH38" s="318">
        <f>IF($BI$3="４週",BF38/4,IF($BI$3="暦月",(BF38/($BI$8/7)),""))</f>
        <v>0</v>
      </c>
      <c r="BI38" s="317"/>
      <c r="BJ38" s="313"/>
      <c r="BK38" s="314"/>
      <c r="BL38" s="314"/>
      <c r="BM38" s="314"/>
      <c r="BN38" s="315"/>
    </row>
    <row r="39" spans="2:66" ht="20.25" customHeight="1" x14ac:dyDescent="0.4">
      <c r="B39" s="319">
        <f>B37+1</f>
        <v>12</v>
      </c>
      <c r="C39" s="464"/>
      <c r="D39" s="466"/>
      <c r="E39" s="265"/>
      <c r="F39" s="467"/>
      <c r="G39" s="321"/>
      <c r="H39" s="322"/>
      <c r="I39" s="163"/>
      <c r="J39" s="164"/>
      <c r="K39" s="163"/>
      <c r="L39" s="164"/>
      <c r="M39" s="324"/>
      <c r="N39" s="325"/>
      <c r="O39" s="326"/>
      <c r="P39" s="327"/>
      <c r="Q39" s="327"/>
      <c r="R39" s="322"/>
      <c r="S39" s="303"/>
      <c r="T39" s="304"/>
      <c r="U39" s="304"/>
      <c r="V39" s="304"/>
      <c r="W39" s="305"/>
      <c r="X39" s="195" t="s">
        <v>17</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6"/>
      <c r="BG39" s="307"/>
      <c r="BH39" s="308"/>
      <c r="BI39" s="309"/>
      <c r="BJ39" s="310"/>
      <c r="BK39" s="311"/>
      <c r="BL39" s="311"/>
      <c r="BM39" s="311"/>
      <c r="BN39" s="312"/>
    </row>
    <row r="40" spans="2:66" ht="20.25" customHeight="1" x14ac:dyDescent="0.4">
      <c r="B40" s="320"/>
      <c r="C40" s="465"/>
      <c r="D40" s="468"/>
      <c r="E40" s="265"/>
      <c r="F40" s="467"/>
      <c r="G40" s="323"/>
      <c r="H40" s="259"/>
      <c r="I40" s="163"/>
      <c r="J40" s="164">
        <f>G39</f>
        <v>0</v>
      </c>
      <c r="K40" s="163"/>
      <c r="L40" s="164">
        <f>M39</f>
        <v>0</v>
      </c>
      <c r="M40" s="252"/>
      <c r="N40" s="253"/>
      <c r="O40" s="257"/>
      <c r="P40" s="258"/>
      <c r="Q40" s="258"/>
      <c r="R40" s="259"/>
      <c r="S40" s="303"/>
      <c r="T40" s="304"/>
      <c r="U40" s="304"/>
      <c r="V40" s="304"/>
      <c r="W40" s="305"/>
      <c r="X40" s="196" t="s">
        <v>251</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16">
        <f>IF($BI$3="４週",SUM(AA40:BB40),IF($BI$3="暦月",SUM(AA40:BE40),""))</f>
        <v>0</v>
      </c>
      <c r="BG40" s="317"/>
      <c r="BH40" s="318">
        <f>IF($BI$3="４週",BF40/4,IF($BI$3="暦月",(BF40/($BI$8/7)),""))</f>
        <v>0</v>
      </c>
      <c r="BI40" s="317"/>
      <c r="BJ40" s="313"/>
      <c r="BK40" s="314"/>
      <c r="BL40" s="314"/>
      <c r="BM40" s="314"/>
      <c r="BN40" s="315"/>
    </row>
    <row r="41" spans="2:66" ht="20.25" customHeight="1" x14ac:dyDescent="0.4">
      <c r="B41" s="319">
        <f>B39+1</f>
        <v>13</v>
      </c>
      <c r="C41" s="464"/>
      <c r="D41" s="466"/>
      <c r="E41" s="265"/>
      <c r="F41" s="467"/>
      <c r="G41" s="321"/>
      <c r="H41" s="322"/>
      <c r="I41" s="163"/>
      <c r="J41" s="164"/>
      <c r="K41" s="163"/>
      <c r="L41" s="164"/>
      <c r="M41" s="324"/>
      <c r="N41" s="325"/>
      <c r="O41" s="326"/>
      <c r="P41" s="327"/>
      <c r="Q41" s="327"/>
      <c r="R41" s="322"/>
      <c r="S41" s="303"/>
      <c r="T41" s="304"/>
      <c r="U41" s="304"/>
      <c r="V41" s="304"/>
      <c r="W41" s="305"/>
      <c r="X41" s="195" t="s">
        <v>17</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6"/>
      <c r="BG41" s="307"/>
      <c r="BH41" s="308"/>
      <c r="BI41" s="309"/>
      <c r="BJ41" s="310"/>
      <c r="BK41" s="311"/>
      <c r="BL41" s="311"/>
      <c r="BM41" s="311"/>
      <c r="BN41" s="312"/>
    </row>
    <row r="42" spans="2:66" ht="20.25" customHeight="1" x14ac:dyDescent="0.4">
      <c r="B42" s="320"/>
      <c r="C42" s="465"/>
      <c r="D42" s="468"/>
      <c r="E42" s="265"/>
      <c r="F42" s="467"/>
      <c r="G42" s="323"/>
      <c r="H42" s="259"/>
      <c r="I42" s="163"/>
      <c r="J42" s="164">
        <f>G41</f>
        <v>0</v>
      </c>
      <c r="K42" s="163"/>
      <c r="L42" s="164">
        <f>M41</f>
        <v>0</v>
      </c>
      <c r="M42" s="252"/>
      <c r="N42" s="253"/>
      <c r="O42" s="257"/>
      <c r="P42" s="258"/>
      <c r="Q42" s="258"/>
      <c r="R42" s="259"/>
      <c r="S42" s="303"/>
      <c r="T42" s="304"/>
      <c r="U42" s="304"/>
      <c r="V42" s="304"/>
      <c r="W42" s="305"/>
      <c r="X42" s="196" t="s">
        <v>251</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16">
        <f>IF($BI$3="４週",SUM(AA42:BB42),IF($BI$3="暦月",SUM(AA42:BE42),""))</f>
        <v>0</v>
      </c>
      <c r="BG42" s="317"/>
      <c r="BH42" s="318">
        <f>IF($BI$3="４週",BF42/4,IF($BI$3="暦月",(BF42/($BI$8/7)),""))</f>
        <v>0</v>
      </c>
      <c r="BI42" s="317"/>
      <c r="BJ42" s="313"/>
      <c r="BK42" s="314"/>
      <c r="BL42" s="314"/>
      <c r="BM42" s="314"/>
      <c r="BN42" s="315"/>
    </row>
    <row r="43" spans="2:66" ht="20.25" customHeight="1" x14ac:dyDescent="0.4">
      <c r="B43" s="319">
        <f>B41+1</f>
        <v>14</v>
      </c>
      <c r="C43" s="464"/>
      <c r="D43" s="466"/>
      <c r="E43" s="265"/>
      <c r="F43" s="467"/>
      <c r="G43" s="321"/>
      <c r="H43" s="322"/>
      <c r="I43" s="163"/>
      <c r="J43" s="164"/>
      <c r="K43" s="163"/>
      <c r="L43" s="164"/>
      <c r="M43" s="324"/>
      <c r="N43" s="325"/>
      <c r="O43" s="326"/>
      <c r="P43" s="327"/>
      <c r="Q43" s="327"/>
      <c r="R43" s="322"/>
      <c r="S43" s="303"/>
      <c r="T43" s="304"/>
      <c r="U43" s="304"/>
      <c r="V43" s="304"/>
      <c r="W43" s="305"/>
      <c r="X43" s="195" t="s">
        <v>17</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6"/>
      <c r="BG43" s="307"/>
      <c r="BH43" s="308"/>
      <c r="BI43" s="309"/>
      <c r="BJ43" s="310"/>
      <c r="BK43" s="311"/>
      <c r="BL43" s="311"/>
      <c r="BM43" s="311"/>
      <c r="BN43" s="312"/>
    </row>
    <row r="44" spans="2:66" ht="20.25" customHeight="1" x14ac:dyDescent="0.4">
      <c r="B44" s="320"/>
      <c r="C44" s="465"/>
      <c r="D44" s="468"/>
      <c r="E44" s="265"/>
      <c r="F44" s="467"/>
      <c r="G44" s="323"/>
      <c r="H44" s="259"/>
      <c r="I44" s="163"/>
      <c r="J44" s="164">
        <f>G43</f>
        <v>0</v>
      </c>
      <c r="K44" s="163"/>
      <c r="L44" s="164">
        <f>M43</f>
        <v>0</v>
      </c>
      <c r="M44" s="252"/>
      <c r="N44" s="253"/>
      <c r="O44" s="257"/>
      <c r="P44" s="258"/>
      <c r="Q44" s="258"/>
      <c r="R44" s="259"/>
      <c r="S44" s="303"/>
      <c r="T44" s="304"/>
      <c r="U44" s="304"/>
      <c r="V44" s="304"/>
      <c r="W44" s="305"/>
      <c r="X44" s="196" t="s">
        <v>251</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16">
        <f>IF($BI$3="４週",SUM(AA44:BB44),IF($BI$3="暦月",SUM(AA44:BE44),""))</f>
        <v>0</v>
      </c>
      <c r="BG44" s="317"/>
      <c r="BH44" s="318">
        <f>IF($BI$3="４週",BF44/4,IF($BI$3="暦月",(BF44/($BI$8/7)),""))</f>
        <v>0</v>
      </c>
      <c r="BI44" s="317"/>
      <c r="BJ44" s="313"/>
      <c r="BK44" s="314"/>
      <c r="BL44" s="314"/>
      <c r="BM44" s="314"/>
      <c r="BN44" s="315"/>
    </row>
    <row r="45" spans="2:66" ht="20.25" customHeight="1" x14ac:dyDescent="0.4">
      <c r="B45" s="319">
        <f>B43+1</f>
        <v>15</v>
      </c>
      <c r="C45" s="464"/>
      <c r="D45" s="466"/>
      <c r="E45" s="265"/>
      <c r="F45" s="467"/>
      <c r="G45" s="321"/>
      <c r="H45" s="322"/>
      <c r="I45" s="163"/>
      <c r="J45" s="164"/>
      <c r="K45" s="163"/>
      <c r="L45" s="164"/>
      <c r="M45" s="324"/>
      <c r="N45" s="325"/>
      <c r="O45" s="326"/>
      <c r="P45" s="327"/>
      <c r="Q45" s="327"/>
      <c r="R45" s="322"/>
      <c r="S45" s="303"/>
      <c r="T45" s="304"/>
      <c r="U45" s="304"/>
      <c r="V45" s="304"/>
      <c r="W45" s="305"/>
      <c r="X45" s="195" t="s">
        <v>17</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6"/>
      <c r="BG45" s="307"/>
      <c r="BH45" s="308"/>
      <c r="BI45" s="309"/>
      <c r="BJ45" s="310"/>
      <c r="BK45" s="311"/>
      <c r="BL45" s="311"/>
      <c r="BM45" s="311"/>
      <c r="BN45" s="312"/>
    </row>
    <row r="46" spans="2:66" ht="20.25" customHeight="1" x14ac:dyDescent="0.4">
      <c r="B46" s="320"/>
      <c r="C46" s="465"/>
      <c r="D46" s="468"/>
      <c r="E46" s="265"/>
      <c r="F46" s="467"/>
      <c r="G46" s="323"/>
      <c r="H46" s="259"/>
      <c r="I46" s="163"/>
      <c r="J46" s="164">
        <f>G45</f>
        <v>0</v>
      </c>
      <c r="K46" s="163"/>
      <c r="L46" s="164">
        <f>M45</f>
        <v>0</v>
      </c>
      <c r="M46" s="252"/>
      <c r="N46" s="253"/>
      <c r="O46" s="257"/>
      <c r="P46" s="258"/>
      <c r="Q46" s="258"/>
      <c r="R46" s="259"/>
      <c r="S46" s="303"/>
      <c r="T46" s="304"/>
      <c r="U46" s="304"/>
      <c r="V46" s="304"/>
      <c r="W46" s="305"/>
      <c r="X46" s="196" t="s">
        <v>251</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16">
        <f>IF($BI$3="４週",SUM(AA46:BB46),IF($BI$3="暦月",SUM(AA46:BE46),""))</f>
        <v>0</v>
      </c>
      <c r="BG46" s="317"/>
      <c r="BH46" s="318">
        <f>IF($BI$3="４週",BF46/4,IF($BI$3="暦月",(BF46/($BI$8/7)),""))</f>
        <v>0</v>
      </c>
      <c r="BI46" s="317"/>
      <c r="BJ46" s="313"/>
      <c r="BK46" s="314"/>
      <c r="BL46" s="314"/>
      <c r="BM46" s="314"/>
      <c r="BN46" s="315"/>
    </row>
    <row r="47" spans="2:66" ht="20.25" customHeight="1" x14ac:dyDescent="0.4">
      <c r="B47" s="319">
        <f>B45+1</f>
        <v>16</v>
      </c>
      <c r="C47" s="464"/>
      <c r="D47" s="466"/>
      <c r="E47" s="265"/>
      <c r="F47" s="467"/>
      <c r="G47" s="321"/>
      <c r="H47" s="322"/>
      <c r="I47" s="163"/>
      <c r="J47" s="164"/>
      <c r="K47" s="163"/>
      <c r="L47" s="164"/>
      <c r="M47" s="324"/>
      <c r="N47" s="325"/>
      <c r="O47" s="326"/>
      <c r="P47" s="327"/>
      <c r="Q47" s="327"/>
      <c r="R47" s="322"/>
      <c r="S47" s="303"/>
      <c r="T47" s="304"/>
      <c r="U47" s="304"/>
      <c r="V47" s="304"/>
      <c r="W47" s="305"/>
      <c r="X47" s="195" t="s">
        <v>17</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6"/>
      <c r="BG47" s="307"/>
      <c r="BH47" s="308"/>
      <c r="BI47" s="309"/>
      <c r="BJ47" s="310"/>
      <c r="BK47" s="311"/>
      <c r="BL47" s="311"/>
      <c r="BM47" s="311"/>
      <c r="BN47" s="312"/>
    </row>
    <row r="48" spans="2:66" ht="20.25" customHeight="1" x14ac:dyDescent="0.4">
      <c r="B48" s="320"/>
      <c r="C48" s="465"/>
      <c r="D48" s="468"/>
      <c r="E48" s="265"/>
      <c r="F48" s="467"/>
      <c r="G48" s="323"/>
      <c r="H48" s="259"/>
      <c r="I48" s="163"/>
      <c r="J48" s="164">
        <f>G47</f>
        <v>0</v>
      </c>
      <c r="K48" s="163"/>
      <c r="L48" s="164">
        <f>M47</f>
        <v>0</v>
      </c>
      <c r="M48" s="252"/>
      <c r="N48" s="253"/>
      <c r="O48" s="257"/>
      <c r="P48" s="258"/>
      <c r="Q48" s="258"/>
      <c r="R48" s="259"/>
      <c r="S48" s="303"/>
      <c r="T48" s="304"/>
      <c r="U48" s="304"/>
      <c r="V48" s="304"/>
      <c r="W48" s="305"/>
      <c r="X48" s="196" t="s">
        <v>251</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16">
        <f>IF($BI$3="４週",SUM(AA48:BB48),IF($BI$3="暦月",SUM(AA48:BE48),""))</f>
        <v>0</v>
      </c>
      <c r="BG48" s="317"/>
      <c r="BH48" s="318">
        <f>IF($BI$3="４週",BF48/4,IF($BI$3="暦月",(BF48/($BI$8/7)),""))</f>
        <v>0</v>
      </c>
      <c r="BI48" s="317"/>
      <c r="BJ48" s="313"/>
      <c r="BK48" s="314"/>
      <c r="BL48" s="314"/>
      <c r="BM48" s="314"/>
      <c r="BN48" s="315"/>
    </row>
    <row r="49" spans="2:66" ht="20.25" customHeight="1" x14ac:dyDescent="0.4">
      <c r="B49" s="319">
        <f>B47+1</f>
        <v>17</v>
      </c>
      <c r="C49" s="464"/>
      <c r="D49" s="466"/>
      <c r="E49" s="265"/>
      <c r="F49" s="467"/>
      <c r="G49" s="321"/>
      <c r="H49" s="322"/>
      <c r="I49" s="163"/>
      <c r="J49" s="164"/>
      <c r="K49" s="163"/>
      <c r="L49" s="164"/>
      <c r="M49" s="324"/>
      <c r="N49" s="325"/>
      <c r="O49" s="326"/>
      <c r="P49" s="327"/>
      <c r="Q49" s="327"/>
      <c r="R49" s="322"/>
      <c r="S49" s="303"/>
      <c r="T49" s="304"/>
      <c r="U49" s="304"/>
      <c r="V49" s="304"/>
      <c r="W49" s="305"/>
      <c r="X49" s="195" t="s">
        <v>17</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6"/>
      <c r="BG49" s="307"/>
      <c r="BH49" s="308"/>
      <c r="BI49" s="309"/>
      <c r="BJ49" s="310"/>
      <c r="BK49" s="311"/>
      <c r="BL49" s="311"/>
      <c r="BM49" s="311"/>
      <c r="BN49" s="312"/>
    </row>
    <row r="50" spans="2:66" ht="20.25" customHeight="1" x14ac:dyDescent="0.4">
      <c r="B50" s="320"/>
      <c r="C50" s="465"/>
      <c r="D50" s="468"/>
      <c r="E50" s="265"/>
      <c r="F50" s="467"/>
      <c r="G50" s="323"/>
      <c r="H50" s="259"/>
      <c r="I50" s="163"/>
      <c r="J50" s="164">
        <f>G49</f>
        <v>0</v>
      </c>
      <c r="K50" s="163"/>
      <c r="L50" s="164">
        <f>M49</f>
        <v>0</v>
      </c>
      <c r="M50" s="252"/>
      <c r="N50" s="253"/>
      <c r="O50" s="257"/>
      <c r="P50" s="258"/>
      <c r="Q50" s="258"/>
      <c r="R50" s="259"/>
      <c r="S50" s="303"/>
      <c r="T50" s="304"/>
      <c r="U50" s="304"/>
      <c r="V50" s="304"/>
      <c r="W50" s="305"/>
      <c r="X50" s="196" t="s">
        <v>251</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16">
        <f>IF($BI$3="４週",SUM(AA50:BB50),IF($BI$3="暦月",SUM(AA50:BE50),""))</f>
        <v>0</v>
      </c>
      <c r="BG50" s="317"/>
      <c r="BH50" s="318">
        <f>IF($BI$3="４週",BF50/4,IF($BI$3="暦月",(BF50/($BI$8/7)),""))</f>
        <v>0</v>
      </c>
      <c r="BI50" s="317"/>
      <c r="BJ50" s="313"/>
      <c r="BK50" s="314"/>
      <c r="BL50" s="314"/>
      <c r="BM50" s="314"/>
      <c r="BN50" s="315"/>
    </row>
    <row r="51" spans="2:66" ht="20.25" customHeight="1" x14ac:dyDescent="0.4">
      <c r="B51" s="319">
        <f>B49+1</f>
        <v>18</v>
      </c>
      <c r="C51" s="464"/>
      <c r="D51" s="466"/>
      <c r="E51" s="265"/>
      <c r="F51" s="467"/>
      <c r="G51" s="321"/>
      <c r="H51" s="322"/>
      <c r="I51" s="163"/>
      <c r="J51" s="164"/>
      <c r="K51" s="163"/>
      <c r="L51" s="164"/>
      <c r="M51" s="324"/>
      <c r="N51" s="325"/>
      <c r="O51" s="326"/>
      <c r="P51" s="327"/>
      <c r="Q51" s="327"/>
      <c r="R51" s="322"/>
      <c r="S51" s="303"/>
      <c r="T51" s="304"/>
      <c r="U51" s="304"/>
      <c r="V51" s="304"/>
      <c r="W51" s="305"/>
      <c r="X51" s="195" t="s">
        <v>17</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6"/>
      <c r="BG51" s="307"/>
      <c r="BH51" s="308"/>
      <c r="BI51" s="309"/>
      <c r="BJ51" s="310"/>
      <c r="BK51" s="311"/>
      <c r="BL51" s="311"/>
      <c r="BM51" s="311"/>
      <c r="BN51" s="312"/>
    </row>
    <row r="52" spans="2:66" ht="20.25" customHeight="1" x14ac:dyDescent="0.4">
      <c r="B52" s="320"/>
      <c r="C52" s="465"/>
      <c r="D52" s="468"/>
      <c r="E52" s="265"/>
      <c r="F52" s="467"/>
      <c r="G52" s="323"/>
      <c r="H52" s="259"/>
      <c r="I52" s="163"/>
      <c r="J52" s="164">
        <f>G51</f>
        <v>0</v>
      </c>
      <c r="K52" s="163"/>
      <c r="L52" s="164">
        <f>M51</f>
        <v>0</v>
      </c>
      <c r="M52" s="252"/>
      <c r="N52" s="253"/>
      <c r="O52" s="257"/>
      <c r="P52" s="258"/>
      <c r="Q52" s="258"/>
      <c r="R52" s="259"/>
      <c r="S52" s="303"/>
      <c r="T52" s="304"/>
      <c r="U52" s="304"/>
      <c r="V52" s="304"/>
      <c r="W52" s="305"/>
      <c r="X52" s="196" t="s">
        <v>251</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16">
        <f>IF($BI$3="４週",SUM(AA52:BB52),IF($BI$3="暦月",SUM(AA52:BE52),""))</f>
        <v>0</v>
      </c>
      <c r="BG52" s="317"/>
      <c r="BH52" s="318">
        <f>IF($BI$3="４週",BF52/4,IF($BI$3="暦月",(BF52/($BI$8/7)),""))</f>
        <v>0</v>
      </c>
      <c r="BI52" s="317"/>
      <c r="BJ52" s="313"/>
      <c r="BK52" s="314"/>
      <c r="BL52" s="314"/>
      <c r="BM52" s="314"/>
      <c r="BN52" s="315"/>
    </row>
    <row r="53" spans="2:66" ht="20.25" customHeight="1" x14ac:dyDescent="0.4">
      <c r="B53" s="319">
        <f>B51+1</f>
        <v>19</v>
      </c>
      <c r="C53" s="464"/>
      <c r="D53" s="466"/>
      <c r="E53" s="265"/>
      <c r="F53" s="467"/>
      <c r="G53" s="321"/>
      <c r="H53" s="322"/>
      <c r="I53" s="165"/>
      <c r="J53" s="166"/>
      <c r="K53" s="165"/>
      <c r="L53" s="166"/>
      <c r="M53" s="324"/>
      <c r="N53" s="325"/>
      <c r="O53" s="326"/>
      <c r="P53" s="327"/>
      <c r="Q53" s="327"/>
      <c r="R53" s="322"/>
      <c r="S53" s="303"/>
      <c r="T53" s="304"/>
      <c r="U53" s="304"/>
      <c r="V53" s="304"/>
      <c r="W53" s="305"/>
      <c r="X53" s="115" t="s">
        <v>17</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6"/>
      <c r="BG53" s="307"/>
      <c r="BH53" s="308"/>
      <c r="BI53" s="309"/>
      <c r="BJ53" s="310"/>
      <c r="BK53" s="311"/>
      <c r="BL53" s="311"/>
      <c r="BM53" s="311"/>
      <c r="BN53" s="312"/>
    </row>
    <row r="54" spans="2:66" ht="20.25" customHeight="1" x14ac:dyDescent="0.4">
      <c r="B54" s="320"/>
      <c r="C54" s="465"/>
      <c r="D54" s="468"/>
      <c r="E54" s="265"/>
      <c r="F54" s="467"/>
      <c r="G54" s="323"/>
      <c r="H54" s="259"/>
      <c r="I54" s="163"/>
      <c r="J54" s="164">
        <f>G53</f>
        <v>0</v>
      </c>
      <c r="K54" s="163"/>
      <c r="L54" s="164">
        <f>M53</f>
        <v>0</v>
      </c>
      <c r="M54" s="252"/>
      <c r="N54" s="253"/>
      <c r="O54" s="257"/>
      <c r="P54" s="258"/>
      <c r="Q54" s="258"/>
      <c r="R54" s="259"/>
      <c r="S54" s="303"/>
      <c r="T54" s="304"/>
      <c r="U54" s="304"/>
      <c r="V54" s="304"/>
      <c r="W54" s="305"/>
      <c r="X54" s="196" t="s">
        <v>251</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16">
        <f>IF($BI$3="４週",SUM(AA54:BB54),IF($BI$3="暦月",SUM(AA54:BE54),""))</f>
        <v>0</v>
      </c>
      <c r="BG54" s="317"/>
      <c r="BH54" s="318">
        <f>IF($BI$3="４週",BF54/4,IF($BI$3="暦月",(BF54/($BI$8/7)),""))</f>
        <v>0</v>
      </c>
      <c r="BI54" s="317"/>
      <c r="BJ54" s="313"/>
      <c r="BK54" s="314"/>
      <c r="BL54" s="314"/>
      <c r="BM54" s="314"/>
      <c r="BN54" s="315"/>
    </row>
    <row r="55" spans="2:66" ht="20.25" customHeight="1" x14ac:dyDescent="0.4">
      <c r="B55" s="319">
        <f>B53+1</f>
        <v>20</v>
      </c>
      <c r="C55" s="464"/>
      <c r="D55" s="466"/>
      <c r="E55" s="265"/>
      <c r="F55" s="467"/>
      <c r="G55" s="321"/>
      <c r="H55" s="322"/>
      <c r="I55" s="165"/>
      <c r="J55" s="166"/>
      <c r="K55" s="165"/>
      <c r="L55" s="166"/>
      <c r="M55" s="324"/>
      <c r="N55" s="325"/>
      <c r="O55" s="326"/>
      <c r="P55" s="327"/>
      <c r="Q55" s="327"/>
      <c r="R55" s="322"/>
      <c r="S55" s="303"/>
      <c r="T55" s="304"/>
      <c r="U55" s="304"/>
      <c r="V55" s="304"/>
      <c r="W55" s="305"/>
      <c r="X55" s="115" t="s">
        <v>17</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6"/>
      <c r="BG55" s="307"/>
      <c r="BH55" s="308"/>
      <c r="BI55" s="309"/>
      <c r="BJ55" s="310"/>
      <c r="BK55" s="311"/>
      <c r="BL55" s="311"/>
      <c r="BM55" s="311"/>
      <c r="BN55" s="312"/>
    </row>
    <row r="56" spans="2:66" ht="20.25" customHeight="1" x14ac:dyDescent="0.4">
      <c r="B56" s="320"/>
      <c r="C56" s="465"/>
      <c r="D56" s="468"/>
      <c r="E56" s="265"/>
      <c r="F56" s="467"/>
      <c r="G56" s="323"/>
      <c r="H56" s="259"/>
      <c r="I56" s="163"/>
      <c r="J56" s="164">
        <f>G55</f>
        <v>0</v>
      </c>
      <c r="K56" s="163"/>
      <c r="L56" s="164">
        <f>M55</f>
        <v>0</v>
      </c>
      <c r="M56" s="252"/>
      <c r="N56" s="253"/>
      <c r="O56" s="257"/>
      <c r="P56" s="258"/>
      <c r="Q56" s="258"/>
      <c r="R56" s="259"/>
      <c r="S56" s="303"/>
      <c r="T56" s="304"/>
      <c r="U56" s="304"/>
      <c r="V56" s="304"/>
      <c r="W56" s="305"/>
      <c r="X56" s="196" t="s">
        <v>251</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16">
        <f>IF($BI$3="４週",SUM(AA56:BB56),IF($BI$3="暦月",SUM(AA56:BE56),""))</f>
        <v>0</v>
      </c>
      <c r="BG56" s="317"/>
      <c r="BH56" s="318">
        <f>IF($BI$3="４週",BF56/4,IF($BI$3="暦月",(BF56/($BI$8/7)),""))</f>
        <v>0</v>
      </c>
      <c r="BI56" s="317"/>
      <c r="BJ56" s="313"/>
      <c r="BK56" s="314"/>
      <c r="BL56" s="314"/>
      <c r="BM56" s="314"/>
      <c r="BN56" s="315"/>
    </row>
    <row r="57" spans="2:66" ht="20.25" customHeight="1" x14ac:dyDescent="0.4">
      <c r="B57" s="319">
        <f>B55+1</f>
        <v>21</v>
      </c>
      <c r="C57" s="464"/>
      <c r="D57" s="466"/>
      <c r="E57" s="265"/>
      <c r="F57" s="467"/>
      <c r="G57" s="321"/>
      <c r="H57" s="322"/>
      <c r="I57" s="163"/>
      <c r="J57" s="164"/>
      <c r="K57" s="163"/>
      <c r="L57" s="164"/>
      <c r="M57" s="324"/>
      <c r="N57" s="325"/>
      <c r="O57" s="326"/>
      <c r="P57" s="327"/>
      <c r="Q57" s="327"/>
      <c r="R57" s="322"/>
      <c r="S57" s="303"/>
      <c r="T57" s="304"/>
      <c r="U57" s="304"/>
      <c r="V57" s="304"/>
      <c r="W57" s="305"/>
      <c r="X57" s="195" t="s">
        <v>17</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6"/>
      <c r="BG57" s="307"/>
      <c r="BH57" s="308"/>
      <c r="BI57" s="309"/>
      <c r="BJ57" s="310"/>
      <c r="BK57" s="311"/>
      <c r="BL57" s="311"/>
      <c r="BM57" s="311"/>
      <c r="BN57" s="312"/>
    </row>
    <row r="58" spans="2:66" ht="20.25" customHeight="1" x14ac:dyDescent="0.4">
      <c r="B58" s="320"/>
      <c r="C58" s="465"/>
      <c r="D58" s="468"/>
      <c r="E58" s="265"/>
      <c r="F58" s="467"/>
      <c r="G58" s="323"/>
      <c r="H58" s="259"/>
      <c r="I58" s="163"/>
      <c r="J58" s="164">
        <f>G57</f>
        <v>0</v>
      </c>
      <c r="K58" s="163"/>
      <c r="L58" s="164">
        <f>M57</f>
        <v>0</v>
      </c>
      <c r="M58" s="252"/>
      <c r="N58" s="253"/>
      <c r="O58" s="257"/>
      <c r="P58" s="258"/>
      <c r="Q58" s="258"/>
      <c r="R58" s="259"/>
      <c r="S58" s="303"/>
      <c r="T58" s="304"/>
      <c r="U58" s="304"/>
      <c r="V58" s="304"/>
      <c r="W58" s="305"/>
      <c r="X58" s="196" t="s">
        <v>251</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16">
        <f>IF($BI$3="４週",SUM(AA58:BB58),IF($BI$3="暦月",SUM(AA58:BE58),""))</f>
        <v>0</v>
      </c>
      <c r="BG58" s="317"/>
      <c r="BH58" s="318">
        <f>IF($BI$3="４週",BF58/4,IF($BI$3="暦月",(BF58/($BI$8/7)),""))</f>
        <v>0</v>
      </c>
      <c r="BI58" s="317"/>
      <c r="BJ58" s="313"/>
      <c r="BK58" s="314"/>
      <c r="BL58" s="314"/>
      <c r="BM58" s="314"/>
      <c r="BN58" s="315"/>
    </row>
    <row r="59" spans="2:66" ht="20.25" customHeight="1" x14ac:dyDescent="0.4">
      <c r="B59" s="319">
        <f>B57+1</f>
        <v>22</v>
      </c>
      <c r="C59" s="464"/>
      <c r="D59" s="466"/>
      <c r="E59" s="265"/>
      <c r="F59" s="467"/>
      <c r="G59" s="321"/>
      <c r="H59" s="322"/>
      <c r="I59" s="163"/>
      <c r="J59" s="164"/>
      <c r="K59" s="163"/>
      <c r="L59" s="164"/>
      <c r="M59" s="324"/>
      <c r="N59" s="325"/>
      <c r="O59" s="326"/>
      <c r="P59" s="327"/>
      <c r="Q59" s="327"/>
      <c r="R59" s="322"/>
      <c r="S59" s="303"/>
      <c r="T59" s="304"/>
      <c r="U59" s="304"/>
      <c r="V59" s="304"/>
      <c r="W59" s="305"/>
      <c r="X59" s="195" t="s">
        <v>17</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6"/>
      <c r="BG59" s="307"/>
      <c r="BH59" s="308"/>
      <c r="BI59" s="309"/>
      <c r="BJ59" s="310"/>
      <c r="BK59" s="311"/>
      <c r="BL59" s="311"/>
      <c r="BM59" s="311"/>
      <c r="BN59" s="312"/>
    </row>
    <row r="60" spans="2:66" ht="20.25" customHeight="1" x14ac:dyDescent="0.4">
      <c r="B60" s="320"/>
      <c r="C60" s="465"/>
      <c r="D60" s="468"/>
      <c r="E60" s="265"/>
      <c r="F60" s="467"/>
      <c r="G60" s="323"/>
      <c r="H60" s="259"/>
      <c r="I60" s="163"/>
      <c r="J60" s="164">
        <f>G59</f>
        <v>0</v>
      </c>
      <c r="K60" s="163"/>
      <c r="L60" s="164">
        <f>M59</f>
        <v>0</v>
      </c>
      <c r="M60" s="252"/>
      <c r="N60" s="253"/>
      <c r="O60" s="257"/>
      <c r="P60" s="258"/>
      <c r="Q60" s="258"/>
      <c r="R60" s="259"/>
      <c r="S60" s="303"/>
      <c r="T60" s="304"/>
      <c r="U60" s="304"/>
      <c r="V60" s="304"/>
      <c r="W60" s="305"/>
      <c r="X60" s="196" t="s">
        <v>251</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16">
        <f>IF($BI$3="４週",SUM(AA60:BB60),IF($BI$3="暦月",SUM(AA60:BE60),""))</f>
        <v>0</v>
      </c>
      <c r="BG60" s="317"/>
      <c r="BH60" s="318">
        <f>IF($BI$3="４週",BF60/4,IF($BI$3="暦月",(BF60/($BI$8/7)),""))</f>
        <v>0</v>
      </c>
      <c r="BI60" s="317"/>
      <c r="BJ60" s="313"/>
      <c r="BK60" s="314"/>
      <c r="BL60" s="314"/>
      <c r="BM60" s="314"/>
      <c r="BN60" s="315"/>
    </row>
    <row r="61" spans="2:66" ht="20.25" customHeight="1" x14ac:dyDescent="0.4">
      <c r="B61" s="319">
        <f>B59+1</f>
        <v>23</v>
      </c>
      <c r="C61" s="464"/>
      <c r="D61" s="466"/>
      <c r="E61" s="265"/>
      <c r="F61" s="467"/>
      <c r="G61" s="321"/>
      <c r="H61" s="322"/>
      <c r="I61" s="163"/>
      <c r="J61" s="164"/>
      <c r="K61" s="163"/>
      <c r="L61" s="164"/>
      <c r="M61" s="324"/>
      <c r="N61" s="325"/>
      <c r="O61" s="326"/>
      <c r="P61" s="327"/>
      <c r="Q61" s="327"/>
      <c r="R61" s="322"/>
      <c r="S61" s="303"/>
      <c r="T61" s="304"/>
      <c r="U61" s="304"/>
      <c r="V61" s="304"/>
      <c r="W61" s="305"/>
      <c r="X61" s="195" t="s">
        <v>17</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6"/>
      <c r="BG61" s="307"/>
      <c r="BH61" s="308"/>
      <c r="BI61" s="309"/>
      <c r="BJ61" s="310"/>
      <c r="BK61" s="311"/>
      <c r="BL61" s="311"/>
      <c r="BM61" s="311"/>
      <c r="BN61" s="312"/>
    </row>
    <row r="62" spans="2:66" ht="20.25" customHeight="1" x14ac:dyDescent="0.4">
      <c r="B62" s="320"/>
      <c r="C62" s="465"/>
      <c r="D62" s="468"/>
      <c r="E62" s="265"/>
      <c r="F62" s="467"/>
      <c r="G62" s="323"/>
      <c r="H62" s="259"/>
      <c r="I62" s="163"/>
      <c r="J62" s="164">
        <f>G61</f>
        <v>0</v>
      </c>
      <c r="K62" s="163"/>
      <c r="L62" s="164">
        <f>M61</f>
        <v>0</v>
      </c>
      <c r="M62" s="252"/>
      <c r="N62" s="253"/>
      <c r="O62" s="257"/>
      <c r="P62" s="258"/>
      <c r="Q62" s="258"/>
      <c r="R62" s="259"/>
      <c r="S62" s="303"/>
      <c r="T62" s="304"/>
      <c r="U62" s="304"/>
      <c r="V62" s="304"/>
      <c r="W62" s="305"/>
      <c r="X62" s="196" t="s">
        <v>251</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16">
        <f>IF($BI$3="４週",SUM(AA62:BB62),IF($BI$3="暦月",SUM(AA62:BE62),""))</f>
        <v>0</v>
      </c>
      <c r="BG62" s="317"/>
      <c r="BH62" s="318">
        <f>IF($BI$3="４週",BF62/4,IF($BI$3="暦月",(BF62/($BI$8/7)),""))</f>
        <v>0</v>
      </c>
      <c r="BI62" s="317"/>
      <c r="BJ62" s="313"/>
      <c r="BK62" s="314"/>
      <c r="BL62" s="314"/>
      <c r="BM62" s="314"/>
      <c r="BN62" s="315"/>
    </row>
    <row r="63" spans="2:66" ht="20.25" customHeight="1" x14ac:dyDescent="0.4">
      <c r="B63" s="319">
        <f>B61+1</f>
        <v>24</v>
      </c>
      <c r="C63" s="464"/>
      <c r="D63" s="466"/>
      <c r="E63" s="265"/>
      <c r="F63" s="467"/>
      <c r="G63" s="321"/>
      <c r="H63" s="322"/>
      <c r="I63" s="163"/>
      <c r="J63" s="164"/>
      <c r="K63" s="163"/>
      <c r="L63" s="164"/>
      <c r="M63" s="324"/>
      <c r="N63" s="325"/>
      <c r="O63" s="326"/>
      <c r="P63" s="327"/>
      <c r="Q63" s="327"/>
      <c r="R63" s="322"/>
      <c r="S63" s="303"/>
      <c r="T63" s="304"/>
      <c r="U63" s="304"/>
      <c r="V63" s="304"/>
      <c r="W63" s="305"/>
      <c r="X63" s="195" t="s">
        <v>17</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6"/>
      <c r="BG63" s="307"/>
      <c r="BH63" s="308"/>
      <c r="BI63" s="309"/>
      <c r="BJ63" s="310"/>
      <c r="BK63" s="311"/>
      <c r="BL63" s="311"/>
      <c r="BM63" s="311"/>
      <c r="BN63" s="312"/>
    </row>
    <row r="64" spans="2:66" ht="20.25" customHeight="1" x14ac:dyDescent="0.4">
      <c r="B64" s="320"/>
      <c r="C64" s="465"/>
      <c r="D64" s="468"/>
      <c r="E64" s="265"/>
      <c r="F64" s="467"/>
      <c r="G64" s="323"/>
      <c r="H64" s="259"/>
      <c r="I64" s="163"/>
      <c r="J64" s="164">
        <f>G63</f>
        <v>0</v>
      </c>
      <c r="K64" s="163"/>
      <c r="L64" s="164">
        <f>M63</f>
        <v>0</v>
      </c>
      <c r="M64" s="252"/>
      <c r="N64" s="253"/>
      <c r="O64" s="257"/>
      <c r="P64" s="258"/>
      <c r="Q64" s="258"/>
      <c r="R64" s="259"/>
      <c r="S64" s="303"/>
      <c r="T64" s="304"/>
      <c r="U64" s="304"/>
      <c r="V64" s="304"/>
      <c r="W64" s="305"/>
      <c r="X64" s="196" t="s">
        <v>251</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16">
        <f>IF($BI$3="４週",SUM(AA64:BB64),IF($BI$3="暦月",SUM(AA64:BE64),""))</f>
        <v>0</v>
      </c>
      <c r="BG64" s="317"/>
      <c r="BH64" s="318">
        <f>IF($BI$3="４週",BF64/4,IF($BI$3="暦月",(BF64/($BI$8/7)),""))</f>
        <v>0</v>
      </c>
      <c r="BI64" s="317"/>
      <c r="BJ64" s="313"/>
      <c r="BK64" s="314"/>
      <c r="BL64" s="314"/>
      <c r="BM64" s="314"/>
      <c r="BN64" s="315"/>
    </row>
    <row r="65" spans="2:66" ht="20.25" customHeight="1" x14ac:dyDescent="0.4">
      <c r="B65" s="319">
        <f>B63+1</f>
        <v>25</v>
      </c>
      <c r="C65" s="464"/>
      <c r="D65" s="466"/>
      <c r="E65" s="265"/>
      <c r="F65" s="467"/>
      <c r="G65" s="321"/>
      <c r="H65" s="322"/>
      <c r="I65" s="163"/>
      <c r="J65" s="164"/>
      <c r="K65" s="163"/>
      <c r="L65" s="164"/>
      <c r="M65" s="324"/>
      <c r="N65" s="325"/>
      <c r="O65" s="326"/>
      <c r="P65" s="327"/>
      <c r="Q65" s="327"/>
      <c r="R65" s="322"/>
      <c r="S65" s="303"/>
      <c r="T65" s="304"/>
      <c r="U65" s="304"/>
      <c r="V65" s="304"/>
      <c r="W65" s="305"/>
      <c r="X65" s="195" t="s">
        <v>17</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6"/>
      <c r="BG65" s="307"/>
      <c r="BH65" s="308"/>
      <c r="BI65" s="309"/>
      <c r="BJ65" s="310"/>
      <c r="BK65" s="311"/>
      <c r="BL65" s="311"/>
      <c r="BM65" s="311"/>
      <c r="BN65" s="312"/>
    </row>
    <row r="66" spans="2:66" ht="20.25" customHeight="1" x14ac:dyDescent="0.4">
      <c r="B66" s="320"/>
      <c r="C66" s="465"/>
      <c r="D66" s="468"/>
      <c r="E66" s="265"/>
      <c r="F66" s="467"/>
      <c r="G66" s="323"/>
      <c r="H66" s="259"/>
      <c r="I66" s="163"/>
      <c r="J66" s="164">
        <f>G65</f>
        <v>0</v>
      </c>
      <c r="K66" s="163"/>
      <c r="L66" s="164">
        <f>M65</f>
        <v>0</v>
      </c>
      <c r="M66" s="252"/>
      <c r="N66" s="253"/>
      <c r="O66" s="257"/>
      <c r="P66" s="258"/>
      <c r="Q66" s="258"/>
      <c r="R66" s="259"/>
      <c r="S66" s="303"/>
      <c r="T66" s="304"/>
      <c r="U66" s="304"/>
      <c r="V66" s="304"/>
      <c r="W66" s="305"/>
      <c r="X66" s="196" t="s">
        <v>251</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16">
        <f>IF($BI$3="４週",SUM(AA66:BB66),IF($BI$3="暦月",SUM(AA66:BE66),""))</f>
        <v>0</v>
      </c>
      <c r="BG66" s="317"/>
      <c r="BH66" s="318">
        <f>IF($BI$3="４週",BF66/4,IF($BI$3="暦月",(BF66/($BI$8/7)),""))</f>
        <v>0</v>
      </c>
      <c r="BI66" s="317"/>
      <c r="BJ66" s="313"/>
      <c r="BK66" s="314"/>
      <c r="BL66" s="314"/>
      <c r="BM66" s="314"/>
      <c r="BN66" s="315"/>
    </row>
    <row r="67" spans="2:66" ht="20.25" customHeight="1" x14ac:dyDescent="0.4">
      <c r="B67" s="319">
        <f>B65+1</f>
        <v>26</v>
      </c>
      <c r="C67" s="464"/>
      <c r="D67" s="466"/>
      <c r="E67" s="265"/>
      <c r="F67" s="467"/>
      <c r="G67" s="321"/>
      <c r="H67" s="322"/>
      <c r="I67" s="163"/>
      <c r="J67" s="164"/>
      <c r="K67" s="163"/>
      <c r="L67" s="164"/>
      <c r="M67" s="324"/>
      <c r="N67" s="325"/>
      <c r="O67" s="326"/>
      <c r="P67" s="327"/>
      <c r="Q67" s="327"/>
      <c r="R67" s="322"/>
      <c r="S67" s="303"/>
      <c r="T67" s="304"/>
      <c r="U67" s="304"/>
      <c r="V67" s="304"/>
      <c r="W67" s="305"/>
      <c r="X67" s="195" t="s">
        <v>17</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6"/>
      <c r="BG67" s="307"/>
      <c r="BH67" s="308"/>
      <c r="BI67" s="309"/>
      <c r="BJ67" s="310"/>
      <c r="BK67" s="311"/>
      <c r="BL67" s="311"/>
      <c r="BM67" s="311"/>
      <c r="BN67" s="312"/>
    </row>
    <row r="68" spans="2:66" ht="20.25" customHeight="1" x14ac:dyDescent="0.4">
      <c r="B68" s="320"/>
      <c r="C68" s="465"/>
      <c r="D68" s="468"/>
      <c r="E68" s="265"/>
      <c r="F68" s="467"/>
      <c r="G68" s="323"/>
      <c r="H68" s="259"/>
      <c r="I68" s="163"/>
      <c r="J68" s="164">
        <f>G67</f>
        <v>0</v>
      </c>
      <c r="K68" s="163"/>
      <c r="L68" s="164">
        <f>M67</f>
        <v>0</v>
      </c>
      <c r="M68" s="252"/>
      <c r="N68" s="253"/>
      <c r="O68" s="257"/>
      <c r="P68" s="258"/>
      <c r="Q68" s="258"/>
      <c r="R68" s="259"/>
      <c r="S68" s="303"/>
      <c r="T68" s="304"/>
      <c r="U68" s="304"/>
      <c r="V68" s="304"/>
      <c r="W68" s="305"/>
      <c r="X68" s="196" t="s">
        <v>251</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16">
        <f>IF($BI$3="４週",SUM(AA68:BB68),IF($BI$3="暦月",SUM(AA68:BE68),""))</f>
        <v>0</v>
      </c>
      <c r="BG68" s="317"/>
      <c r="BH68" s="318">
        <f>IF($BI$3="４週",BF68/4,IF($BI$3="暦月",(BF68/($BI$8/7)),""))</f>
        <v>0</v>
      </c>
      <c r="BI68" s="317"/>
      <c r="BJ68" s="313"/>
      <c r="BK68" s="314"/>
      <c r="BL68" s="314"/>
      <c r="BM68" s="314"/>
      <c r="BN68" s="315"/>
    </row>
    <row r="69" spans="2:66" ht="20.25" customHeight="1" x14ac:dyDescent="0.4">
      <c r="B69" s="319">
        <f>B67+1</f>
        <v>27</v>
      </c>
      <c r="C69" s="464"/>
      <c r="D69" s="466"/>
      <c r="E69" s="265"/>
      <c r="F69" s="467"/>
      <c r="G69" s="321"/>
      <c r="H69" s="322"/>
      <c r="I69" s="163"/>
      <c r="J69" s="164"/>
      <c r="K69" s="163"/>
      <c r="L69" s="164"/>
      <c r="M69" s="324"/>
      <c r="N69" s="325"/>
      <c r="O69" s="326"/>
      <c r="P69" s="327"/>
      <c r="Q69" s="327"/>
      <c r="R69" s="322"/>
      <c r="S69" s="303"/>
      <c r="T69" s="304"/>
      <c r="U69" s="304"/>
      <c r="V69" s="304"/>
      <c r="W69" s="305"/>
      <c r="X69" s="195" t="s">
        <v>17</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6"/>
      <c r="BG69" s="307"/>
      <c r="BH69" s="308"/>
      <c r="BI69" s="309"/>
      <c r="BJ69" s="310"/>
      <c r="BK69" s="311"/>
      <c r="BL69" s="311"/>
      <c r="BM69" s="311"/>
      <c r="BN69" s="312"/>
    </row>
    <row r="70" spans="2:66" ht="20.25" customHeight="1" x14ac:dyDescent="0.4">
      <c r="B70" s="320"/>
      <c r="C70" s="465"/>
      <c r="D70" s="468"/>
      <c r="E70" s="265"/>
      <c r="F70" s="467"/>
      <c r="G70" s="323"/>
      <c r="H70" s="259"/>
      <c r="I70" s="163"/>
      <c r="J70" s="164">
        <f>G69</f>
        <v>0</v>
      </c>
      <c r="K70" s="163"/>
      <c r="L70" s="164">
        <f>M69</f>
        <v>0</v>
      </c>
      <c r="M70" s="252"/>
      <c r="N70" s="253"/>
      <c r="O70" s="257"/>
      <c r="P70" s="258"/>
      <c r="Q70" s="258"/>
      <c r="R70" s="259"/>
      <c r="S70" s="303"/>
      <c r="T70" s="304"/>
      <c r="U70" s="304"/>
      <c r="V70" s="304"/>
      <c r="W70" s="305"/>
      <c r="X70" s="196" t="s">
        <v>251</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16">
        <f>IF($BI$3="４週",SUM(AA70:BB70),IF($BI$3="暦月",SUM(AA70:BE70),""))</f>
        <v>0</v>
      </c>
      <c r="BG70" s="317"/>
      <c r="BH70" s="318">
        <f>IF($BI$3="４週",BF70/4,IF($BI$3="暦月",(BF70/($BI$8/7)),""))</f>
        <v>0</v>
      </c>
      <c r="BI70" s="317"/>
      <c r="BJ70" s="313"/>
      <c r="BK70" s="314"/>
      <c r="BL70" s="314"/>
      <c r="BM70" s="314"/>
      <c r="BN70" s="315"/>
    </row>
    <row r="71" spans="2:66" ht="20.25" customHeight="1" x14ac:dyDescent="0.4">
      <c r="B71" s="319">
        <f>B69+1</f>
        <v>28</v>
      </c>
      <c r="C71" s="464"/>
      <c r="D71" s="466"/>
      <c r="E71" s="265"/>
      <c r="F71" s="467"/>
      <c r="G71" s="321"/>
      <c r="H71" s="322"/>
      <c r="I71" s="163"/>
      <c r="J71" s="164"/>
      <c r="K71" s="163"/>
      <c r="L71" s="164"/>
      <c r="M71" s="324"/>
      <c r="N71" s="325"/>
      <c r="O71" s="326"/>
      <c r="P71" s="327"/>
      <c r="Q71" s="327"/>
      <c r="R71" s="322"/>
      <c r="S71" s="303"/>
      <c r="T71" s="304"/>
      <c r="U71" s="304"/>
      <c r="V71" s="304"/>
      <c r="W71" s="305"/>
      <c r="X71" s="195" t="s">
        <v>17</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6"/>
      <c r="BG71" s="307"/>
      <c r="BH71" s="308"/>
      <c r="BI71" s="309"/>
      <c r="BJ71" s="310"/>
      <c r="BK71" s="311"/>
      <c r="BL71" s="311"/>
      <c r="BM71" s="311"/>
      <c r="BN71" s="312"/>
    </row>
    <row r="72" spans="2:66" ht="20.25" customHeight="1" x14ac:dyDescent="0.4">
      <c r="B72" s="320"/>
      <c r="C72" s="465"/>
      <c r="D72" s="468"/>
      <c r="E72" s="265"/>
      <c r="F72" s="467"/>
      <c r="G72" s="323"/>
      <c r="H72" s="259"/>
      <c r="I72" s="163"/>
      <c r="J72" s="164">
        <f>G71</f>
        <v>0</v>
      </c>
      <c r="K72" s="163"/>
      <c r="L72" s="164">
        <f>M71</f>
        <v>0</v>
      </c>
      <c r="M72" s="252"/>
      <c r="N72" s="253"/>
      <c r="O72" s="257"/>
      <c r="P72" s="258"/>
      <c r="Q72" s="258"/>
      <c r="R72" s="259"/>
      <c r="S72" s="303"/>
      <c r="T72" s="304"/>
      <c r="U72" s="304"/>
      <c r="V72" s="304"/>
      <c r="W72" s="305"/>
      <c r="X72" s="196" t="s">
        <v>251</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16">
        <f>IF($BI$3="４週",SUM(AA72:BB72),IF($BI$3="暦月",SUM(AA72:BE72),""))</f>
        <v>0</v>
      </c>
      <c r="BG72" s="317"/>
      <c r="BH72" s="318">
        <f>IF($BI$3="４週",BF72/4,IF($BI$3="暦月",(BF72/($BI$8/7)),""))</f>
        <v>0</v>
      </c>
      <c r="BI72" s="317"/>
      <c r="BJ72" s="313"/>
      <c r="BK72" s="314"/>
      <c r="BL72" s="314"/>
      <c r="BM72" s="314"/>
      <c r="BN72" s="315"/>
    </row>
    <row r="73" spans="2:66" ht="20.25" customHeight="1" x14ac:dyDescent="0.4">
      <c r="B73" s="319">
        <f>B71+1</f>
        <v>29</v>
      </c>
      <c r="C73" s="464"/>
      <c r="D73" s="466"/>
      <c r="E73" s="265"/>
      <c r="F73" s="467"/>
      <c r="G73" s="321"/>
      <c r="H73" s="322"/>
      <c r="I73" s="163"/>
      <c r="J73" s="164"/>
      <c r="K73" s="163"/>
      <c r="L73" s="164"/>
      <c r="M73" s="324"/>
      <c r="N73" s="325"/>
      <c r="O73" s="326"/>
      <c r="P73" s="327"/>
      <c r="Q73" s="327"/>
      <c r="R73" s="322"/>
      <c r="S73" s="303"/>
      <c r="T73" s="304"/>
      <c r="U73" s="304"/>
      <c r="V73" s="304"/>
      <c r="W73" s="305"/>
      <c r="X73" s="195" t="s">
        <v>17</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6"/>
      <c r="BG73" s="307"/>
      <c r="BH73" s="308"/>
      <c r="BI73" s="309"/>
      <c r="BJ73" s="310"/>
      <c r="BK73" s="311"/>
      <c r="BL73" s="311"/>
      <c r="BM73" s="311"/>
      <c r="BN73" s="312"/>
    </row>
    <row r="74" spans="2:66" ht="20.25" customHeight="1" x14ac:dyDescent="0.4">
      <c r="B74" s="320"/>
      <c r="C74" s="465"/>
      <c r="D74" s="468"/>
      <c r="E74" s="265"/>
      <c r="F74" s="467"/>
      <c r="G74" s="354"/>
      <c r="H74" s="355"/>
      <c r="I74" s="207"/>
      <c r="J74" s="208">
        <f>G73</f>
        <v>0</v>
      </c>
      <c r="K74" s="207"/>
      <c r="L74" s="208">
        <f>M73</f>
        <v>0</v>
      </c>
      <c r="M74" s="356"/>
      <c r="N74" s="357"/>
      <c r="O74" s="358"/>
      <c r="P74" s="359"/>
      <c r="Q74" s="359"/>
      <c r="R74" s="355"/>
      <c r="S74" s="303"/>
      <c r="T74" s="304"/>
      <c r="U74" s="304"/>
      <c r="V74" s="304"/>
      <c r="W74" s="305"/>
      <c r="X74" s="196" t="s">
        <v>251</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51">
        <f>IF($BI$3="４週",SUM(AA74:BB74),IF($BI$3="暦月",SUM(AA74:BE74),""))</f>
        <v>0</v>
      </c>
      <c r="BG74" s="352"/>
      <c r="BH74" s="353">
        <f>IF($BI$3="４週",BF74/4,IF($BI$3="暦月",(BF74/($BI$8/7)),""))</f>
        <v>0</v>
      </c>
      <c r="BI74" s="352"/>
      <c r="BJ74" s="348"/>
      <c r="BK74" s="349"/>
      <c r="BL74" s="349"/>
      <c r="BM74" s="349"/>
      <c r="BN74" s="350"/>
    </row>
    <row r="75" spans="2:66" ht="20.25" customHeight="1" x14ac:dyDescent="0.4">
      <c r="B75" s="319">
        <f>B73+1</f>
        <v>30</v>
      </c>
      <c r="C75" s="464"/>
      <c r="D75" s="466"/>
      <c r="E75" s="265"/>
      <c r="F75" s="467"/>
      <c r="G75" s="321"/>
      <c r="H75" s="322"/>
      <c r="I75" s="163"/>
      <c r="J75" s="164"/>
      <c r="K75" s="163"/>
      <c r="L75" s="164"/>
      <c r="M75" s="324"/>
      <c r="N75" s="325"/>
      <c r="O75" s="326"/>
      <c r="P75" s="327"/>
      <c r="Q75" s="327"/>
      <c r="R75" s="322"/>
      <c r="S75" s="303"/>
      <c r="T75" s="304"/>
      <c r="U75" s="304"/>
      <c r="V75" s="304"/>
      <c r="W75" s="305"/>
      <c r="X75" s="195" t="s">
        <v>17</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6"/>
      <c r="BG75" s="307"/>
      <c r="BH75" s="308"/>
      <c r="BI75" s="309"/>
      <c r="BJ75" s="310"/>
      <c r="BK75" s="311"/>
      <c r="BL75" s="311"/>
      <c r="BM75" s="311"/>
      <c r="BN75" s="312"/>
    </row>
    <row r="76" spans="2:66" ht="20.25" customHeight="1" x14ac:dyDescent="0.4">
      <c r="B76" s="320"/>
      <c r="C76" s="465"/>
      <c r="D76" s="468"/>
      <c r="E76" s="265"/>
      <c r="F76" s="467"/>
      <c r="G76" s="354"/>
      <c r="H76" s="355"/>
      <c r="I76" s="207"/>
      <c r="J76" s="208">
        <f>G75</f>
        <v>0</v>
      </c>
      <c r="K76" s="207"/>
      <c r="L76" s="208">
        <f>M75</f>
        <v>0</v>
      </c>
      <c r="M76" s="356"/>
      <c r="N76" s="357"/>
      <c r="O76" s="358"/>
      <c r="P76" s="359"/>
      <c r="Q76" s="359"/>
      <c r="R76" s="355"/>
      <c r="S76" s="303"/>
      <c r="T76" s="304"/>
      <c r="U76" s="304"/>
      <c r="V76" s="304"/>
      <c r="W76" s="305"/>
      <c r="X76" s="196" t="s">
        <v>251</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51">
        <f>IF($BI$3="４週",SUM(AA76:BB76),IF($BI$3="暦月",SUM(AA76:BE76),""))</f>
        <v>0</v>
      </c>
      <c r="BG76" s="352"/>
      <c r="BH76" s="353">
        <f>IF($BI$3="４週",BF76/4,IF($BI$3="暦月",(BF76/($BI$8/7)),""))</f>
        <v>0</v>
      </c>
      <c r="BI76" s="352"/>
      <c r="BJ76" s="348"/>
      <c r="BK76" s="349"/>
      <c r="BL76" s="349"/>
      <c r="BM76" s="349"/>
      <c r="BN76" s="350"/>
    </row>
    <row r="77" spans="2:66" ht="20.25" customHeight="1" x14ac:dyDescent="0.4">
      <c r="B77" s="319">
        <f>B75+1</f>
        <v>31</v>
      </c>
      <c r="C77" s="464"/>
      <c r="D77" s="466"/>
      <c r="E77" s="265"/>
      <c r="F77" s="467"/>
      <c r="G77" s="321"/>
      <c r="H77" s="322"/>
      <c r="I77" s="163"/>
      <c r="J77" s="164"/>
      <c r="K77" s="163"/>
      <c r="L77" s="164"/>
      <c r="M77" s="324"/>
      <c r="N77" s="325"/>
      <c r="O77" s="326"/>
      <c r="P77" s="327"/>
      <c r="Q77" s="327"/>
      <c r="R77" s="322"/>
      <c r="S77" s="303"/>
      <c r="T77" s="304"/>
      <c r="U77" s="304"/>
      <c r="V77" s="304"/>
      <c r="W77" s="305"/>
      <c r="X77" s="195" t="s">
        <v>17</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6"/>
      <c r="BG77" s="307"/>
      <c r="BH77" s="308"/>
      <c r="BI77" s="309"/>
      <c r="BJ77" s="310"/>
      <c r="BK77" s="311"/>
      <c r="BL77" s="311"/>
      <c r="BM77" s="311"/>
      <c r="BN77" s="312"/>
    </row>
    <row r="78" spans="2:66" ht="20.25" customHeight="1" x14ac:dyDescent="0.4">
      <c r="B78" s="320"/>
      <c r="C78" s="465"/>
      <c r="D78" s="468"/>
      <c r="E78" s="265"/>
      <c r="F78" s="467"/>
      <c r="G78" s="354"/>
      <c r="H78" s="355"/>
      <c r="I78" s="207"/>
      <c r="J78" s="208">
        <f>G77</f>
        <v>0</v>
      </c>
      <c r="K78" s="207"/>
      <c r="L78" s="208">
        <f>M77</f>
        <v>0</v>
      </c>
      <c r="M78" s="356"/>
      <c r="N78" s="357"/>
      <c r="O78" s="358"/>
      <c r="P78" s="359"/>
      <c r="Q78" s="359"/>
      <c r="R78" s="355"/>
      <c r="S78" s="303"/>
      <c r="T78" s="304"/>
      <c r="U78" s="304"/>
      <c r="V78" s="304"/>
      <c r="W78" s="305"/>
      <c r="X78" s="196" t="s">
        <v>251</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51">
        <f>IF($BI$3="４週",SUM(AA78:BB78),IF($BI$3="暦月",SUM(AA78:BE78),""))</f>
        <v>0</v>
      </c>
      <c r="BG78" s="352"/>
      <c r="BH78" s="353">
        <f>IF($BI$3="４週",BF78/4,IF($BI$3="暦月",(BF78/($BI$8/7)),""))</f>
        <v>0</v>
      </c>
      <c r="BI78" s="352"/>
      <c r="BJ78" s="348"/>
      <c r="BK78" s="349"/>
      <c r="BL78" s="349"/>
      <c r="BM78" s="349"/>
      <c r="BN78" s="350"/>
    </row>
    <row r="79" spans="2:66" ht="20.25" customHeight="1" x14ac:dyDescent="0.4">
      <c r="B79" s="319">
        <f>B77+1</f>
        <v>32</v>
      </c>
      <c r="C79" s="464"/>
      <c r="D79" s="466"/>
      <c r="E79" s="265"/>
      <c r="F79" s="467"/>
      <c r="G79" s="321"/>
      <c r="H79" s="322"/>
      <c r="I79" s="163"/>
      <c r="J79" s="164"/>
      <c r="K79" s="163"/>
      <c r="L79" s="164"/>
      <c r="M79" s="324"/>
      <c r="N79" s="325"/>
      <c r="O79" s="326"/>
      <c r="P79" s="327"/>
      <c r="Q79" s="327"/>
      <c r="R79" s="322"/>
      <c r="S79" s="303"/>
      <c r="T79" s="304"/>
      <c r="U79" s="304"/>
      <c r="V79" s="304"/>
      <c r="W79" s="305"/>
      <c r="X79" s="195" t="s">
        <v>17</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6"/>
      <c r="BG79" s="307"/>
      <c r="BH79" s="308"/>
      <c r="BI79" s="309"/>
      <c r="BJ79" s="310"/>
      <c r="BK79" s="311"/>
      <c r="BL79" s="311"/>
      <c r="BM79" s="311"/>
      <c r="BN79" s="312"/>
    </row>
    <row r="80" spans="2:66" ht="20.25" customHeight="1" x14ac:dyDescent="0.4">
      <c r="B80" s="320"/>
      <c r="C80" s="465"/>
      <c r="D80" s="468"/>
      <c r="E80" s="265"/>
      <c r="F80" s="467"/>
      <c r="G80" s="354"/>
      <c r="H80" s="355"/>
      <c r="I80" s="207"/>
      <c r="J80" s="208">
        <f>G79</f>
        <v>0</v>
      </c>
      <c r="K80" s="207"/>
      <c r="L80" s="208">
        <f>M79</f>
        <v>0</v>
      </c>
      <c r="M80" s="356"/>
      <c r="N80" s="357"/>
      <c r="O80" s="358"/>
      <c r="P80" s="359"/>
      <c r="Q80" s="359"/>
      <c r="R80" s="355"/>
      <c r="S80" s="303"/>
      <c r="T80" s="304"/>
      <c r="U80" s="304"/>
      <c r="V80" s="304"/>
      <c r="W80" s="305"/>
      <c r="X80" s="196" t="s">
        <v>251</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51">
        <f>IF($BI$3="４週",SUM(AA80:BB80),IF($BI$3="暦月",SUM(AA80:BE80),""))</f>
        <v>0</v>
      </c>
      <c r="BG80" s="352"/>
      <c r="BH80" s="353">
        <f>IF($BI$3="４週",BF80/4,IF($BI$3="暦月",(BF80/($BI$8/7)),""))</f>
        <v>0</v>
      </c>
      <c r="BI80" s="352"/>
      <c r="BJ80" s="348"/>
      <c r="BK80" s="349"/>
      <c r="BL80" s="349"/>
      <c r="BM80" s="349"/>
      <c r="BN80" s="350"/>
    </row>
    <row r="81" spans="2:66" ht="20.25" customHeight="1" x14ac:dyDescent="0.4">
      <c r="B81" s="319">
        <f>B79+1</f>
        <v>33</v>
      </c>
      <c r="C81" s="464"/>
      <c r="D81" s="466"/>
      <c r="E81" s="265"/>
      <c r="F81" s="467"/>
      <c r="G81" s="321"/>
      <c r="H81" s="322"/>
      <c r="I81" s="163"/>
      <c r="J81" s="164"/>
      <c r="K81" s="163"/>
      <c r="L81" s="164"/>
      <c r="M81" s="324"/>
      <c r="N81" s="325"/>
      <c r="O81" s="326"/>
      <c r="P81" s="327"/>
      <c r="Q81" s="327"/>
      <c r="R81" s="322"/>
      <c r="S81" s="303"/>
      <c r="T81" s="304"/>
      <c r="U81" s="304"/>
      <c r="V81" s="304"/>
      <c r="W81" s="305"/>
      <c r="X81" s="195" t="s">
        <v>17</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6"/>
      <c r="BG81" s="307"/>
      <c r="BH81" s="308"/>
      <c r="BI81" s="309"/>
      <c r="BJ81" s="310"/>
      <c r="BK81" s="311"/>
      <c r="BL81" s="311"/>
      <c r="BM81" s="311"/>
      <c r="BN81" s="312"/>
    </row>
    <row r="82" spans="2:66" ht="20.25" customHeight="1" x14ac:dyDescent="0.4">
      <c r="B82" s="320"/>
      <c r="C82" s="465"/>
      <c r="D82" s="468"/>
      <c r="E82" s="265"/>
      <c r="F82" s="467"/>
      <c r="G82" s="354"/>
      <c r="H82" s="355"/>
      <c r="I82" s="207"/>
      <c r="J82" s="208">
        <f>G81</f>
        <v>0</v>
      </c>
      <c r="K82" s="207"/>
      <c r="L82" s="208">
        <f>M81</f>
        <v>0</v>
      </c>
      <c r="M82" s="356"/>
      <c r="N82" s="357"/>
      <c r="O82" s="358"/>
      <c r="P82" s="359"/>
      <c r="Q82" s="359"/>
      <c r="R82" s="355"/>
      <c r="S82" s="303"/>
      <c r="T82" s="304"/>
      <c r="U82" s="304"/>
      <c r="V82" s="304"/>
      <c r="W82" s="305"/>
      <c r="X82" s="196" t="s">
        <v>251</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51">
        <f>IF($BI$3="４週",SUM(AA82:BB82),IF($BI$3="暦月",SUM(AA82:BE82),""))</f>
        <v>0</v>
      </c>
      <c r="BG82" s="352"/>
      <c r="BH82" s="353">
        <f>IF($BI$3="４週",BF82/4,IF($BI$3="暦月",(BF82/($BI$8/7)),""))</f>
        <v>0</v>
      </c>
      <c r="BI82" s="352"/>
      <c r="BJ82" s="348"/>
      <c r="BK82" s="349"/>
      <c r="BL82" s="349"/>
      <c r="BM82" s="349"/>
      <c r="BN82" s="350"/>
    </row>
    <row r="83" spans="2:66" ht="20.25" customHeight="1" x14ac:dyDescent="0.4">
      <c r="B83" s="319">
        <f>B81+1</f>
        <v>34</v>
      </c>
      <c r="C83" s="464"/>
      <c r="D83" s="466"/>
      <c r="E83" s="265"/>
      <c r="F83" s="467"/>
      <c r="G83" s="321"/>
      <c r="H83" s="322"/>
      <c r="I83" s="163"/>
      <c r="J83" s="164"/>
      <c r="K83" s="163"/>
      <c r="L83" s="164"/>
      <c r="M83" s="324"/>
      <c r="N83" s="325"/>
      <c r="O83" s="326"/>
      <c r="P83" s="327"/>
      <c r="Q83" s="327"/>
      <c r="R83" s="322"/>
      <c r="S83" s="303"/>
      <c r="T83" s="304"/>
      <c r="U83" s="304"/>
      <c r="V83" s="304"/>
      <c r="W83" s="305"/>
      <c r="X83" s="195" t="s">
        <v>17</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6"/>
      <c r="BG83" s="307"/>
      <c r="BH83" s="308"/>
      <c r="BI83" s="309"/>
      <c r="BJ83" s="310"/>
      <c r="BK83" s="311"/>
      <c r="BL83" s="311"/>
      <c r="BM83" s="311"/>
      <c r="BN83" s="312"/>
    </row>
    <row r="84" spans="2:66" ht="20.25" customHeight="1" x14ac:dyDescent="0.4">
      <c r="B84" s="320"/>
      <c r="C84" s="465"/>
      <c r="D84" s="468"/>
      <c r="E84" s="265"/>
      <c r="F84" s="467"/>
      <c r="G84" s="354"/>
      <c r="H84" s="355"/>
      <c r="I84" s="207"/>
      <c r="J84" s="208">
        <f>G83</f>
        <v>0</v>
      </c>
      <c r="K84" s="207"/>
      <c r="L84" s="208">
        <f>M83</f>
        <v>0</v>
      </c>
      <c r="M84" s="356"/>
      <c r="N84" s="357"/>
      <c r="O84" s="358"/>
      <c r="P84" s="359"/>
      <c r="Q84" s="359"/>
      <c r="R84" s="355"/>
      <c r="S84" s="303"/>
      <c r="T84" s="304"/>
      <c r="U84" s="304"/>
      <c r="V84" s="304"/>
      <c r="W84" s="305"/>
      <c r="X84" s="196" t="s">
        <v>251</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51">
        <f>IF($BI$3="４週",SUM(AA84:BB84),IF($BI$3="暦月",SUM(AA84:BE84),""))</f>
        <v>0</v>
      </c>
      <c r="BG84" s="352"/>
      <c r="BH84" s="353">
        <f>IF($BI$3="４週",BF84/4,IF($BI$3="暦月",(BF84/($BI$8/7)),""))</f>
        <v>0</v>
      </c>
      <c r="BI84" s="352"/>
      <c r="BJ84" s="348"/>
      <c r="BK84" s="349"/>
      <c r="BL84" s="349"/>
      <c r="BM84" s="349"/>
      <c r="BN84" s="350"/>
    </row>
    <row r="85" spans="2:66" ht="20.25" customHeight="1" x14ac:dyDescent="0.4">
      <c r="B85" s="319">
        <f>B83+1</f>
        <v>35</v>
      </c>
      <c r="C85" s="464"/>
      <c r="D85" s="466"/>
      <c r="E85" s="265"/>
      <c r="F85" s="467"/>
      <c r="G85" s="321"/>
      <c r="H85" s="322"/>
      <c r="I85" s="163"/>
      <c r="J85" s="164"/>
      <c r="K85" s="163"/>
      <c r="L85" s="164"/>
      <c r="M85" s="324"/>
      <c r="N85" s="325"/>
      <c r="O85" s="326"/>
      <c r="P85" s="327"/>
      <c r="Q85" s="327"/>
      <c r="R85" s="322"/>
      <c r="S85" s="303"/>
      <c r="T85" s="304"/>
      <c r="U85" s="304"/>
      <c r="V85" s="304"/>
      <c r="W85" s="305"/>
      <c r="X85" s="195" t="s">
        <v>17</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6"/>
      <c r="BG85" s="307"/>
      <c r="BH85" s="308"/>
      <c r="BI85" s="309"/>
      <c r="BJ85" s="310"/>
      <c r="BK85" s="311"/>
      <c r="BL85" s="311"/>
      <c r="BM85" s="311"/>
      <c r="BN85" s="312"/>
    </row>
    <row r="86" spans="2:66" ht="20.25" customHeight="1" x14ac:dyDescent="0.4">
      <c r="B86" s="320"/>
      <c r="C86" s="465"/>
      <c r="D86" s="468"/>
      <c r="E86" s="265"/>
      <c r="F86" s="467"/>
      <c r="G86" s="354"/>
      <c r="H86" s="355"/>
      <c r="I86" s="207"/>
      <c r="J86" s="208">
        <f>G85</f>
        <v>0</v>
      </c>
      <c r="K86" s="207"/>
      <c r="L86" s="208">
        <f>M85</f>
        <v>0</v>
      </c>
      <c r="M86" s="356"/>
      <c r="N86" s="357"/>
      <c r="O86" s="358"/>
      <c r="P86" s="359"/>
      <c r="Q86" s="359"/>
      <c r="R86" s="355"/>
      <c r="S86" s="303"/>
      <c r="T86" s="304"/>
      <c r="U86" s="304"/>
      <c r="V86" s="304"/>
      <c r="W86" s="305"/>
      <c r="X86" s="196" t="s">
        <v>251</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51">
        <f>IF($BI$3="４週",SUM(AA86:BB86),IF($BI$3="暦月",SUM(AA86:BE86),""))</f>
        <v>0</v>
      </c>
      <c r="BG86" s="352"/>
      <c r="BH86" s="353">
        <f>IF($BI$3="４週",BF86/4,IF($BI$3="暦月",(BF86/($BI$8/7)),""))</f>
        <v>0</v>
      </c>
      <c r="BI86" s="352"/>
      <c r="BJ86" s="348"/>
      <c r="BK86" s="349"/>
      <c r="BL86" s="349"/>
      <c r="BM86" s="349"/>
      <c r="BN86" s="350"/>
    </row>
    <row r="87" spans="2:66" ht="20.25" customHeight="1" x14ac:dyDescent="0.4">
      <c r="B87" s="319">
        <f>B85+1</f>
        <v>36</v>
      </c>
      <c r="C87" s="464"/>
      <c r="D87" s="466"/>
      <c r="E87" s="265"/>
      <c r="F87" s="467"/>
      <c r="G87" s="321"/>
      <c r="H87" s="322"/>
      <c r="I87" s="163"/>
      <c r="J87" s="164"/>
      <c r="K87" s="163"/>
      <c r="L87" s="164"/>
      <c r="M87" s="324"/>
      <c r="N87" s="325"/>
      <c r="O87" s="326"/>
      <c r="P87" s="327"/>
      <c r="Q87" s="327"/>
      <c r="R87" s="322"/>
      <c r="S87" s="303"/>
      <c r="T87" s="304"/>
      <c r="U87" s="304"/>
      <c r="V87" s="304"/>
      <c r="W87" s="305"/>
      <c r="X87" s="195" t="s">
        <v>17</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6"/>
      <c r="BG87" s="307"/>
      <c r="BH87" s="308"/>
      <c r="BI87" s="309"/>
      <c r="BJ87" s="310"/>
      <c r="BK87" s="311"/>
      <c r="BL87" s="311"/>
      <c r="BM87" s="311"/>
      <c r="BN87" s="312"/>
    </row>
    <row r="88" spans="2:66" ht="20.25" customHeight="1" x14ac:dyDescent="0.4">
      <c r="B88" s="320"/>
      <c r="C88" s="465"/>
      <c r="D88" s="468"/>
      <c r="E88" s="265"/>
      <c r="F88" s="467"/>
      <c r="G88" s="354"/>
      <c r="H88" s="355"/>
      <c r="I88" s="207"/>
      <c r="J88" s="208">
        <f>G87</f>
        <v>0</v>
      </c>
      <c r="K88" s="207"/>
      <c r="L88" s="208">
        <f>M87</f>
        <v>0</v>
      </c>
      <c r="M88" s="356"/>
      <c r="N88" s="357"/>
      <c r="O88" s="358"/>
      <c r="P88" s="359"/>
      <c r="Q88" s="359"/>
      <c r="R88" s="355"/>
      <c r="S88" s="303"/>
      <c r="T88" s="304"/>
      <c r="U88" s="304"/>
      <c r="V88" s="304"/>
      <c r="W88" s="305"/>
      <c r="X88" s="196" t="s">
        <v>251</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51">
        <f>IF($BI$3="４週",SUM(AA88:BB88),IF($BI$3="暦月",SUM(AA88:BE88),""))</f>
        <v>0</v>
      </c>
      <c r="BG88" s="352"/>
      <c r="BH88" s="353">
        <f>IF($BI$3="４週",BF88/4,IF($BI$3="暦月",(BF88/($BI$8/7)),""))</f>
        <v>0</v>
      </c>
      <c r="BI88" s="352"/>
      <c r="BJ88" s="348"/>
      <c r="BK88" s="349"/>
      <c r="BL88" s="349"/>
      <c r="BM88" s="349"/>
      <c r="BN88" s="350"/>
    </row>
    <row r="89" spans="2:66" ht="20.25" customHeight="1" x14ac:dyDescent="0.4">
      <c r="B89" s="319">
        <f>B87+1</f>
        <v>37</v>
      </c>
      <c r="C89" s="464"/>
      <c r="D89" s="466"/>
      <c r="E89" s="265"/>
      <c r="F89" s="467"/>
      <c r="G89" s="321"/>
      <c r="H89" s="322"/>
      <c r="I89" s="163"/>
      <c r="J89" s="164"/>
      <c r="K89" s="163"/>
      <c r="L89" s="164"/>
      <c r="M89" s="324"/>
      <c r="N89" s="325"/>
      <c r="O89" s="326"/>
      <c r="P89" s="327"/>
      <c r="Q89" s="327"/>
      <c r="R89" s="322"/>
      <c r="S89" s="303"/>
      <c r="T89" s="304"/>
      <c r="U89" s="304"/>
      <c r="V89" s="304"/>
      <c r="W89" s="305"/>
      <c r="X89" s="195" t="s">
        <v>17</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6"/>
      <c r="BG89" s="307"/>
      <c r="BH89" s="308"/>
      <c r="BI89" s="309"/>
      <c r="BJ89" s="310"/>
      <c r="BK89" s="311"/>
      <c r="BL89" s="311"/>
      <c r="BM89" s="311"/>
      <c r="BN89" s="312"/>
    </row>
    <row r="90" spans="2:66" ht="20.25" customHeight="1" x14ac:dyDescent="0.4">
      <c r="B90" s="320"/>
      <c r="C90" s="465"/>
      <c r="D90" s="468"/>
      <c r="E90" s="265"/>
      <c r="F90" s="467"/>
      <c r="G90" s="354"/>
      <c r="H90" s="355"/>
      <c r="I90" s="207"/>
      <c r="J90" s="208">
        <f>G89</f>
        <v>0</v>
      </c>
      <c r="K90" s="207"/>
      <c r="L90" s="208">
        <f>M89</f>
        <v>0</v>
      </c>
      <c r="M90" s="356"/>
      <c r="N90" s="357"/>
      <c r="O90" s="358"/>
      <c r="P90" s="359"/>
      <c r="Q90" s="359"/>
      <c r="R90" s="355"/>
      <c r="S90" s="303"/>
      <c r="T90" s="304"/>
      <c r="U90" s="304"/>
      <c r="V90" s="304"/>
      <c r="W90" s="305"/>
      <c r="X90" s="196" t="s">
        <v>251</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51">
        <f>IF($BI$3="４週",SUM(AA90:BB90),IF($BI$3="暦月",SUM(AA90:BE90),""))</f>
        <v>0</v>
      </c>
      <c r="BG90" s="352"/>
      <c r="BH90" s="353">
        <f>IF($BI$3="４週",BF90/4,IF($BI$3="暦月",(BF90/($BI$8/7)),""))</f>
        <v>0</v>
      </c>
      <c r="BI90" s="352"/>
      <c r="BJ90" s="348"/>
      <c r="BK90" s="349"/>
      <c r="BL90" s="349"/>
      <c r="BM90" s="349"/>
      <c r="BN90" s="350"/>
    </row>
    <row r="91" spans="2:66" ht="20.25" customHeight="1" x14ac:dyDescent="0.4">
      <c r="B91" s="319">
        <f>B89+1</f>
        <v>38</v>
      </c>
      <c r="C91" s="464"/>
      <c r="D91" s="466"/>
      <c r="E91" s="265"/>
      <c r="F91" s="467"/>
      <c r="G91" s="321"/>
      <c r="H91" s="322"/>
      <c r="I91" s="163"/>
      <c r="J91" s="164"/>
      <c r="K91" s="163"/>
      <c r="L91" s="164"/>
      <c r="M91" s="324"/>
      <c r="N91" s="325"/>
      <c r="O91" s="326"/>
      <c r="P91" s="327"/>
      <c r="Q91" s="327"/>
      <c r="R91" s="322"/>
      <c r="S91" s="303"/>
      <c r="T91" s="304"/>
      <c r="U91" s="304"/>
      <c r="V91" s="304"/>
      <c r="W91" s="305"/>
      <c r="X91" s="195" t="s">
        <v>17</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6"/>
      <c r="BG91" s="307"/>
      <c r="BH91" s="308"/>
      <c r="BI91" s="309"/>
      <c r="BJ91" s="310"/>
      <c r="BK91" s="311"/>
      <c r="BL91" s="311"/>
      <c r="BM91" s="311"/>
      <c r="BN91" s="312"/>
    </row>
    <row r="92" spans="2:66" ht="20.25" customHeight="1" x14ac:dyDescent="0.4">
      <c r="B92" s="320"/>
      <c r="C92" s="465"/>
      <c r="D92" s="468"/>
      <c r="E92" s="265"/>
      <c r="F92" s="467"/>
      <c r="G92" s="354"/>
      <c r="H92" s="355"/>
      <c r="I92" s="207"/>
      <c r="J92" s="208">
        <f>G91</f>
        <v>0</v>
      </c>
      <c r="K92" s="207"/>
      <c r="L92" s="208">
        <f>M91</f>
        <v>0</v>
      </c>
      <c r="M92" s="356"/>
      <c r="N92" s="357"/>
      <c r="O92" s="358"/>
      <c r="P92" s="359"/>
      <c r="Q92" s="359"/>
      <c r="R92" s="355"/>
      <c r="S92" s="303"/>
      <c r="T92" s="304"/>
      <c r="U92" s="304"/>
      <c r="V92" s="304"/>
      <c r="W92" s="305"/>
      <c r="X92" s="196" t="s">
        <v>251</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51">
        <f>IF($BI$3="４週",SUM(AA92:BB92),IF($BI$3="暦月",SUM(AA92:BE92),""))</f>
        <v>0</v>
      </c>
      <c r="BG92" s="352"/>
      <c r="BH92" s="353">
        <f>IF($BI$3="４週",BF92/4,IF($BI$3="暦月",(BF92/($BI$8/7)),""))</f>
        <v>0</v>
      </c>
      <c r="BI92" s="352"/>
      <c r="BJ92" s="348"/>
      <c r="BK92" s="349"/>
      <c r="BL92" s="349"/>
      <c r="BM92" s="349"/>
      <c r="BN92" s="350"/>
    </row>
    <row r="93" spans="2:66" ht="20.25" customHeight="1" x14ac:dyDescent="0.4">
      <c r="B93" s="319">
        <f>B91+1</f>
        <v>39</v>
      </c>
      <c r="C93" s="464"/>
      <c r="D93" s="466"/>
      <c r="E93" s="265"/>
      <c r="F93" s="467"/>
      <c r="G93" s="321"/>
      <c r="H93" s="322"/>
      <c r="I93" s="163"/>
      <c r="J93" s="164"/>
      <c r="K93" s="163"/>
      <c r="L93" s="164"/>
      <c r="M93" s="324"/>
      <c r="N93" s="325"/>
      <c r="O93" s="326"/>
      <c r="P93" s="327"/>
      <c r="Q93" s="327"/>
      <c r="R93" s="322"/>
      <c r="S93" s="303"/>
      <c r="T93" s="304"/>
      <c r="U93" s="304"/>
      <c r="V93" s="304"/>
      <c r="W93" s="305"/>
      <c r="X93" s="195" t="s">
        <v>17</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6"/>
      <c r="BG93" s="307"/>
      <c r="BH93" s="308"/>
      <c r="BI93" s="309"/>
      <c r="BJ93" s="310"/>
      <c r="BK93" s="311"/>
      <c r="BL93" s="311"/>
      <c r="BM93" s="311"/>
      <c r="BN93" s="312"/>
    </row>
    <row r="94" spans="2:66" ht="20.25" customHeight="1" x14ac:dyDescent="0.4">
      <c r="B94" s="320"/>
      <c r="C94" s="465"/>
      <c r="D94" s="468"/>
      <c r="E94" s="265"/>
      <c r="F94" s="467"/>
      <c r="G94" s="354"/>
      <c r="H94" s="355"/>
      <c r="I94" s="207"/>
      <c r="J94" s="208">
        <f>G93</f>
        <v>0</v>
      </c>
      <c r="K94" s="207"/>
      <c r="L94" s="208">
        <f>M93</f>
        <v>0</v>
      </c>
      <c r="M94" s="356"/>
      <c r="N94" s="357"/>
      <c r="O94" s="358"/>
      <c r="P94" s="359"/>
      <c r="Q94" s="359"/>
      <c r="R94" s="355"/>
      <c r="S94" s="303"/>
      <c r="T94" s="304"/>
      <c r="U94" s="304"/>
      <c r="V94" s="304"/>
      <c r="W94" s="305"/>
      <c r="X94" s="196" t="s">
        <v>251</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51">
        <f>IF($BI$3="４週",SUM(AA94:BB94),IF($BI$3="暦月",SUM(AA94:BE94),""))</f>
        <v>0</v>
      </c>
      <c r="BG94" s="352"/>
      <c r="BH94" s="353">
        <f>IF($BI$3="４週",BF94/4,IF($BI$3="暦月",(BF94/($BI$8/7)),""))</f>
        <v>0</v>
      </c>
      <c r="BI94" s="352"/>
      <c r="BJ94" s="348"/>
      <c r="BK94" s="349"/>
      <c r="BL94" s="349"/>
      <c r="BM94" s="349"/>
      <c r="BN94" s="350"/>
    </row>
    <row r="95" spans="2:66" ht="20.25" customHeight="1" x14ac:dyDescent="0.4">
      <c r="B95" s="319">
        <f>B93+1</f>
        <v>40</v>
      </c>
      <c r="C95" s="464"/>
      <c r="D95" s="466"/>
      <c r="E95" s="265"/>
      <c r="F95" s="467"/>
      <c r="G95" s="321"/>
      <c r="H95" s="322"/>
      <c r="I95" s="163"/>
      <c r="J95" s="164"/>
      <c r="K95" s="163"/>
      <c r="L95" s="164"/>
      <c r="M95" s="324"/>
      <c r="N95" s="325"/>
      <c r="O95" s="326"/>
      <c r="P95" s="327"/>
      <c r="Q95" s="327"/>
      <c r="R95" s="322"/>
      <c r="S95" s="303"/>
      <c r="T95" s="304"/>
      <c r="U95" s="304"/>
      <c r="V95" s="304"/>
      <c r="W95" s="305"/>
      <c r="X95" s="195" t="s">
        <v>17</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6"/>
      <c r="BG95" s="307"/>
      <c r="BH95" s="308"/>
      <c r="BI95" s="309"/>
      <c r="BJ95" s="310"/>
      <c r="BK95" s="311"/>
      <c r="BL95" s="311"/>
      <c r="BM95" s="311"/>
      <c r="BN95" s="312"/>
    </row>
    <row r="96" spans="2:66" ht="20.25" customHeight="1" x14ac:dyDescent="0.4">
      <c r="B96" s="320"/>
      <c r="C96" s="465"/>
      <c r="D96" s="468"/>
      <c r="E96" s="265"/>
      <c r="F96" s="467"/>
      <c r="G96" s="354"/>
      <c r="H96" s="355"/>
      <c r="I96" s="207"/>
      <c r="J96" s="208">
        <f>G95</f>
        <v>0</v>
      </c>
      <c r="K96" s="207"/>
      <c r="L96" s="208">
        <f>M95</f>
        <v>0</v>
      </c>
      <c r="M96" s="356"/>
      <c r="N96" s="357"/>
      <c r="O96" s="358"/>
      <c r="P96" s="359"/>
      <c r="Q96" s="359"/>
      <c r="R96" s="355"/>
      <c r="S96" s="303"/>
      <c r="T96" s="304"/>
      <c r="U96" s="304"/>
      <c r="V96" s="304"/>
      <c r="W96" s="305"/>
      <c r="X96" s="196" t="s">
        <v>251</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51">
        <f>IF($BI$3="４週",SUM(AA96:BB96),IF($BI$3="暦月",SUM(AA96:BE96),""))</f>
        <v>0</v>
      </c>
      <c r="BG96" s="352"/>
      <c r="BH96" s="353">
        <f>IF($BI$3="４週",BF96/4,IF($BI$3="暦月",(BF96/($BI$8/7)),""))</f>
        <v>0</v>
      </c>
      <c r="BI96" s="352"/>
      <c r="BJ96" s="348"/>
      <c r="BK96" s="349"/>
      <c r="BL96" s="349"/>
      <c r="BM96" s="349"/>
      <c r="BN96" s="350"/>
    </row>
    <row r="97" spans="2:66" ht="20.25" customHeight="1" x14ac:dyDescent="0.4">
      <c r="B97" s="319">
        <f>B95+1</f>
        <v>41</v>
      </c>
      <c r="C97" s="464"/>
      <c r="D97" s="466"/>
      <c r="E97" s="265"/>
      <c r="F97" s="467"/>
      <c r="G97" s="321"/>
      <c r="H97" s="322"/>
      <c r="I97" s="163"/>
      <c r="J97" s="164"/>
      <c r="K97" s="163"/>
      <c r="L97" s="164"/>
      <c r="M97" s="324"/>
      <c r="N97" s="325"/>
      <c r="O97" s="326"/>
      <c r="P97" s="327"/>
      <c r="Q97" s="327"/>
      <c r="R97" s="322"/>
      <c r="S97" s="303"/>
      <c r="T97" s="304"/>
      <c r="U97" s="304"/>
      <c r="V97" s="304"/>
      <c r="W97" s="305"/>
      <c r="X97" s="195" t="s">
        <v>17</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6"/>
      <c r="BG97" s="307"/>
      <c r="BH97" s="308"/>
      <c r="BI97" s="309"/>
      <c r="BJ97" s="310"/>
      <c r="BK97" s="311"/>
      <c r="BL97" s="311"/>
      <c r="BM97" s="311"/>
      <c r="BN97" s="312"/>
    </row>
    <row r="98" spans="2:66" ht="20.25" customHeight="1" x14ac:dyDescent="0.4">
      <c r="B98" s="320"/>
      <c r="C98" s="465"/>
      <c r="D98" s="468"/>
      <c r="E98" s="265"/>
      <c r="F98" s="467"/>
      <c r="G98" s="354"/>
      <c r="H98" s="355"/>
      <c r="I98" s="207"/>
      <c r="J98" s="208">
        <f>G97</f>
        <v>0</v>
      </c>
      <c r="K98" s="207"/>
      <c r="L98" s="208">
        <f>M97</f>
        <v>0</v>
      </c>
      <c r="M98" s="356"/>
      <c r="N98" s="357"/>
      <c r="O98" s="358"/>
      <c r="P98" s="359"/>
      <c r="Q98" s="359"/>
      <c r="R98" s="355"/>
      <c r="S98" s="303"/>
      <c r="T98" s="304"/>
      <c r="U98" s="304"/>
      <c r="V98" s="304"/>
      <c r="W98" s="305"/>
      <c r="X98" s="196" t="s">
        <v>251</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51">
        <f>IF($BI$3="４週",SUM(AA98:BB98),IF($BI$3="暦月",SUM(AA98:BE98),""))</f>
        <v>0</v>
      </c>
      <c r="BG98" s="352"/>
      <c r="BH98" s="353">
        <f>IF($BI$3="４週",BF98/4,IF($BI$3="暦月",(BF98/($BI$8/7)),""))</f>
        <v>0</v>
      </c>
      <c r="BI98" s="352"/>
      <c r="BJ98" s="348"/>
      <c r="BK98" s="349"/>
      <c r="BL98" s="349"/>
      <c r="BM98" s="349"/>
      <c r="BN98" s="350"/>
    </row>
    <row r="99" spans="2:66" ht="20.25" customHeight="1" x14ac:dyDescent="0.4">
      <c r="B99" s="319">
        <f>B97+1</f>
        <v>42</v>
      </c>
      <c r="C99" s="464"/>
      <c r="D99" s="466"/>
      <c r="E99" s="265"/>
      <c r="F99" s="467"/>
      <c r="G99" s="321"/>
      <c r="H99" s="322"/>
      <c r="I99" s="163"/>
      <c r="J99" s="164"/>
      <c r="K99" s="163"/>
      <c r="L99" s="164"/>
      <c r="M99" s="324"/>
      <c r="N99" s="325"/>
      <c r="O99" s="326"/>
      <c r="P99" s="327"/>
      <c r="Q99" s="327"/>
      <c r="R99" s="322"/>
      <c r="S99" s="303"/>
      <c r="T99" s="304"/>
      <c r="U99" s="304"/>
      <c r="V99" s="304"/>
      <c r="W99" s="305"/>
      <c r="X99" s="195" t="s">
        <v>17</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6"/>
      <c r="BG99" s="307"/>
      <c r="BH99" s="308"/>
      <c r="BI99" s="309"/>
      <c r="BJ99" s="310"/>
      <c r="BK99" s="311"/>
      <c r="BL99" s="311"/>
      <c r="BM99" s="311"/>
      <c r="BN99" s="312"/>
    </row>
    <row r="100" spans="2:66" ht="20.25" customHeight="1" x14ac:dyDescent="0.4">
      <c r="B100" s="320"/>
      <c r="C100" s="465"/>
      <c r="D100" s="468"/>
      <c r="E100" s="265"/>
      <c r="F100" s="467"/>
      <c r="G100" s="354"/>
      <c r="H100" s="355"/>
      <c r="I100" s="207"/>
      <c r="J100" s="208">
        <f>G99</f>
        <v>0</v>
      </c>
      <c r="K100" s="207"/>
      <c r="L100" s="208">
        <f>M99</f>
        <v>0</v>
      </c>
      <c r="M100" s="356"/>
      <c r="N100" s="357"/>
      <c r="O100" s="358"/>
      <c r="P100" s="359"/>
      <c r="Q100" s="359"/>
      <c r="R100" s="355"/>
      <c r="S100" s="303"/>
      <c r="T100" s="304"/>
      <c r="U100" s="304"/>
      <c r="V100" s="304"/>
      <c r="W100" s="305"/>
      <c r="X100" s="196" t="s">
        <v>251</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51">
        <f>IF($BI$3="４週",SUM(AA100:BB100),IF($BI$3="暦月",SUM(AA100:BE100),""))</f>
        <v>0</v>
      </c>
      <c r="BG100" s="352"/>
      <c r="BH100" s="353">
        <f>IF($BI$3="４週",BF100/4,IF($BI$3="暦月",(BF100/($BI$8/7)),""))</f>
        <v>0</v>
      </c>
      <c r="BI100" s="352"/>
      <c r="BJ100" s="348"/>
      <c r="BK100" s="349"/>
      <c r="BL100" s="349"/>
      <c r="BM100" s="349"/>
      <c r="BN100" s="350"/>
    </row>
    <row r="101" spans="2:66" ht="20.25" customHeight="1" x14ac:dyDescent="0.4">
      <c r="B101" s="319">
        <f>B99+1</f>
        <v>43</v>
      </c>
      <c r="C101" s="464"/>
      <c r="D101" s="466"/>
      <c r="E101" s="265"/>
      <c r="F101" s="467"/>
      <c r="G101" s="321"/>
      <c r="H101" s="322"/>
      <c r="I101" s="163"/>
      <c r="J101" s="164"/>
      <c r="K101" s="163"/>
      <c r="L101" s="164"/>
      <c r="M101" s="324"/>
      <c r="N101" s="325"/>
      <c r="O101" s="326"/>
      <c r="P101" s="327"/>
      <c r="Q101" s="327"/>
      <c r="R101" s="322"/>
      <c r="S101" s="303"/>
      <c r="T101" s="304"/>
      <c r="U101" s="304"/>
      <c r="V101" s="304"/>
      <c r="W101" s="305"/>
      <c r="X101" s="195" t="s">
        <v>17</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6"/>
      <c r="BG101" s="307"/>
      <c r="BH101" s="308"/>
      <c r="BI101" s="309"/>
      <c r="BJ101" s="310"/>
      <c r="BK101" s="311"/>
      <c r="BL101" s="311"/>
      <c r="BM101" s="311"/>
      <c r="BN101" s="312"/>
    </row>
    <row r="102" spans="2:66" ht="20.25" customHeight="1" x14ac:dyDescent="0.4">
      <c r="B102" s="320"/>
      <c r="C102" s="465"/>
      <c r="D102" s="468"/>
      <c r="E102" s="265"/>
      <c r="F102" s="467"/>
      <c r="G102" s="354"/>
      <c r="H102" s="355"/>
      <c r="I102" s="207"/>
      <c r="J102" s="208">
        <f>G101</f>
        <v>0</v>
      </c>
      <c r="K102" s="207"/>
      <c r="L102" s="208">
        <f>M101</f>
        <v>0</v>
      </c>
      <c r="M102" s="356"/>
      <c r="N102" s="357"/>
      <c r="O102" s="358"/>
      <c r="P102" s="359"/>
      <c r="Q102" s="359"/>
      <c r="R102" s="355"/>
      <c r="S102" s="303"/>
      <c r="T102" s="304"/>
      <c r="U102" s="304"/>
      <c r="V102" s="304"/>
      <c r="W102" s="305"/>
      <c r="X102" s="196" t="s">
        <v>251</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51">
        <f>IF($BI$3="４週",SUM(AA102:BB102),IF($BI$3="暦月",SUM(AA102:BE102),""))</f>
        <v>0</v>
      </c>
      <c r="BG102" s="352"/>
      <c r="BH102" s="353">
        <f>IF($BI$3="４週",BF102/4,IF($BI$3="暦月",(BF102/($BI$8/7)),""))</f>
        <v>0</v>
      </c>
      <c r="BI102" s="352"/>
      <c r="BJ102" s="348"/>
      <c r="BK102" s="349"/>
      <c r="BL102" s="349"/>
      <c r="BM102" s="349"/>
      <c r="BN102" s="350"/>
    </row>
    <row r="103" spans="2:66" ht="20.25" customHeight="1" x14ac:dyDescent="0.4">
      <c r="B103" s="319">
        <f>B101+1</f>
        <v>44</v>
      </c>
      <c r="C103" s="464"/>
      <c r="D103" s="466"/>
      <c r="E103" s="265"/>
      <c r="F103" s="467"/>
      <c r="G103" s="321"/>
      <c r="H103" s="322"/>
      <c r="I103" s="163"/>
      <c r="J103" s="164"/>
      <c r="K103" s="163"/>
      <c r="L103" s="164"/>
      <c r="M103" s="324"/>
      <c r="N103" s="325"/>
      <c r="O103" s="326"/>
      <c r="P103" s="327"/>
      <c r="Q103" s="327"/>
      <c r="R103" s="322"/>
      <c r="S103" s="303"/>
      <c r="T103" s="304"/>
      <c r="U103" s="304"/>
      <c r="V103" s="304"/>
      <c r="W103" s="305"/>
      <c r="X103" s="195" t="s">
        <v>17</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6"/>
      <c r="BG103" s="307"/>
      <c r="BH103" s="308"/>
      <c r="BI103" s="309"/>
      <c r="BJ103" s="310"/>
      <c r="BK103" s="311"/>
      <c r="BL103" s="311"/>
      <c r="BM103" s="311"/>
      <c r="BN103" s="312"/>
    </row>
    <row r="104" spans="2:66" ht="20.25" customHeight="1" x14ac:dyDescent="0.4">
      <c r="B104" s="320"/>
      <c r="C104" s="465"/>
      <c r="D104" s="468"/>
      <c r="E104" s="265"/>
      <c r="F104" s="467"/>
      <c r="G104" s="354"/>
      <c r="H104" s="355"/>
      <c r="I104" s="207"/>
      <c r="J104" s="208">
        <f>G103</f>
        <v>0</v>
      </c>
      <c r="K104" s="207"/>
      <c r="L104" s="208">
        <f>M103</f>
        <v>0</v>
      </c>
      <c r="M104" s="356"/>
      <c r="N104" s="357"/>
      <c r="O104" s="358"/>
      <c r="P104" s="359"/>
      <c r="Q104" s="359"/>
      <c r="R104" s="355"/>
      <c r="S104" s="303"/>
      <c r="T104" s="304"/>
      <c r="U104" s="304"/>
      <c r="V104" s="304"/>
      <c r="W104" s="305"/>
      <c r="X104" s="196" t="s">
        <v>251</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51">
        <f>IF($BI$3="４週",SUM(AA104:BB104),IF($BI$3="暦月",SUM(AA104:BE104),""))</f>
        <v>0</v>
      </c>
      <c r="BG104" s="352"/>
      <c r="BH104" s="353">
        <f>IF($BI$3="４週",BF104/4,IF($BI$3="暦月",(BF104/($BI$8/7)),""))</f>
        <v>0</v>
      </c>
      <c r="BI104" s="352"/>
      <c r="BJ104" s="348"/>
      <c r="BK104" s="349"/>
      <c r="BL104" s="349"/>
      <c r="BM104" s="349"/>
      <c r="BN104" s="350"/>
    </row>
    <row r="105" spans="2:66" ht="20.25" customHeight="1" x14ac:dyDescent="0.4">
      <c r="B105" s="319">
        <f>B103+1</f>
        <v>45</v>
      </c>
      <c r="C105" s="464"/>
      <c r="D105" s="466"/>
      <c r="E105" s="265"/>
      <c r="F105" s="467"/>
      <c r="G105" s="321"/>
      <c r="H105" s="322"/>
      <c r="I105" s="163"/>
      <c r="J105" s="164"/>
      <c r="K105" s="163"/>
      <c r="L105" s="164"/>
      <c r="M105" s="324"/>
      <c r="N105" s="325"/>
      <c r="O105" s="326"/>
      <c r="P105" s="327"/>
      <c r="Q105" s="327"/>
      <c r="R105" s="322"/>
      <c r="S105" s="303"/>
      <c r="T105" s="304"/>
      <c r="U105" s="304"/>
      <c r="V105" s="304"/>
      <c r="W105" s="305"/>
      <c r="X105" s="195" t="s">
        <v>17</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6"/>
      <c r="BG105" s="307"/>
      <c r="BH105" s="308"/>
      <c r="BI105" s="309"/>
      <c r="BJ105" s="310"/>
      <c r="BK105" s="311"/>
      <c r="BL105" s="311"/>
      <c r="BM105" s="311"/>
      <c r="BN105" s="312"/>
    </row>
    <row r="106" spans="2:66" ht="20.25" customHeight="1" x14ac:dyDescent="0.4">
      <c r="B106" s="320"/>
      <c r="C106" s="465"/>
      <c r="D106" s="468"/>
      <c r="E106" s="265"/>
      <c r="F106" s="467"/>
      <c r="G106" s="354"/>
      <c r="H106" s="355"/>
      <c r="I106" s="207"/>
      <c r="J106" s="208">
        <f>G105</f>
        <v>0</v>
      </c>
      <c r="K106" s="207"/>
      <c r="L106" s="208">
        <f>M105</f>
        <v>0</v>
      </c>
      <c r="M106" s="356"/>
      <c r="N106" s="357"/>
      <c r="O106" s="358"/>
      <c r="P106" s="359"/>
      <c r="Q106" s="359"/>
      <c r="R106" s="355"/>
      <c r="S106" s="303"/>
      <c r="T106" s="304"/>
      <c r="U106" s="304"/>
      <c r="V106" s="304"/>
      <c r="W106" s="305"/>
      <c r="X106" s="196" t="s">
        <v>251</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51">
        <f>IF($BI$3="４週",SUM(AA106:BB106),IF($BI$3="暦月",SUM(AA106:BE106),""))</f>
        <v>0</v>
      </c>
      <c r="BG106" s="352"/>
      <c r="BH106" s="353">
        <f>IF($BI$3="４週",BF106/4,IF($BI$3="暦月",(BF106/($BI$8/7)),""))</f>
        <v>0</v>
      </c>
      <c r="BI106" s="352"/>
      <c r="BJ106" s="348"/>
      <c r="BK106" s="349"/>
      <c r="BL106" s="349"/>
      <c r="BM106" s="349"/>
      <c r="BN106" s="350"/>
    </row>
    <row r="107" spans="2:66" ht="20.25" customHeight="1" x14ac:dyDescent="0.4">
      <c r="B107" s="319">
        <f>B105+1</f>
        <v>46</v>
      </c>
      <c r="C107" s="464"/>
      <c r="D107" s="466"/>
      <c r="E107" s="265"/>
      <c r="F107" s="467"/>
      <c r="G107" s="321"/>
      <c r="H107" s="322"/>
      <c r="I107" s="163"/>
      <c r="J107" s="164"/>
      <c r="K107" s="163"/>
      <c r="L107" s="164"/>
      <c r="M107" s="324"/>
      <c r="N107" s="325"/>
      <c r="O107" s="326"/>
      <c r="P107" s="327"/>
      <c r="Q107" s="327"/>
      <c r="R107" s="322"/>
      <c r="S107" s="303"/>
      <c r="T107" s="304"/>
      <c r="U107" s="304"/>
      <c r="V107" s="304"/>
      <c r="W107" s="305"/>
      <c r="X107" s="195" t="s">
        <v>17</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6"/>
      <c r="BG107" s="307"/>
      <c r="BH107" s="308"/>
      <c r="BI107" s="309"/>
      <c r="BJ107" s="310"/>
      <c r="BK107" s="311"/>
      <c r="BL107" s="311"/>
      <c r="BM107" s="311"/>
      <c r="BN107" s="312"/>
    </row>
    <row r="108" spans="2:66" ht="20.25" customHeight="1" x14ac:dyDescent="0.4">
      <c r="B108" s="320"/>
      <c r="C108" s="465"/>
      <c r="D108" s="468"/>
      <c r="E108" s="265"/>
      <c r="F108" s="467"/>
      <c r="G108" s="354"/>
      <c r="H108" s="355"/>
      <c r="I108" s="207"/>
      <c r="J108" s="208">
        <f>G107</f>
        <v>0</v>
      </c>
      <c r="K108" s="207"/>
      <c r="L108" s="208">
        <f>M107</f>
        <v>0</v>
      </c>
      <c r="M108" s="356"/>
      <c r="N108" s="357"/>
      <c r="O108" s="358"/>
      <c r="P108" s="359"/>
      <c r="Q108" s="359"/>
      <c r="R108" s="355"/>
      <c r="S108" s="303"/>
      <c r="T108" s="304"/>
      <c r="U108" s="304"/>
      <c r="V108" s="304"/>
      <c r="W108" s="305"/>
      <c r="X108" s="196" t="s">
        <v>251</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51">
        <f>IF($BI$3="４週",SUM(AA108:BB108),IF($BI$3="暦月",SUM(AA108:BE108),""))</f>
        <v>0</v>
      </c>
      <c r="BG108" s="352"/>
      <c r="BH108" s="353">
        <f>IF($BI$3="４週",BF108/4,IF($BI$3="暦月",(BF108/($BI$8/7)),""))</f>
        <v>0</v>
      </c>
      <c r="BI108" s="352"/>
      <c r="BJ108" s="348"/>
      <c r="BK108" s="349"/>
      <c r="BL108" s="349"/>
      <c r="BM108" s="349"/>
      <c r="BN108" s="350"/>
    </row>
    <row r="109" spans="2:66" ht="20.25" customHeight="1" x14ac:dyDescent="0.4">
      <c r="B109" s="319">
        <f>B107+1</f>
        <v>47</v>
      </c>
      <c r="C109" s="464"/>
      <c r="D109" s="466"/>
      <c r="E109" s="265"/>
      <c r="F109" s="467"/>
      <c r="G109" s="321"/>
      <c r="H109" s="322"/>
      <c r="I109" s="163"/>
      <c r="J109" s="164"/>
      <c r="K109" s="163"/>
      <c r="L109" s="164"/>
      <c r="M109" s="324"/>
      <c r="N109" s="325"/>
      <c r="O109" s="326"/>
      <c r="P109" s="327"/>
      <c r="Q109" s="327"/>
      <c r="R109" s="322"/>
      <c r="S109" s="303"/>
      <c r="T109" s="304"/>
      <c r="U109" s="304"/>
      <c r="V109" s="304"/>
      <c r="W109" s="305"/>
      <c r="X109" s="195" t="s">
        <v>17</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6"/>
      <c r="BG109" s="307"/>
      <c r="BH109" s="308"/>
      <c r="BI109" s="309"/>
      <c r="BJ109" s="310"/>
      <c r="BK109" s="311"/>
      <c r="BL109" s="311"/>
      <c r="BM109" s="311"/>
      <c r="BN109" s="312"/>
    </row>
    <row r="110" spans="2:66" ht="20.25" customHeight="1" x14ac:dyDescent="0.4">
      <c r="B110" s="320"/>
      <c r="C110" s="465"/>
      <c r="D110" s="468"/>
      <c r="E110" s="265"/>
      <c r="F110" s="467"/>
      <c r="G110" s="354"/>
      <c r="H110" s="355"/>
      <c r="I110" s="207"/>
      <c r="J110" s="208">
        <f>G109</f>
        <v>0</v>
      </c>
      <c r="K110" s="207"/>
      <c r="L110" s="208">
        <f>M109</f>
        <v>0</v>
      </c>
      <c r="M110" s="356"/>
      <c r="N110" s="357"/>
      <c r="O110" s="358"/>
      <c r="P110" s="359"/>
      <c r="Q110" s="359"/>
      <c r="R110" s="355"/>
      <c r="S110" s="303"/>
      <c r="T110" s="304"/>
      <c r="U110" s="304"/>
      <c r="V110" s="304"/>
      <c r="W110" s="305"/>
      <c r="X110" s="196" t="s">
        <v>251</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51">
        <f>IF($BI$3="４週",SUM(AA110:BB110),IF($BI$3="暦月",SUM(AA110:BE110),""))</f>
        <v>0</v>
      </c>
      <c r="BG110" s="352"/>
      <c r="BH110" s="353">
        <f>IF($BI$3="４週",BF110/4,IF($BI$3="暦月",(BF110/($BI$8/7)),""))</f>
        <v>0</v>
      </c>
      <c r="BI110" s="352"/>
      <c r="BJ110" s="348"/>
      <c r="BK110" s="349"/>
      <c r="BL110" s="349"/>
      <c r="BM110" s="349"/>
      <c r="BN110" s="350"/>
    </row>
    <row r="111" spans="2:66" ht="20.25" customHeight="1" x14ac:dyDescent="0.4">
      <c r="B111" s="319">
        <f>B109+1</f>
        <v>48</v>
      </c>
      <c r="C111" s="464"/>
      <c r="D111" s="466"/>
      <c r="E111" s="265"/>
      <c r="F111" s="467"/>
      <c r="G111" s="321"/>
      <c r="H111" s="322"/>
      <c r="I111" s="163"/>
      <c r="J111" s="164"/>
      <c r="K111" s="163"/>
      <c r="L111" s="164"/>
      <c r="M111" s="324"/>
      <c r="N111" s="325"/>
      <c r="O111" s="326"/>
      <c r="P111" s="327"/>
      <c r="Q111" s="327"/>
      <c r="R111" s="322"/>
      <c r="S111" s="303"/>
      <c r="T111" s="304"/>
      <c r="U111" s="304"/>
      <c r="V111" s="304"/>
      <c r="W111" s="305"/>
      <c r="X111" s="195" t="s">
        <v>17</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6"/>
      <c r="BG111" s="307"/>
      <c r="BH111" s="308"/>
      <c r="BI111" s="309"/>
      <c r="BJ111" s="310"/>
      <c r="BK111" s="311"/>
      <c r="BL111" s="311"/>
      <c r="BM111" s="311"/>
      <c r="BN111" s="312"/>
    </row>
    <row r="112" spans="2:66" ht="20.25" customHeight="1" x14ac:dyDescent="0.4">
      <c r="B112" s="320"/>
      <c r="C112" s="465"/>
      <c r="D112" s="468"/>
      <c r="E112" s="265"/>
      <c r="F112" s="467"/>
      <c r="G112" s="354"/>
      <c r="H112" s="355"/>
      <c r="I112" s="207"/>
      <c r="J112" s="208">
        <f>G111</f>
        <v>0</v>
      </c>
      <c r="K112" s="207"/>
      <c r="L112" s="208">
        <f>M111</f>
        <v>0</v>
      </c>
      <c r="M112" s="356"/>
      <c r="N112" s="357"/>
      <c r="O112" s="358"/>
      <c r="P112" s="359"/>
      <c r="Q112" s="359"/>
      <c r="R112" s="355"/>
      <c r="S112" s="303"/>
      <c r="T112" s="304"/>
      <c r="U112" s="304"/>
      <c r="V112" s="304"/>
      <c r="W112" s="305"/>
      <c r="X112" s="196" t="s">
        <v>251</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51">
        <f>IF($BI$3="４週",SUM(AA112:BB112),IF($BI$3="暦月",SUM(AA112:BE112),""))</f>
        <v>0</v>
      </c>
      <c r="BG112" s="352"/>
      <c r="BH112" s="353">
        <f>IF($BI$3="４週",BF112/4,IF($BI$3="暦月",(BF112/($BI$8/7)),""))</f>
        <v>0</v>
      </c>
      <c r="BI112" s="352"/>
      <c r="BJ112" s="348"/>
      <c r="BK112" s="349"/>
      <c r="BL112" s="349"/>
      <c r="BM112" s="349"/>
      <c r="BN112" s="350"/>
    </row>
    <row r="113" spans="2:66" ht="20.25" customHeight="1" x14ac:dyDescent="0.4">
      <c r="B113" s="319">
        <f>B111+1</f>
        <v>49</v>
      </c>
      <c r="C113" s="464"/>
      <c r="D113" s="466"/>
      <c r="E113" s="265"/>
      <c r="F113" s="467"/>
      <c r="G113" s="321"/>
      <c r="H113" s="322"/>
      <c r="I113" s="163"/>
      <c r="J113" s="164"/>
      <c r="K113" s="163"/>
      <c r="L113" s="164"/>
      <c r="M113" s="324"/>
      <c r="N113" s="325"/>
      <c r="O113" s="326"/>
      <c r="P113" s="327"/>
      <c r="Q113" s="327"/>
      <c r="R113" s="322"/>
      <c r="S113" s="303"/>
      <c r="T113" s="304"/>
      <c r="U113" s="304"/>
      <c r="V113" s="304"/>
      <c r="W113" s="305"/>
      <c r="X113" s="195" t="s">
        <v>17</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6"/>
      <c r="BG113" s="307"/>
      <c r="BH113" s="308"/>
      <c r="BI113" s="309"/>
      <c r="BJ113" s="310"/>
      <c r="BK113" s="311"/>
      <c r="BL113" s="311"/>
      <c r="BM113" s="311"/>
      <c r="BN113" s="312"/>
    </row>
    <row r="114" spans="2:66" ht="20.25" customHeight="1" x14ac:dyDescent="0.4">
      <c r="B114" s="320"/>
      <c r="C114" s="465"/>
      <c r="D114" s="468"/>
      <c r="E114" s="265"/>
      <c r="F114" s="467"/>
      <c r="G114" s="354"/>
      <c r="H114" s="355"/>
      <c r="I114" s="207"/>
      <c r="J114" s="208">
        <f>G113</f>
        <v>0</v>
      </c>
      <c r="K114" s="207"/>
      <c r="L114" s="208">
        <f>M113</f>
        <v>0</v>
      </c>
      <c r="M114" s="356"/>
      <c r="N114" s="357"/>
      <c r="O114" s="358"/>
      <c r="P114" s="359"/>
      <c r="Q114" s="359"/>
      <c r="R114" s="355"/>
      <c r="S114" s="303"/>
      <c r="T114" s="304"/>
      <c r="U114" s="304"/>
      <c r="V114" s="304"/>
      <c r="W114" s="305"/>
      <c r="X114" s="196" t="s">
        <v>251</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51">
        <f>IF($BI$3="４週",SUM(AA114:BB114),IF($BI$3="暦月",SUM(AA114:BE114),""))</f>
        <v>0</v>
      </c>
      <c r="BG114" s="352"/>
      <c r="BH114" s="353">
        <f>IF($BI$3="４週",BF114/4,IF($BI$3="暦月",(BF114/($BI$8/7)),""))</f>
        <v>0</v>
      </c>
      <c r="BI114" s="352"/>
      <c r="BJ114" s="348"/>
      <c r="BK114" s="349"/>
      <c r="BL114" s="349"/>
      <c r="BM114" s="349"/>
      <c r="BN114" s="350"/>
    </row>
    <row r="115" spans="2:66" ht="20.25" customHeight="1" x14ac:dyDescent="0.4">
      <c r="B115" s="319">
        <f>B113+1</f>
        <v>50</v>
      </c>
      <c r="C115" s="464"/>
      <c r="D115" s="466"/>
      <c r="E115" s="265"/>
      <c r="F115" s="467"/>
      <c r="G115" s="321"/>
      <c r="H115" s="322"/>
      <c r="I115" s="163"/>
      <c r="J115" s="164"/>
      <c r="K115" s="163"/>
      <c r="L115" s="164"/>
      <c r="M115" s="324"/>
      <c r="N115" s="325"/>
      <c r="O115" s="326"/>
      <c r="P115" s="327"/>
      <c r="Q115" s="327"/>
      <c r="R115" s="322"/>
      <c r="S115" s="303"/>
      <c r="T115" s="304"/>
      <c r="U115" s="304"/>
      <c r="V115" s="304"/>
      <c r="W115" s="305"/>
      <c r="X115" s="195" t="s">
        <v>17</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6"/>
      <c r="BG115" s="307"/>
      <c r="BH115" s="308"/>
      <c r="BI115" s="309"/>
      <c r="BJ115" s="310"/>
      <c r="BK115" s="311"/>
      <c r="BL115" s="311"/>
      <c r="BM115" s="311"/>
      <c r="BN115" s="312"/>
    </row>
    <row r="116" spans="2:66" ht="20.25" customHeight="1" x14ac:dyDescent="0.4">
      <c r="B116" s="320"/>
      <c r="C116" s="465"/>
      <c r="D116" s="468"/>
      <c r="E116" s="265"/>
      <c r="F116" s="467"/>
      <c r="G116" s="354"/>
      <c r="H116" s="355"/>
      <c r="I116" s="207"/>
      <c r="J116" s="208">
        <f>G115</f>
        <v>0</v>
      </c>
      <c r="K116" s="207"/>
      <c r="L116" s="208">
        <f>M115</f>
        <v>0</v>
      </c>
      <c r="M116" s="356"/>
      <c r="N116" s="357"/>
      <c r="O116" s="358"/>
      <c r="P116" s="359"/>
      <c r="Q116" s="359"/>
      <c r="R116" s="355"/>
      <c r="S116" s="303"/>
      <c r="T116" s="304"/>
      <c r="U116" s="304"/>
      <c r="V116" s="304"/>
      <c r="W116" s="305"/>
      <c r="X116" s="196" t="s">
        <v>251</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51">
        <f>IF($BI$3="４週",SUM(AA116:BB116),IF($BI$3="暦月",SUM(AA116:BE116),""))</f>
        <v>0</v>
      </c>
      <c r="BG116" s="352"/>
      <c r="BH116" s="353">
        <f>IF($BI$3="４週",BF116/4,IF($BI$3="暦月",(BF116/($BI$8/7)),""))</f>
        <v>0</v>
      </c>
      <c r="BI116" s="352"/>
      <c r="BJ116" s="348"/>
      <c r="BK116" s="349"/>
      <c r="BL116" s="349"/>
      <c r="BM116" s="349"/>
      <c r="BN116" s="350"/>
    </row>
    <row r="117" spans="2:66" ht="20.25" customHeight="1" x14ac:dyDescent="0.4">
      <c r="B117" s="319">
        <f>B115+1</f>
        <v>51</v>
      </c>
      <c r="C117" s="464"/>
      <c r="D117" s="466"/>
      <c r="E117" s="265"/>
      <c r="F117" s="467"/>
      <c r="G117" s="321"/>
      <c r="H117" s="322"/>
      <c r="I117" s="163"/>
      <c r="J117" s="164"/>
      <c r="K117" s="163"/>
      <c r="L117" s="164"/>
      <c r="M117" s="324"/>
      <c r="N117" s="325"/>
      <c r="O117" s="326"/>
      <c r="P117" s="327"/>
      <c r="Q117" s="327"/>
      <c r="R117" s="322"/>
      <c r="S117" s="303"/>
      <c r="T117" s="304"/>
      <c r="U117" s="304"/>
      <c r="V117" s="304"/>
      <c r="W117" s="305"/>
      <c r="X117" s="195" t="s">
        <v>17</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6"/>
      <c r="BG117" s="307"/>
      <c r="BH117" s="308"/>
      <c r="BI117" s="309"/>
      <c r="BJ117" s="310"/>
      <c r="BK117" s="311"/>
      <c r="BL117" s="311"/>
      <c r="BM117" s="311"/>
      <c r="BN117" s="312"/>
    </row>
    <row r="118" spans="2:66" ht="20.25" customHeight="1" x14ac:dyDescent="0.4">
      <c r="B118" s="320"/>
      <c r="C118" s="465"/>
      <c r="D118" s="468"/>
      <c r="E118" s="265"/>
      <c r="F118" s="467"/>
      <c r="G118" s="354"/>
      <c r="H118" s="355"/>
      <c r="I118" s="207"/>
      <c r="J118" s="208">
        <f>G117</f>
        <v>0</v>
      </c>
      <c r="K118" s="207"/>
      <c r="L118" s="208">
        <f>M117</f>
        <v>0</v>
      </c>
      <c r="M118" s="356"/>
      <c r="N118" s="357"/>
      <c r="O118" s="358"/>
      <c r="P118" s="359"/>
      <c r="Q118" s="359"/>
      <c r="R118" s="355"/>
      <c r="S118" s="303"/>
      <c r="T118" s="304"/>
      <c r="U118" s="304"/>
      <c r="V118" s="304"/>
      <c r="W118" s="305"/>
      <c r="X118" s="196" t="s">
        <v>251</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51">
        <f>IF($BI$3="４週",SUM(AA118:BB118),IF($BI$3="暦月",SUM(AA118:BE118),""))</f>
        <v>0</v>
      </c>
      <c r="BG118" s="352"/>
      <c r="BH118" s="353">
        <f>IF($BI$3="４週",BF118/4,IF($BI$3="暦月",(BF118/($BI$8/7)),""))</f>
        <v>0</v>
      </c>
      <c r="BI118" s="352"/>
      <c r="BJ118" s="348"/>
      <c r="BK118" s="349"/>
      <c r="BL118" s="349"/>
      <c r="BM118" s="349"/>
      <c r="BN118" s="350"/>
    </row>
    <row r="119" spans="2:66" ht="20.25" customHeight="1" x14ac:dyDescent="0.4">
      <c r="B119" s="319">
        <f>B117+1</f>
        <v>52</v>
      </c>
      <c r="C119" s="464"/>
      <c r="D119" s="466"/>
      <c r="E119" s="265"/>
      <c r="F119" s="467"/>
      <c r="G119" s="321"/>
      <c r="H119" s="322"/>
      <c r="I119" s="163"/>
      <c r="J119" s="164"/>
      <c r="K119" s="163"/>
      <c r="L119" s="164"/>
      <c r="M119" s="324"/>
      <c r="N119" s="325"/>
      <c r="O119" s="326"/>
      <c r="P119" s="327"/>
      <c r="Q119" s="327"/>
      <c r="R119" s="322"/>
      <c r="S119" s="303"/>
      <c r="T119" s="304"/>
      <c r="U119" s="304"/>
      <c r="V119" s="304"/>
      <c r="W119" s="305"/>
      <c r="X119" s="195" t="s">
        <v>17</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6"/>
      <c r="BG119" s="307"/>
      <c r="BH119" s="308"/>
      <c r="BI119" s="309"/>
      <c r="BJ119" s="310"/>
      <c r="BK119" s="311"/>
      <c r="BL119" s="311"/>
      <c r="BM119" s="311"/>
      <c r="BN119" s="312"/>
    </row>
    <row r="120" spans="2:66" ht="20.25" customHeight="1" x14ac:dyDescent="0.4">
      <c r="B120" s="320"/>
      <c r="C120" s="465"/>
      <c r="D120" s="468"/>
      <c r="E120" s="265"/>
      <c r="F120" s="467"/>
      <c r="G120" s="354"/>
      <c r="H120" s="355"/>
      <c r="I120" s="207"/>
      <c r="J120" s="208">
        <f>G119</f>
        <v>0</v>
      </c>
      <c r="K120" s="207"/>
      <c r="L120" s="208">
        <f>M119</f>
        <v>0</v>
      </c>
      <c r="M120" s="356"/>
      <c r="N120" s="357"/>
      <c r="O120" s="358"/>
      <c r="P120" s="359"/>
      <c r="Q120" s="359"/>
      <c r="R120" s="355"/>
      <c r="S120" s="303"/>
      <c r="T120" s="304"/>
      <c r="U120" s="304"/>
      <c r="V120" s="304"/>
      <c r="W120" s="305"/>
      <c r="X120" s="196" t="s">
        <v>251</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51">
        <f>IF($BI$3="４週",SUM(AA120:BB120),IF($BI$3="暦月",SUM(AA120:BE120),""))</f>
        <v>0</v>
      </c>
      <c r="BG120" s="352"/>
      <c r="BH120" s="353">
        <f>IF($BI$3="４週",BF120/4,IF($BI$3="暦月",(BF120/($BI$8/7)),""))</f>
        <v>0</v>
      </c>
      <c r="BI120" s="352"/>
      <c r="BJ120" s="348"/>
      <c r="BK120" s="349"/>
      <c r="BL120" s="349"/>
      <c r="BM120" s="349"/>
      <c r="BN120" s="350"/>
    </row>
    <row r="121" spans="2:66" ht="20.25" customHeight="1" x14ac:dyDescent="0.4">
      <c r="B121" s="319">
        <f>B119+1</f>
        <v>53</v>
      </c>
      <c r="C121" s="464"/>
      <c r="D121" s="466"/>
      <c r="E121" s="265"/>
      <c r="F121" s="467"/>
      <c r="G121" s="321"/>
      <c r="H121" s="322"/>
      <c r="I121" s="163"/>
      <c r="J121" s="164"/>
      <c r="K121" s="163"/>
      <c r="L121" s="164"/>
      <c r="M121" s="324"/>
      <c r="N121" s="325"/>
      <c r="O121" s="326"/>
      <c r="P121" s="327"/>
      <c r="Q121" s="327"/>
      <c r="R121" s="322"/>
      <c r="S121" s="303"/>
      <c r="T121" s="304"/>
      <c r="U121" s="304"/>
      <c r="V121" s="304"/>
      <c r="W121" s="305"/>
      <c r="X121" s="195" t="s">
        <v>17</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6"/>
      <c r="BG121" s="307"/>
      <c r="BH121" s="308"/>
      <c r="BI121" s="309"/>
      <c r="BJ121" s="310"/>
      <c r="BK121" s="311"/>
      <c r="BL121" s="311"/>
      <c r="BM121" s="311"/>
      <c r="BN121" s="312"/>
    </row>
    <row r="122" spans="2:66" ht="20.25" customHeight="1" x14ac:dyDescent="0.4">
      <c r="B122" s="320"/>
      <c r="C122" s="465"/>
      <c r="D122" s="468"/>
      <c r="E122" s="265"/>
      <c r="F122" s="467"/>
      <c r="G122" s="354"/>
      <c r="H122" s="355"/>
      <c r="I122" s="207"/>
      <c r="J122" s="208">
        <f>G121</f>
        <v>0</v>
      </c>
      <c r="K122" s="207"/>
      <c r="L122" s="208">
        <f>M121</f>
        <v>0</v>
      </c>
      <c r="M122" s="356"/>
      <c r="N122" s="357"/>
      <c r="O122" s="358"/>
      <c r="P122" s="359"/>
      <c r="Q122" s="359"/>
      <c r="R122" s="355"/>
      <c r="S122" s="303"/>
      <c r="T122" s="304"/>
      <c r="U122" s="304"/>
      <c r="V122" s="304"/>
      <c r="W122" s="305"/>
      <c r="X122" s="196" t="s">
        <v>251</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51">
        <f>IF($BI$3="４週",SUM(AA122:BB122),IF($BI$3="暦月",SUM(AA122:BE122),""))</f>
        <v>0</v>
      </c>
      <c r="BG122" s="352"/>
      <c r="BH122" s="353">
        <f>IF($BI$3="４週",BF122/4,IF($BI$3="暦月",(BF122/($BI$8/7)),""))</f>
        <v>0</v>
      </c>
      <c r="BI122" s="352"/>
      <c r="BJ122" s="348"/>
      <c r="BK122" s="349"/>
      <c r="BL122" s="349"/>
      <c r="BM122" s="349"/>
      <c r="BN122" s="350"/>
    </row>
    <row r="123" spans="2:66" ht="20.25" customHeight="1" x14ac:dyDescent="0.4">
      <c r="B123" s="319">
        <f>B121+1</f>
        <v>54</v>
      </c>
      <c r="C123" s="464"/>
      <c r="D123" s="466"/>
      <c r="E123" s="265"/>
      <c r="F123" s="467"/>
      <c r="G123" s="321"/>
      <c r="H123" s="322"/>
      <c r="I123" s="163"/>
      <c r="J123" s="164"/>
      <c r="K123" s="163"/>
      <c r="L123" s="164"/>
      <c r="M123" s="324"/>
      <c r="N123" s="325"/>
      <c r="O123" s="326"/>
      <c r="P123" s="327"/>
      <c r="Q123" s="327"/>
      <c r="R123" s="322"/>
      <c r="S123" s="303"/>
      <c r="T123" s="304"/>
      <c r="U123" s="304"/>
      <c r="V123" s="304"/>
      <c r="W123" s="305"/>
      <c r="X123" s="195" t="s">
        <v>17</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6"/>
      <c r="BG123" s="307"/>
      <c r="BH123" s="308"/>
      <c r="BI123" s="309"/>
      <c r="BJ123" s="310"/>
      <c r="BK123" s="311"/>
      <c r="BL123" s="311"/>
      <c r="BM123" s="311"/>
      <c r="BN123" s="312"/>
    </row>
    <row r="124" spans="2:66" ht="20.25" customHeight="1" x14ac:dyDescent="0.4">
      <c r="B124" s="320"/>
      <c r="C124" s="465"/>
      <c r="D124" s="468"/>
      <c r="E124" s="265"/>
      <c r="F124" s="467"/>
      <c r="G124" s="354"/>
      <c r="H124" s="355"/>
      <c r="I124" s="207"/>
      <c r="J124" s="208">
        <f>G123</f>
        <v>0</v>
      </c>
      <c r="K124" s="207"/>
      <c r="L124" s="208">
        <f>M123</f>
        <v>0</v>
      </c>
      <c r="M124" s="356"/>
      <c r="N124" s="357"/>
      <c r="O124" s="358"/>
      <c r="P124" s="359"/>
      <c r="Q124" s="359"/>
      <c r="R124" s="355"/>
      <c r="S124" s="303"/>
      <c r="T124" s="304"/>
      <c r="U124" s="304"/>
      <c r="V124" s="304"/>
      <c r="W124" s="305"/>
      <c r="X124" s="196" t="s">
        <v>251</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51">
        <f>IF($BI$3="４週",SUM(AA124:BB124),IF($BI$3="暦月",SUM(AA124:BE124),""))</f>
        <v>0</v>
      </c>
      <c r="BG124" s="352"/>
      <c r="BH124" s="353">
        <f>IF($BI$3="４週",BF124/4,IF($BI$3="暦月",(BF124/($BI$8/7)),""))</f>
        <v>0</v>
      </c>
      <c r="BI124" s="352"/>
      <c r="BJ124" s="348"/>
      <c r="BK124" s="349"/>
      <c r="BL124" s="349"/>
      <c r="BM124" s="349"/>
      <c r="BN124" s="350"/>
    </row>
    <row r="125" spans="2:66" ht="20.25" customHeight="1" x14ac:dyDescent="0.4">
      <c r="B125" s="319">
        <f>B123+1</f>
        <v>55</v>
      </c>
      <c r="C125" s="464"/>
      <c r="D125" s="466"/>
      <c r="E125" s="265"/>
      <c r="F125" s="467"/>
      <c r="G125" s="321"/>
      <c r="H125" s="322"/>
      <c r="I125" s="163"/>
      <c r="J125" s="164"/>
      <c r="K125" s="163"/>
      <c r="L125" s="164"/>
      <c r="M125" s="324"/>
      <c r="N125" s="325"/>
      <c r="O125" s="326"/>
      <c r="P125" s="327"/>
      <c r="Q125" s="327"/>
      <c r="R125" s="322"/>
      <c r="S125" s="303"/>
      <c r="T125" s="304"/>
      <c r="U125" s="304"/>
      <c r="V125" s="304"/>
      <c r="W125" s="305"/>
      <c r="X125" s="195" t="s">
        <v>17</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6"/>
      <c r="BG125" s="307"/>
      <c r="BH125" s="308"/>
      <c r="BI125" s="309"/>
      <c r="BJ125" s="310"/>
      <c r="BK125" s="311"/>
      <c r="BL125" s="311"/>
      <c r="BM125" s="311"/>
      <c r="BN125" s="312"/>
    </row>
    <row r="126" spans="2:66" ht="20.25" customHeight="1" x14ac:dyDescent="0.4">
      <c r="B126" s="320"/>
      <c r="C126" s="465"/>
      <c r="D126" s="468"/>
      <c r="E126" s="265"/>
      <c r="F126" s="467"/>
      <c r="G126" s="354"/>
      <c r="H126" s="355"/>
      <c r="I126" s="207"/>
      <c r="J126" s="208">
        <f>G125</f>
        <v>0</v>
      </c>
      <c r="K126" s="207"/>
      <c r="L126" s="208">
        <f>M125</f>
        <v>0</v>
      </c>
      <c r="M126" s="356"/>
      <c r="N126" s="357"/>
      <c r="O126" s="358"/>
      <c r="P126" s="359"/>
      <c r="Q126" s="359"/>
      <c r="R126" s="355"/>
      <c r="S126" s="303"/>
      <c r="T126" s="304"/>
      <c r="U126" s="304"/>
      <c r="V126" s="304"/>
      <c r="W126" s="305"/>
      <c r="X126" s="196" t="s">
        <v>251</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51">
        <f>IF($BI$3="４週",SUM(AA126:BB126),IF($BI$3="暦月",SUM(AA126:BE126),""))</f>
        <v>0</v>
      </c>
      <c r="BG126" s="352"/>
      <c r="BH126" s="353">
        <f>IF($BI$3="４週",BF126/4,IF($BI$3="暦月",(BF126/($BI$8/7)),""))</f>
        <v>0</v>
      </c>
      <c r="BI126" s="352"/>
      <c r="BJ126" s="348"/>
      <c r="BK126" s="349"/>
      <c r="BL126" s="349"/>
      <c r="BM126" s="349"/>
      <c r="BN126" s="350"/>
    </row>
    <row r="127" spans="2:66" ht="20.25" customHeight="1" x14ac:dyDescent="0.4">
      <c r="B127" s="319">
        <f>B125+1</f>
        <v>56</v>
      </c>
      <c r="C127" s="464"/>
      <c r="D127" s="466"/>
      <c r="E127" s="265"/>
      <c r="F127" s="467"/>
      <c r="G127" s="321"/>
      <c r="H127" s="322"/>
      <c r="I127" s="163"/>
      <c r="J127" s="164"/>
      <c r="K127" s="163"/>
      <c r="L127" s="164"/>
      <c r="M127" s="324"/>
      <c r="N127" s="325"/>
      <c r="O127" s="326"/>
      <c r="P127" s="327"/>
      <c r="Q127" s="327"/>
      <c r="R127" s="322"/>
      <c r="S127" s="303"/>
      <c r="T127" s="304"/>
      <c r="U127" s="304"/>
      <c r="V127" s="304"/>
      <c r="W127" s="305"/>
      <c r="X127" s="195" t="s">
        <v>17</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6"/>
      <c r="BG127" s="307"/>
      <c r="BH127" s="308"/>
      <c r="BI127" s="309"/>
      <c r="BJ127" s="310"/>
      <c r="BK127" s="311"/>
      <c r="BL127" s="311"/>
      <c r="BM127" s="311"/>
      <c r="BN127" s="312"/>
    </row>
    <row r="128" spans="2:66" ht="20.25" customHeight="1" x14ac:dyDescent="0.4">
      <c r="B128" s="320"/>
      <c r="C128" s="465"/>
      <c r="D128" s="468"/>
      <c r="E128" s="265"/>
      <c r="F128" s="467"/>
      <c r="G128" s="354"/>
      <c r="H128" s="355"/>
      <c r="I128" s="207"/>
      <c r="J128" s="208">
        <f>G127</f>
        <v>0</v>
      </c>
      <c r="K128" s="207"/>
      <c r="L128" s="208">
        <f>M127</f>
        <v>0</v>
      </c>
      <c r="M128" s="356"/>
      <c r="N128" s="357"/>
      <c r="O128" s="358"/>
      <c r="P128" s="359"/>
      <c r="Q128" s="359"/>
      <c r="R128" s="355"/>
      <c r="S128" s="303"/>
      <c r="T128" s="304"/>
      <c r="U128" s="304"/>
      <c r="V128" s="304"/>
      <c r="W128" s="305"/>
      <c r="X128" s="196" t="s">
        <v>251</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51">
        <f>IF($BI$3="４週",SUM(AA128:BB128),IF($BI$3="暦月",SUM(AA128:BE128),""))</f>
        <v>0</v>
      </c>
      <c r="BG128" s="352"/>
      <c r="BH128" s="353">
        <f>IF($BI$3="４週",BF128/4,IF($BI$3="暦月",(BF128/($BI$8/7)),""))</f>
        <v>0</v>
      </c>
      <c r="BI128" s="352"/>
      <c r="BJ128" s="348"/>
      <c r="BK128" s="349"/>
      <c r="BL128" s="349"/>
      <c r="BM128" s="349"/>
      <c r="BN128" s="350"/>
    </row>
    <row r="129" spans="2:66" ht="20.25" customHeight="1" x14ac:dyDescent="0.4">
      <c r="B129" s="319">
        <f>B127+1</f>
        <v>57</v>
      </c>
      <c r="C129" s="464"/>
      <c r="D129" s="466"/>
      <c r="E129" s="265"/>
      <c r="F129" s="467"/>
      <c r="G129" s="321"/>
      <c r="H129" s="322"/>
      <c r="I129" s="163"/>
      <c r="J129" s="164"/>
      <c r="K129" s="163"/>
      <c r="L129" s="164"/>
      <c r="M129" s="324"/>
      <c r="N129" s="325"/>
      <c r="O129" s="326"/>
      <c r="P129" s="327"/>
      <c r="Q129" s="327"/>
      <c r="R129" s="322"/>
      <c r="S129" s="303"/>
      <c r="T129" s="304"/>
      <c r="U129" s="304"/>
      <c r="V129" s="304"/>
      <c r="W129" s="305"/>
      <c r="X129" s="195" t="s">
        <v>17</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6"/>
      <c r="BG129" s="307"/>
      <c r="BH129" s="308"/>
      <c r="BI129" s="309"/>
      <c r="BJ129" s="310"/>
      <c r="BK129" s="311"/>
      <c r="BL129" s="311"/>
      <c r="BM129" s="311"/>
      <c r="BN129" s="312"/>
    </row>
    <row r="130" spans="2:66" ht="20.25" customHeight="1" x14ac:dyDescent="0.4">
      <c r="B130" s="320"/>
      <c r="C130" s="465"/>
      <c r="D130" s="468"/>
      <c r="E130" s="265"/>
      <c r="F130" s="467"/>
      <c r="G130" s="354"/>
      <c r="H130" s="355"/>
      <c r="I130" s="207"/>
      <c r="J130" s="208">
        <f>G129</f>
        <v>0</v>
      </c>
      <c r="K130" s="207"/>
      <c r="L130" s="208">
        <f>M129</f>
        <v>0</v>
      </c>
      <c r="M130" s="356"/>
      <c r="N130" s="357"/>
      <c r="O130" s="358"/>
      <c r="P130" s="359"/>
      <c r="Q130" s="359"/>
      <c r="R130" s="355"/>
      <c r="S130" s="303"/>
      <c r="T130" s="304"/>
      <c r="U130" s="304"/>
      <c r="V130" s="304"/>
      <c r="W130" s="305"/>
      <c r="X130" s="196" t="s">
        <v>251</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51">
        <f>IF($BI$3="４週",SUM(AA130:BB130),IF($BI$3="暦月",SUM(AA130:BE130),""))</f>
        <v>0</v>
      </c>
      <c r="BG130" s="352"/>
      <c r="BH130" s="353">
        <f>IF($BI$3="４週",BF130/4,IF($BI$3="暦月",(BF130/($BI$8/7)),""))</f>
        <v>0</v>
      </c>
      <c r="BI130" s="352"/>
      <c r="BJ130" s="348"/>
      <c r="BK130" s="349"/>
      <c r="BL130" s="349"/>
      <c r="BM130" s="349"/>
      <c r="BN130" s="350"/>
    </row>
    <row r="131" spans="2:66" ht="20.25" customHeight="1" x14ac:dyDescent="0.4">
      <c r="B131" s="319">
        <f>B129+1</f>
        <v>58</v>
      </c>
      <c r="C131" s="464"/>
      <c r="D131" s="466"/>
      <c r="E131" s="265"/>
      <c r="F131" s="467"/>
      <c r="G131" s="321"/>
      <c r="H131" s="322"/>
      <c r="I131" s="163"/>
      <c r="J131" s="164"/>
      <c r="K131" s="163"/>
      <c r="L131" s="164"/>
      <c r="M131" s="324"/>
      <c r="N131" s="325"/>
      <c r="O131" s="326"/>
      <c r="P131" s="327"/>
      <c r="Q131" s="327"/>
      <c r="R131" s="322"/>
      <c r="S131" s="303"/>
      <c r="T131" s="304"/>
      <c r="U131" s="304"/>
      <c r="V131" s="304"/>
      <c r="W131" s="305"/>
      <c r="X131" s="195" t="s">
        <v>17</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6"/>
      <c r="BG131" s="307"/>
      <c r="BH131" s="308"/>
      <c r="BI131" s="309"/>
      <c r="BJ131" s="310"/>
      <c r="BK131" s="311"/>
      <c r="BL131" s="311"/>
      <c r="BM131" s="311"/>
      <c r="BN131" s="312"/>
    </row>
    <row r="132" spans="2:66" ht="20.25" customHeight="1" x14ac:dyDescent="0.4">
      <c r="B132" s="320"/>
      <c r="C132" s="465"/>
      <c r="D132" s="468"/>
      <c r="E132" s="265"/>
      <c r="F132" s="467"/>
      <c r="G132" s="354"/>
      <c r="H132" s="355"/>
      <c r="I132" s="207"/>
      <c r="J132" s="208">
        <f>G131</f>
        <v>0</v>
      </c>
      <c r="K132" s="207"/>
      <c r="L132" s="208">
        <f>M131</f>
        <v>0</v>
      </c>
      <c r="M132" s="356"/>
      <c r="N132" s="357"/>
      <c r="O132" s="358"/>
      <c r="P132" s="359"/>
      <c r="Q132" s="359"/>
      <c r="R132" s="355"/>
      <c r="S132" s="303"/>
      <c r="T132" s="304"/>
      <c r="U132" s="304"/>
      <c r="V132" s="304"/>
      <c r="W132" s="305"/>
      <c r="X132" s="196" t="s">
        <v>251</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51">
        <f>IF($BI$3="４週",SUM(AA132:BB132),IF($BI$3="暦月",SUM(AA132:BE132),""))</f>
        <v>0</v>
      </c>
      <c r="BG132" s="352"/>
      <c r="BH132" s="353">
        <f>IF($BI$3="４週",BF132/4,IF($BI$3="暦月",(BF132/($BI$8/7)),""))</f>
        <v>0</v>
      </c>
      <c r="BI132" s="352"/>
      <c r="BJ132" s="348"/>
      <c r="BK132" s="349"/>
      <c r="BL132" s="349"/>
      <c r="BM132" s="349"/>
      <c r="BN132" s="350"/>
    </row>
    <row r="133" spans="2:66" ht="20.25" customHeight="1" x14ac:dyDescent="0.4">
      <c r="B133" s="319">
        <f>B131+1</f>
        <v>59</v>
      </c>
      <c r="C133" s="464"/>
      <c r="D133" s="466"/>
      <c r="E133" s="265"/>
      <c r="F133" s="467"/>
      <c r="G133" s="321"/>
      <c r="H133" s="322"/>
      <c r="I133" s="163"/>
      <c r="J133" s="164"/>
      <c r="K133" s="163"/>
      <c r="L133" s="164"/>
      <c r="M133" s="324"/>
      <c r="N133" s="325"/>
      <c r="O133" s="326"/>
      <c r="P133" s="327"/>
      <c r="Q133" s="327"/>
      <c r="R133" s="322"/>
      <c r="S133" s="303"/>
      <c r="T133" s="304"/>
      <c r="U133" s="304"/>
      <c r="V133" s="304"/>
      <c r="W133" s="305"/>
      <c r="X133" s="195" t="s">
        <v>17</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6"/>
      <c r="BG133" s="307"/>
      <c r="BH133" s="308"/>
      <c r="BI133" s="309"/>
      <c r="BJ133" s="310"/>
      <c r="BK133" s="311"/>
      <c r="BL133" s="311"/>
      <c r="BM133" s="311"/>
      <c r="BN133" s="312"/>
    </row>
    <row r="134" spans="2:66" ht="20.25" customHeight="1" x14ac:dyDescent="0.4">
      <c r="B134" s="320"/>
      <c r="C134" s="465"/>
      <c r="D134" s="468"/>
      <c r="E134" s="265"/>
      <c r="F134" s="467"/>
      <c r="G134" s="354"/>
      <c r="H134" s="355"/>
      <c r="I134" s="207"/>
      <c r="J134" s="208">
        <f>G133</f>
        <v>0</v>
      </c>
      <c r="K134" s="207"/>
      <c r="L134" s="208">
        <f>M133</f>
        <v>0</v>
      </c>
      <c r="M134" s="356"/>
      <c r="N134" s="357"/>
      <c r="O134" s="358"/>
      <c r="P134" s="359"/>
      <c r="Q134" s="359"/>
      <c r="R134" s="355"/>
      <c r="S134" s="303"/>
      <c r="T134" s="304"/>
      <c r="U134" s="304"/>
      <c r="V134" s="304"/>
      <c r="W134" s="305"/>
      <c r="X134" s="196" t="s">
        <v>251</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51">
        <f>IF($BI$3="４週",SUM(AA134:BB134),IF($BI$3="暦月",SUM(AA134:BE134),""))</f>
        <v>0</v>
      </c>
      <c r="BG134" s="352"/>
      <c r="BH134" s="353">
        <f>IF($BI$3="４週",BF134/4,IF($BI$3="暦月",(BF134/($BI$8/7)),""))</f>
        <v>0</v>
      </c>
      <c r="BI134" s="352"/>
      <c r="BJ134" s="348"/>
      <c r="BK134" s="349"/>
      <c r="BL134" s="349"/>
      <c r="BM134" s="349"/>
      <c r="BN134" s="350"/>
    </row>
    <row r="135" spans="2:66" ht="20.25" customHeight="1" x14ac:dyDescent="0.4">
      <c r="B135" s="319">
        <f>B133+1</f>
        <v>60</v>
      </c>
      <c r="C135" s="464"/>
      <c r="D135" s="466"/>
      <c r="E135" s="265"/>
      <c r="F135" s="467"/>
      <c r="G135" s="321"/>
      <c r="H135" s="322"/>
      <c r="I135" s="163"/>
      <c r="J135" s="164"/>
      <c r="K135" s="163"/>
      <c r="L135" s="164"/>
      <c r="M135" s="324"/>
      <c r="N135" s="325"/>
      <c r="O135" s="326"/>
      <c r="P135" s="327"/>
      <c r="Q135" s="327"/>
      <c r="R135" s="322"/>
      <c r="S135" s="303"/>
      <c r="T135" s="304"/>
      <c r="U135" s="304"/>
      <c r="V135" s="304"/>
      <c r="W135" s="305"/>
      <c r="X135" s="195" t="s">
        <v>17</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6"/>
      <c r="BG135" s="307"/>
      <c r="BH135" s="308"/>
      <c r="BI135" s="309"/>
      <c r="BJ135" s="310"/>
      <c r="BK135" s="311"/>
      <c r="BL135" s="311"/>
      <c r="BM135" s="311"/>
      <c r="BN135" s="312"/>
    </row>
    <row r="136" spans="2:66" ht="20.25" customHeight="1" x14ac:dyDescent="0.4">
      <c r="B136" s="320"/>
      <c r="C136" s="465"/>
      <c r="D136" s="468"/>
      <c r="E136" s="265"/>
      <c r="F136" s="467"/>
      <c r="G136" s="354"/>
      <c r="H136" s="355"/>
      <c r="I136" s="207"/>
      <c r="J136" s="208">
        <f>G135</f>
        <v>0</v>
      </c>
      <c r="K136" s="207"/>
      <c r="L136" s="208">
        <f>M135</f>
        <v>0</v>
      </c>
      <c r="M136" s="356"/>
      <c r="N136" s="357"/>
      <c r="O136" s="358"/>
      <c r="P136" s="359"/>
      <c r="Q136" s="359"/>
      <c r="R136" s="355"/>
      <c r="S136" s="303"/>
      <c r="T136" s="304"/>
      <c r="U136" s="304"/>
      <c r="V136" s="304"/>
      <c r="W136" s="305"/>
      <c r="X136" s="196" t="s">
        <v>251</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51">
        <f>IF($BI$3="４週",SUM(AA136:BB136),IF($BI$3="暦月",SUM(AA136:BE136),""))</f>
        <v>0</v>
      </c>
      <c r="BG136" s="352"/>
      <c r="BH136" s="353">
        <f>IF($BI$3="４週",BF136/4,IF($BI$3="暦月",(BF136/($BI$8/7)),""))</f>
        <v>0</v>
      </c>
      <c r="BI136" s="352"/>
      <c r="BJ136" s="348"/>
      <c r="BK136" s="349"/>
      <c r="BL136" s="349"/>
      <c r="BM136" s="349"/>
      <c r="BN136" s="350"/>
    </row>
    <row r="137" spans="2:66" ht="20.25" customHeight="1" x14ac:dyDescent="0.4">
      <c r="B137" s="319">
        <f>B135+1</f>
        <v>61</v>
      </c>
      <c r="C137" s="464"/>
      <c r="D137" s="466"/>
      <c r="E137" s="265"/>
      <c r="F137" s="467"/>
      <c r="G137" s="321"/>
      <c r="H137" s="322"/>
      <c r="I137" s="163"/>
      <c r="J137" s="164"/>
      <c r="K137" s="163"/>
      <c r="L137" s="164"/>
      <c r="M137" s="324"/>
      <c r="N137" s="325"/>
      <c r="O137" s="326"/>
      <c r="P137" s="327"/>
      <c r="Q137" s="327"/>
      <c r="R137" s="322"/>
      <c r="S137" s="303"/>
      <c r="T137" s="304"/>
      <c r="U137" s="304"/>
      <c r="V137" s="304"/>
      <c r="W137" s="305"/>
      <c r="X137" s="195" t="s">
        <v>17</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6"/>
      <c r="BG137" s="307"/>
      <c r="BH137" s="308"/>
      <c r="BI137" s="309"/>
      <c r="BJ137" s="310"/>
      <c r="BK137" s="311"/>
      <c r="BL137" s="311"/>
      <c r="BM137" s="311"/>
      <c r="BN137" s="312"/>
    </row>
    <row r="138" spans="2:66" ht="20.25" customHeight="1" x14ac:dyDescent="0.4">
      <c r="B138" s="320"/>
      <c r="C138" s="465"/>
      <c r="D138" s="468"/>
      <c r="E138" s="265"/>
      <c r="F138" s="467"/>
      <c r="G138" s="354"/>
      <c r="H138" s="355"/>
      <c r="I138" s="207"/>
      <c r="J138" s="208">
        <f>G137</f>
        <v>0</v>
      </c>
      <c r="K138" s="207"/>
      <c r="L138" s="208">
        <f>M137</f>
        <v>0</v>
      </c>
      <c r="M138" s="356"/>
      <c r="N138" s="357"/>
      <c r="O138" s="358"/>
      <c r="P138" s="359"/>
      <c r="Q138" s="359"/>
      <c r="R138" s="355"/>
      <c r="S138" s="303"/>
      <c r="T138" s="304"/>
      <c r="U138" s="304"/>
      <c r="V138" s="304"/>
      <c r="W138" s="305"/>
      <c r="X138" s="196" t="s">
        <v>251</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51">
        <f>IF($BI$3="４週",SUM(AA138:BB138),IF($BI$3="暦月",SUM(AA138:BE138),""))</f>
        <v>0</v>
      </c>
      <c r="BG138" s="352"/>
      <c r="BH138" s="353">
        <f>IF($BI$3="４週",BF138/4,IF($BI$3="暦月",(BF138/($BI$8/7)),""))</f>
        <v>0</v>
      </c>
      <c r="BI138" s="352"/>
      <c r="BJ138" s="348"/>
      <c r="BK138" s="349"/>
      <c r="BL138" s="349"/>
      <c r="BM138" s="349"/>
      <c r="BN138" s="350"/>
    </row>
    <row r="139" spans="2:66" ht="20.25" customHeight="1" x14ac:dyDescent="0.4">
      <c r="B139" s="319">
        <f>B137+1</f>
        <v>62</v>
      </c>
      <c r="C139" s="464"/>
      <c r="D139" s="466"/>
      <c r="E139" s="265"/>
      <c r="F139" s="467"/>
      <c r="G139" s="321"/>
      <c r="H139" s="322"/>
      <c r="I139" s="163"/>
      <c r="J139" s="164"/>
      <c r="K139" s="163"/>
      <c r="L139" s="164"/>
      <c r="M139" s="324"/>
      <c r="N139" s="325"/>
      <c r="O139" s="326"/>
      <c r="P139" s="327"/>
      <c r="Q139" s="327"/>
      <c r="R139" s="322"/>
      <c r="S139" s="303"/>
      <c r="T139" s="304"/>
      <c r="U139" s="304"/>
      <c r="V139" s="304"/>
      <c r="W139" s="305"/>
      <c r="X139" s="195" t="s">
        <v>17</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6"/>
      <c r="BG139" s="307"/>
      <c r="BH139" s="308"/>
      <c r="BI139" s="309"/>
      <c r="BJ139" s="310"/>
      <c r="BK139" s="311"/>
      <c r="BL139" s="311"/>
      <c r="BM139" s="311"/>
      <c r="BN139" s="312"/>
    </row>
    <row r="140" spans="2:66" ht="20.25" customHeight="1" x14ac:dyDescent="0.4">
      <c r="B140" s="320"/>
      <c r="C140" s="465"/>
      <c r="D140" s="468"/>
      <c r="E140" s="265"/>
      <c r="F140" s="467"/>
      <c r="G140" s="354"/>
      <c r="H140" s="355"/>
      <c r="I140" s="207"/>
      <c r="J140" s="208">
        <f>G139</f>
        <v>0</v>
      </c>
      <c r="K140" s="207"/>
      <c r="L140" s="208">
        <f>M139</f>
        <v>0</v>
      </c>
      <c r="M140" s="356"/>
      <c r="N140" s="357"/>
      <c r="O140" s="358"/>
      <c r="P140" s="359"/>
      <c r="Q140" s="359"/>
      <c r="R140" s="355"/>
      <c r="S140" s="303"/>
      <c r="T140" s="304"/>
      <c r="U140" s="304"/>
      <c r="V140" s="304"/>
      <c r="W140" s="305"/>
      <c r="X140" s="196" t="s">
        <v>251</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51">
        <f>IF($BI$3="４週",SUM(AA140:BB140),IF($BI$3="暦月",SUM(AA140:BE140),""))</f>
        <v>0</v>
      </c>
      <c r="BG140" s="352"/>
      <c r="BH140" s="353">
        <f>IF($BI$3="４週",BF140/4,IF($BI$3="暦月",(BF140/($BI$8/7)),""))</f>
        <v>0</v>
      </c>
      <c r="BI140" s="352"/>
      <c r="BJ140" s="348"/>
      <c r="BK140" s="349"/>
      <c r="BL140" s="349"/>
      <c r="BM140" s="349"/>
      <c r="BN140" s="350"/>
    </row>
    <row r="141" spans="2:66" ht="20.25" customHeight="1" x14ac:dyDescent="0.4">
      <c r="B141" s="319">
        <f>B139+1</f>
        <v>63</v>
      </c>
      <c r="C141" s="464"/>
      <c r="D141" s="466"/>
      <c r="E141" s="265"/>
      <c r="F141" s="467"/>
      <c r="G141" s="321"/>
      <c r="H141" s="322"/>
      <c r="I141" s="163"/>
      <c r="J141" s="164"/>
      <c r="K141" s="163"/>
      <c r="L141" s="164"/>
      <c r="M141" s="324"/>
      <c r="N141" s="325"/>
      <c r="O141" s="326"/>
      <c r="P141" s="327"/>
      <c r="Q141" s="327"/>
      <c r="R141" s="322"/>
      <c r="S141" s="303"/>
      <c r="T141" s="304"/>
      <c r="U141" s="304"/>
      <c r="V141" s="304"/>
      <c r="W141" s="305"/>
      <c r="X141" s="195" t="s">
        <v>17</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6"/>
      <c r="BG141" s="307"/>
      <c r="BH141" s="308"/>
      <c r="BI141" s="309"/>
      <c r="BJ141" s="310"/>
      <c r="BK141" s="311"/>
      <c r="BL141" s="311"/>
      <c r="BM141" s="311"/>
      <c r="BN141" s="312"/>
    </row>
    <row r="142" spans="2:66" ht="20.25" customHeight="1" x14ac:dyDescent="0.4">
      <c r="B142" s="320"/>
      <c r="C142" s="465"/>
      <c r="D142" s="468"/>
      <c r="E142" s="265"/>
      <c r="F142" s="467"/>
      <c r="G142" s="354"/>
      <c r="H142" s="355"/>
      <c r="I142" s="207"/>
      <c r="J142" s="208">
        <f>G141</f>
        <v>0</v>
      </c>
      <c r="K142" s="207"/>
      <c r="L142" s="208">
        <f>M141</f>
        <v>0</v>
      </c>
      <c r="M142" s="356"/>
      <c r="N142" s="357"/>
      <c r="O142" s="358"/>
      <c r="P142" s="359"/>
      <c r="Q142" s="359"/>
      <c r="R142" s="355"/>
      <c r="S142" s="303"/>
      <c r="T142" s="304"/>
      <c r="U142" s="304"/>
      <c r="V142" s="304"/>
      <c r="W142" s="305"/>
      <c r="X142" s="196" t="s">
        <v>251</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51">
        <f>IF($BI$3="４週",SUM(AA142:BB142),IF($BI$3="暦月",SUM(AA142:BE142),""))</f>
        <v>0</v>
      </c>
      <c r="BG142" s="352"/>
      <c r="BH142" s="353">
        <f>IF($BI$3="４週",BF142/4,IF($BI$3="暦月",(BF142/($BI$8/7)),""))</f>
        <v>0</v>
      </c>
      <c r="BI142" s="352"/>
      <c r="BJ142" s="348"/>
      <c r="BK142" s="349"/>
      <c r="BL142" s="349"/>
      <c r="BM142" s="349"/>
      <c r="BN142" s="350"/>
    </row>
    <row r="143" spans="2:66" ht="20.25" customHeight="1" x14ac:dyDescent="0.4">
      <c r="B143" s="319">
        <f>B141+1</f>
        <v>64</v>
      </c>
      <c r="C143" s="464"/>
      <c r="D143" s="466"/>
      <c r="E143" s="265"/>
      <c r="F143" s="467"/>
      <c r="G143" s="321"/>
      <c r="H143" s="322"/>
      <c r="I143" s="163"/>
      <c r="J143" s="164"/>
      <c r="K143" s="163"/>
      <c r="L143" s="164"/>
      <c r="M143" s="324"/>
      <c r="N143" s="325"/>
      <c r="O143" s="326"/>
      <c r="P143" s="327"/>
      <c r="Q143" s="327"/>
      <c r="R143" s="322"/>
      <c r="S143" s="303"/>
      <c r="T143" s="304"/>
      <c r="U143" s="304"/>
      <c r="V143" s="304"/>
      <c r="W143" s="305"/>
      <c r="X143" s="195" t="s">
        <v>17</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6"/>
      <c r="BG143" s="307"/>
      <c r="BH143" s="308"/>
      <c r="BI143" s="309"/>
      <c r="BJ143" s="310"/>
      <c r="BK143" s="311"/>
      <c r="BL143" s="311"/>
      <c r="BM143" s="311"/>
      <c r="BN143" s="312"/>
    </row>
    <row r="144" spans="2:66" ht="20.25" customHeight="1" x14ac:dyDescent="0.4">
      <c r="B144" s="320"/>
      <c r="C144" s="465"/>
      <c r="D144" s="468"/>
      <c r="E144" s="265"/>
      <c r="F144" s="467"/>
      <c r="G144" s="354"/>
      <c r="H144" s="355"/>
      <c r="I144" s="207"/>
      <c r="J144" s="208">
        <f>G143</f>
        <v>0</v>
      </c>
      <c r="K144" s="207"/>
      <c r="L144" s="208">
        <f>M143</f>
        <v>0</v>
      </c>
      <c r="M144" s="356"/>
      <c r="N144" s="357"/>
      <c r="O144" s="358"/>
      <c r="P144" s="359"/>
      <c r="Q144" s="359"/>
      <c r="R144" s="355"/>
      <c r="S144" s="303"/>
      <c r="T144" s="304"/>
      <c r="U144" s="304"/>
      <c r="V144" s="304"/>
      <c r="W144" s="305"/>
      <c r="X144" s="196" t="s">
        <v>251</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51">
        <f>IF($BI$3="４週",SUM(AA144:BB144),IF($BI$3="暦月",SUM(AA144:BE144),""))</f>
        <v>0</v>
      </c>
      <c r="BG144" s="352"/>
      <c r="BH144" s="353">
        <f>IF($BI$3="４週",BF144/4,IF($BI$3="暦月",(BF144/($BI$8/7)),""))</f>
        <v>0</v>
      </c>
      <c r="BI144" s="352"/>
      <c r="BJ144" s="348"/>
      <c r="BK144" s="349"/>
      <c r="BL144" s="349"/>
      <c r="BM144" s="349"/>
      <c r="BN144" s="350"/>
    </row>
    <row r="145" spans="2:66" ht="20.25" customHeight="1" x14ac:dyDescent="0.4">
      <c r="B145" s="319">
        <f>B143+1</f>
        <v>65</v>
      </c>
      <c r="C145" s="464"/>
      <c r="D145" s="466"/>
      <c r="E145" s="265"/>
      <c r="F145" s="467"/>
      <c r="G145" s="321"/>
      <c r="H145" s="322"/>
      <c r="I145" s="163"/>
      <c r="J145" s="164"/>
      <c r="K145" s="163"/>
      <c r="L145" s="164"/>
      <c r="M145" s="324"/>
      <c r="N145" s="325"/>
      <c r="O145" s="326"/>
      <c r="P145" s="327"/>
      <c r="Q145" s="327"/>
      <c r="R145" s="322"/>
      <c r="S145" s="303"/>
      <c r="T145" s="304"/>
      <c r="U145" s="304"/>
      <c r="V145" s="304"/>
      <c r="W145" s="305"/>
      <c r="X145" s="195" t="s">
        <v>17</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6"/>
      <c r="BG145" s="307"/>
      <c r="BH145" s="308"/>
      <c r="BI145" s="309"/>
      <c r="BJ145" s="310"/>
      <c r="BK145" s="311"/>
      <c r="BL145" s="311"/>
      <c r="BM145" s="311"/>
      <c r="BN145" s="312"/>
    </row>
    <row r="146" spans="2:66" ht="20.25" customHeight="1" x14ac:dyDescent="0.4">
      <c r="B146" s="320"/>
      <c r="C146" s="465"/>
      <c r="D146" s="468"/>
      <c r="E146" s="265"/>
      <c r="F146" s="467"/>
      <c r="G146" s="354"/>
      <c r="H146" s="355"/>
      <c r="I146" s="207"/>
      <c r="J146" s="208">
        <f>G145</f>
        <v>0</v>
      </c>
      <c r="K146" s="207"/>
      <c r="L146" s="208">
        <f>M145</f>
        <v>0</v>
      </c>
      <c r="M146" s="356"/>
      <c r="N146" s="357"/>
      <c r="O146" s="358"/>
      <c r="P146" s="359"/>
      <c r="Q146" s="359"/>
      <c r="R146" s="355"/>
      <c r="S146" s="303"/>
      <c r="T146" s="304"/>
      <c r="U146" s="304"/>
      <c r="V146" s="304"/>
      <c r="W146" s="305"/>
      <c r="X146" s="196" t="s">
        <v>251</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51">
        <f>IF($BI$3="４週",SUM(AA146:BB146),IF($BI$3="暦月",SUM(AA146:BE146),""))</f>
        <v>0</v>
      </c>
      <c r="BG146" s="352"/>
      <c r="BH146" s="353">
        <f>IF($BI$3="４週",BF146/4,IF($BI$3="暦月",(BF146/($BI$8/7)),""))</f>
        <v>0</v>
      </c>
      <c r="BI146" s="352"/>
      <c r="BJ146" s="348"/>
      <c r="BK146" s="349"/>
      <c r="BL146" s="349"/>
      <c r="BM146" s="349"/>
      <c r="BN146" s="350"/>
    </row>
    <row r="147" spans="2:66" ht="20.25" customHeight="1" x14ac:dyDescent="0.4">
      <c r="B147" s="319">
        <f>B145+1</f>
        <v>66</v>
      </c>
      <c r="C147" s="464"/>
      <c r="D147" s="466"/>
      <c r="E147" s="265"/>
      <c r="F147" s="467"/>
      <c r="G147" s="321"/>
      <c r="H147" s="322"/>
      <c r="I147" s="163"/>
      <c r="J147" s="164"/>
      <c r="K147" s="163"/>
      <c r="L147" s="164"/>
      <c r="M147" s="324"/>
      <c r="N147" s="325"/>
      <c r="O147" s="326"/>
      <c r="P147" s="327"/>
      <c r="Q147" s="327"/>
      <c r="R147" s="322"/>
      <c r="S147" s="303"/>
      <c r="T147" s="304"/>
      <c r="U147" s="304"/>
      <c r="V147" s="304"/>
      <c r="W147" s="305"/>
      <c r="X147" s="195" t="s">
        <v>17</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6"/>
      <c r="BG147" s="307"/>
      <c r="BH147" s="308"/>
      <c r="BI147" s="309"/>
      <c r="BJ147" s="310"/>
      <c r="BK147" s="311"/>
      <c r="BL147" s="311"/>
      <c r="BM147" s="311"/>
      <c r="BN147" s="312"/>
    </row>
    <row r="148" spans="2:66" ht="20.25" customHeight="1" x14ac:dyDescent="0.4">
      <c r="B148" s="320"/>
      <c r="C148" s="465"/>
      <c r="D148" s="468"/>
      <c r="E148" s="265"/>
      <c r="F148" s="467"/>
      <c r="G148" s="354"/>
      <c r="H148" s="355"/>
      <c r="I148" s="207"/>
      <c r="J148" s="208">
        <f>G147</f>
        <v>0</v>
      </c>
      <c r="K148" s="207"/>
      <c r="L148" s="208">
        <f>M147</f>
        <v>0</v>
      </c>
      <c r="M148" s="356"/>
      <c r="N148" s="357"/>
      <c r="O148" s="358"/>
      <c r="P148" s="359"/>
      <c r="Q148" s="359"/>
      <c r="R148" s="355"/>
      <c r="S148" s="303"/>
      <c r="T148" s="304"/>
      <c r="U148" s="304"/>
      <c r="V148" s="304"/>
      <c r="W148" s="305"/>
      <c r="X148" s="196" t="s">
        <v>251</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51">
        <f>IF($BI$3="４週",SUM(AA148:BB148),IF($BI$3="暦月",SUM(AA148:BE148),""))</f>
        <v>0</v>
      </c>
      <c r="BG148" s="352"/>
      <c r="BH148" s="353">
        <f>IF($BI$3="４週",BF148/4,IF($BI$3="暦月",(BF148/($BI$8/7)),""))</f>
        <v>0</v>
      </c>
      <c r="BI148" s="352"/>
      <c r="BJ148" s="348"/>
      <c r="BK148" s="349"/>
      <c r="BL148" s="349"/>
      <c r="BM148" s="349"/>
      <c r="BN148" s="350"/>
    </row>
    <row r="149" spans="2:66" ht="20.25" customHeight="1" x14ac:dyDescent="0.4">
      <c r="B149" s="319">
        <f>B147+1</f>
        <v>67</v>
      </c>
      <c r="C149" s="464"/>
      <c r="D149" s="466"/>
      <c r="E149" s="265"/>
      <c r="F149" s="467"/>
      <c r="G149" s="321"/>
      <c r="H149" s="322"/>
      <c r="I149" s="163"/>
      <c r="J149" s="164"/>
      <c r="K149" s="163"/>
      <c r="L149" s="164"/>
      <c r="M149" s="324"/>
      <c r="N149" s="325"/>
      <c r="O149" s="326"/>
      <c r="P149" s="327"/>
      <c r="Q149" s="327"/>
      <c r="R149" s="322"/>
      <c r="S149" s="303"/>
      <c r="T149" s="304"/>
      <c r="U149" s="304"/>
      <c r="V149" s="304"/>
      <c r="W149" s="305"/>
      <c r="X149" s="195" t="s">
        <v>17</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6"/>
      <c r="BG149" s="307"/>
      <c r="BH149" s="308"/>
      <c r="BI149" s="309"/>
      <c r="BJ149" s="310"/>
      <c r="BK149" s="311"/>
      <c r="BL149" s="311"/>
      <c r="BM149" s="311"/>
      <c r="BN149" s="312"/>
    </row>
    <row r="150" spans="2:66" ht="20.25" customHeight="1" x14ac:dyDescent="0.4">
      <c r="B150" s="320"/>
      <c r="C150" s="465"/>
      <c r="D150" s="468"/>
      <c r="E150" s="265"/>
      <c r="F150" s="467"/>
      <c r="G150" s="354"/>
      <c r="H150" s="355"/>
      <c r="I150" s="207"/>
      <c r="J150" s="208">
        <f>G149</f>
        <v>0</v>
      </c>
      <c r="K150" s="207"/>
      <c r="L150" s="208">
        <f>M149</f>
        <v>0</v>
      </c>
      <c r="M150" s="356"/>
      <c r="N150" s="357"/>
      <c r="O150" s="358"/>
      <c r="P150" s="359"/>
      <c r="Q150" s="359"/>
      <c r="R150" s="355"/>
      <c r="S150" s="303"/>
      <c r="T150" s="304"/>
      <c r="U150" s="304"/>
      <c r="V150" s="304"/>
      <c r="W150" s="305"/>
      <c r="X150" s="196" t="s">
        <v>251</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51">
        <f>IF($BI$3="４週",SUM(AA150:BB150),IF($BI$3="暦月",SUM(AA150:BE150),""))</f>
        <v>0</v>
      </c>
      <c r="BG150" s="352"/>
      <c r="BH150" s="353">
        <f>IF($BI$3="４週",BF150/4,IF($BI$3="暦月",(BF150/($BI$8/7)),""))</f>
        <v>0</v>
      </c>
      <c r="BI150" s="352"/>
      <c r="BJ150" s="348"/>
      <c r="BK150" s="349"/>
      <c r="BL150" s="349"/>
      <c r="BM150" s="349"/>
      <c r="BN150" s="350"/>
    </row>
    <row r="151" spans="2:66" ht="20.25" customHeight="1" x14ac:dyDescent="0.4">
      <c r="B151" s="319">
        <f>B149+1</f>
        <v>68</v>
      </c>
      <c r="C151" s="464"/>
      <c r="D151" s="466"/>
      <c r="E151" s="265"/>
      <c r="F151" s="467"/>
      <c r="G151" s="321"/>
      <c r="H151" s="322"/>
      <c r="I151" s="163"/>
      <c r="J151" s="164"/>
      <c r="K151" s="163"/>
      <c r="L151" s="164"/>
      <c r="M151" s="324"/>
      <c r="N151" s="325"/>
      <c r="O151" s="326"/>
      <c r="P151" s="327"/>
      <c r="Q151" s="327"/>
      <c r="R151" s="322"/>
      <c r="S151" s="303"/>
      <c r="T151" s="304"/>
      <c r="U151" s="304"/>
      <c r="V151" s="304"/>
      <c r="W151" s="305"/>
      <c r="X151" s="195" t="s">
        <v>17</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6"/>
      <c r="BG151" s="307"/>
      <c r="BH151" s="308"/>
      <c r="BI151" s="309"/>
      <c r="BJ151" s="310"/>
      <c r="BK151" s="311"/>
      <c r="BL151" s="311"/>
      <c r="BM151" s="311"/>
      <c r="BN151" s="312"/>
    </row>
    <row r="152" spans="2:66" ht="20.25" customHeight="1" x14ac:dyDescent="0.4">
      <c r="B152" s="320"/>
      <c r="C152" s="465"/>
      <c r="D152" s="468"/>
      <c r="E152" s="265"/>
      <c r="F152" s="467"/>
      <c r="G152" s="354"/>
      <c r="H152" s="355"/>
      <c r="I152" s="207"/>
      <c r="J152" s="208">
        <f>G151</f>
        <v>0</v>
      </c>
      <c r="K152" s="207"/>
      <c r="L152" s="208">
        <f>M151</f>
        <v>0</v>
      </c>
      <c r="M152" s="356"/>
      <c r="N152" s="357"/>
      <c r="O152" s="358"/>
      <c r="P152" s="359"/>
      <c r="Q152" s="359"/>
      <c r="R152" s="355"/>
      <c r="S152" s="303"/>
      <c r="T152" s="304"/>
      <c r="U152" s="304"/>
      <c r="V152" s="304"/>
      <c r="W152" s="305"/>
      <c r="X152" s="196" t="s">
        <v>251</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51">
        <f>IF($BI$3="４週",SUM(AA152:BB152),IF($BI$3="暦月",SUM(AA152:BE152),""))</f>
        <v>0</v>
      </c>
      <c r="BG152" s="352"/>
      <c r="BH152" s="353">
        <f>IF($BI$3="４週",BF152/4,IF($BI$3="暦月",(BF152/($BI$8/7)),""))</f>
        <v>0</v>
      </c>
      <c r="BI152" s="352"/>
      <c r="BJ152" s="348"/>
      <c r="BK152" s="349"/>
      <c r="BL152" s="349"/>
      <c r="BM152" s="349"/>
      <c r="BN152" s="350"/>
    </row>
    <row r="153" spans="2:66" ht="20.25" customHeight="1" x14ac:dyDescent="0.4">
      <c r="B153" s="319">
        <f>B151+1</f>
        <v>69</v>
      </c>
      <c r="C153" s="464"/>
      <c r="D153" s="466"/>
      <c r="E153" s="265"/>
      <c r="F153" s="467"/>
      <c r="G153" s="321"/>
      <c r="H153" s="322"/>
      <c r="I153" s="163"/>
      <c r="J153" s="164"/>
      <c r="K153" s="163"/>
      <c r="L153" s="164"/>
      <c r="M153" s="324"/>
      <c r="N153" s="325"/>
      <c r="O153" s="326"/>
      <c r="P153" s="327"/>
      <c r="Q153" s="327"/>
      <c r="R153" s="322"/>
      <c r="S153" s="303"/>
      <c r="T153" s="304"/>
      <c r="U153" s="304"/>
      <c r="V153" s="304"/>
      <c r="W153" s="305"/>
      <c r="X153" s="195" t="s">
        <v>17</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6"/>
      <c r="BG153" s="307"/>
      <c r="BH153" s="308"/>
      <c r="BI153" s="309"/>
      <c r="BJ153" s="310"/>
      <c r="BK153" s="311"/>
      <c r="BL153" s="311"/>
      <c r="BM153" s="311"/>
      <c r="BN153" s="312"/>
    </row>
    <row r="154" spans="2:66" ht="20.25" customHeight="1" x14ac:dyDescent="0.4">
      <c r="B154" s="320"/>
      <c r="C154" s="465"/>
      <c r="D154" s="468"/>
      <c r="E154" s="265"/>
      <c r="F154" s="467"/>
      <c r="G154" s="354"/>
      <c r="H154" s="355"/>
      <c r="I154" s="207"/>
      <c r="J154" s="208">
        <f>G153</f>
        <v>0</v>
      </c>
      <c r="K154" s="207"/>
      <c r="L154" s="208">
        <f>M153</f>
        <v>0</v>
      </c>
      <c r="M154" s="356"/>
      <c r="N154" s="357"/>
      <c r="O154" s="358"/>
      <c r="P154" s="359"/>
      <c r="Q154" s="359"/>
      <c r="R154" s="355"/>
      <c r="S154" s="303"/>
      <c r="T154" s="304"/>
      <c r="U154" s="304"/>
      <c r="V154" s="304"/>
      <c r="W154" s="305"/>
      <c r="X154" s="196" t="s">
        <v>251</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51">
        <f>IF($BI$3="４週",SUM(AA154:BB154),IF($BI$3="暦月",SUM(AA154:BE154),""))</f>
        <v>0</v>
      </c>
      <c r="BG154" s="352"/>
      <c r="BH154" s="353">
        <f>IF($BI$3="４週",BF154/4,IF($BI$3="暦月",(BF154/($BI$8/7)),""))</f>
        <v>0</v>
      </c>
      <c r="BI154" s="352"/>
      <c r="BJ154" s="348"/>
      <c r="BK154" s="349"/>
      <c r="BL154" s="349"/>
      <c r="BM154" s="349"/>
      <c r="BN154" s="350"/>
    </row>
    <row r="155" spans="2:66" ht="20.25" customHeight="1" x14ac:dyDescent="0.4">
      <c r="B155" s="319">
        <f>B153+1</f>
        <v>70</v>
      </c>
      <c r="C155" s="464"/>
      <c r="D155" s="466"/>
      <c r="E155" s="265"/>
      <c r="F155" s="467"/>
      <c r="G155" s="321"/>
      <c r="H155" s="322"/>
      <c r="I155" s="163"/>
      <c r="J155" s="164"/>
      <c r="K155" s="163"/>
      <c r="L155" s="164"/>
      <c r="M155" s="324"/>
      <c r="N155" s="325"/>
      <c r="O155" s="326"/>
      <c r="P155" s="327"/>
      <c r="Q155" s="327"/>
      <c r="R155" s="322"/>
      <c r="S155" s="303"/>
      <c r="T155" s="304"/>
      <c r="U155" s="304"/>
      <c r="V155" s="304"/>
      <c r="W155" s="305"/>
      <c r="X155" s="195" t="s">
        <v>17</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6"/>
      <c r="BG155" s="307"/>
      <c r="BH155" s="308"/>
      <c r="BI155" s="309"/>
      <c r="BJ155" s="310"/>
      <c r="BK155" s="311"/>
      <c r="BL155" s="311"/>
      <c r="BM155" s="311"/>
      <c r="BN155" s="312"/>
    </row>
    <row r="156" spans="2:66" ht="20.25" customHeight="1" x14ac:dyDescent="0.4">
      <c r="B156" s="320"/>
      <c r="C156" s="465"/>
      <c r="D156" s="468"/>
      <c r="E156" s="265"/>
      <c r="F156" s="467"/>
      <c r="G156" s="354"/>
      <c r="H156" s="355"/>
      <c r="I156" s="207"/>
      <c r="J156" s="208">
        <f>G155</f>
        <v>0</v>
      </c>
      <c r="K156" s="207"/>
      <c r="L156" s="208">
        <f>M155</f>
        <v>0</v>
      </c>
      <c r="M156" s="356"/>
      <c r="N156" s="357"/>
      <c r="O156" s="358"/>
      <c r="P156" s="359"/>
      <c r="Q156" s="359"/>
      <c r="R156" s="355"/>
      <c r="S156" s="303"/>
      <c r="T156" s="304"/>
      <c r="U156" s="304"/>
      <c r="V156" s="304"/>
      <c r="W156" s="305"/>
      <c r="X156" s="196" t="s">
        <v>251</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51">
        <f>IF($BI$3="４週",SUM(AA156:BB156),IF($BI$3="暦月",SUM(AA156:BE156),""))</f>
        <v>0</v>
      </c>
      <c r="BG156" s="352"/>
      <c r="BH156" s="353">
        <f>IF($BI$3="４週",BF156/4,IF($BI$3="暦月",(BF156/($BI$8/7)),""))</f>
        <v>0</v>
      </c>
      <c r="BI156" s="352"/>
      <c r="BJ156" s="348"/>
      <c r="BK156" s="349"/>
      <c r="BL156" s="349"/>
      <c r="BM156" s="349"/>
      <c r="BN156" s="350"/>
    </row>
    <row r="157" spans="2:66" ht="20.25" customHeight="1" x14ac:dyDescent="0.4">
      <c r="B157" s="319">
        <f>B155+1</f>
        <v>71</v>
      </c>
      <c r="C157" s="464"/>
      <c r="D157" s="466"/>
      <c r="E157" s="265"/>
      <c r="F157" s="467"/>
      <c r="G157" s="321"/>
      <c r="H157" s="322"/>
      <c r="I157" s="163"/>
      <c r="J157" s="164"/>
      <c r="K157" s="163"/>
      <c r="L157" s="164"/>
      <c r="M157" s="324"/>
      <c r="N157" s="325"/>
      <c r="O157" s="326"/>
      <c r="P157" s="327"/>
      <c r="Q157" s="327"/>
      <c r="R157" s="322"/>
      <c r="S157" s="303"/>
      <c r="T157" s="304"/>
      <c r="U157" s="304"/>
      <c r="V157" s="304"/>
      <c r="W157" s="305"/>
      <c r="X157" s="195" t="s">
        <v>17</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6"/>
      <c r="BG157" s="307"/>
      <c r="BH157" s="308"/>
      <c r="BI157" s="309"/>
      <c r="BJ157" s="310"/>
      <c r="BK157" s="311"/>
      <c r="BL157" s="311"/>
      <c r="BM157" s="311"/>
      <c r="BN157" s="312"/>
    </row>
    <row r="158" spans="2:66" ht="20.25" customHeight="1" x14ac:dyDescent="0.4">
      <c r="B158" s="320"/>
      <c r="C158" s="465"/>
      <c r="D158" s="468"/>
      <c r="E158" s="265"/>
      <c r="F158" s="467"/>
      <c r="G158" s="354"/>
      <c r="H158" s="355"/>
      <c r="I158" s="207"/>
      <c r="J158" s="208">
        <f>G157</f>
        <v>0</v>
      </c>
      <c r="K158" s="207"/>
      <c r="L158" s="208">
        <f>M157</f>
        <v>0</v>
      </c>
      <c r="M158" s="356"/>
      <c r="N158" s="357"/>
      <c r="O158" s="358"/>
      <c r="P158" s="359"/>
      <c r="Q158" s="359"/>
      <c r="R158" s="355"/>
      <c r="S158" s="303"/>
      <c r="T158" s="304"/>
      <c r="U158" s="304"/>
      <c r="V158" s="304"/>
      <c r="W158" s="305"/>
      <c r="X158" s="196" t="s">
        <v>251</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51">
        <f>IF($BI$3="４週",SUM(AA158:BB158),IF($BI$3="暦月",SUM(AA158:BE158),""))</f>
        <v>0</v>
      </c>
      <c r="BG158" s="352"/>
      <c r="BH158" s="353">
        <f>IF($BI$3="４週",BF158/4,IF($BI$3="暦月",(BF158/($BI$8/7)),""))</f>
        <v>0</v>
      </c>
      <c r="BI158" s="352"/>
      <c r="BJ158" s="348"/>
      <c r="BK158" s="349"/>
      <c r="BL158" s="349"/>
      <c r="BM158" s="349"/>
      <c r="BN158" s="350"/>
    </row>
    <row r="159" spans="2:66" ht="20.25" customHeight="1" x14ac:dyDescent="0.4">
      <c r="B159" s="319">
        <f>B157+1</f>
        <v>72</v>
      </c>
      <c r="C159" s="464"/>
      <c r="D159" s="466"/>
      <c r="E159" s="265"/>
      <c r="F159" s="467"/>
      <c r="G159" s="321"/>
      <c r="H159" s="322"/>
      <c r="I159" s="163"/>
      <c r="J159" s="164"/>
      <c r="K159" s="163"/>
      <c r="L159" s="164"/>
      <c r="M159" s="324"/>
      <c r="N159" s="325"/>
      <c r="O159" s="326"/>
      <c r="P159" s="327"/>
      <c r="Q159" s="327"/>
      <c r="R159" s="322"/>
      <c r="S159" s="303"/>
      <c r="T159" s="304"/>
      <c r="U159" s="304"/>
      <c r="V159" s="304"/>
      <c r="W159" s="305"/>
      <c r="X159" s="195" t="s">
        <v>17</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6"/>
      <c r="BG159" s="307"/>
      <c r="BH159" s="308"/>
      <c r="BI159" s="309"/>
      <c r="BJ159" s="310"/>
      <c r="BK159" s="311"/>
      <c r="BL159" s="311"/>
      <c r="BM159" s="311"/>
      <c r="BN159" s="312"/>
    </row>
    <row r="160" spans="2:66" ht="20.25" customHeight="1" x14ac:dyDescent="0.4">
      <c r="B160" s="320"/>
      <c r="C160" s="465"/>
      <c r="D160" s="468"/>
      <c r="E160" s="265"/>
      <c r="F160" s="467"/>
      <c r="G160" s="354"/>
      <c r="H160" s="355"/>
      <c r="I160" s="207"/>
      <c r="J160" s="208">
        <f>G159</f>
        <v>0</v>
      </c>
      <c r="K160" s="207"/>
      <c r="L160" s="208">
        <f>M159</f>
        <v>0</v>
      </c>
      <c r="M160" s="356"/>
      <c r="N160" s="357"/>
      <c r="O160" s="358"/>
      <c r="P160" s="359"/>
      <c r="Q160" s="359"/>
      <c r="R160" s="355"/>
      <c r="S160" s="303"/>
      <c r="T160" s="304"/>
      <c r="U160" s="304"/>
      <c r="V160" s="304"/>
      <c r="W160" s="305"/>
      <c r="X160" s="196" t="s">
        <v>251</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51">
        <f>IF($BI$3="４週",SUM(AA160:BB160),IF($BI$3="暦月",SUM(AA160:BE160),""))</f>
        <v>0</v>
      </c>
      <c r="BG160" s="352"/>
      <c r="BH160" s="353">
        <f>IF($BI$3="４週",BF160/4,IF($BI$3="暦月",(BF160/($BI$8/7)),""))</f>
        <v>0</v>
      </c>
      <c r="BI160" s="352"/>
      <c r="BJ160" s="348"/>
      <c r="BK160" s="349"/>
      <c r="BL160" s="349"/>
      <c r="BM160" s="349"/>
      <c r="BN160" s="350"/>
    </row>
    <row r="161" spans="2:66" ht="20.25" customHeight="1" x14ac:dyDescent="0.4">
      <c r="B161" s="319">
        <f>B159+1</f>
        <v>73</v>
      </c>
      <c r="C161" s="464"/>
      <c r="D161" s="466"/>
      <c r="E161" s="265"/>
      <c r="F161" s="467"/>
      <c r="G161" s="321"/>
      <c r="H161" s="322"/>
      <c r="I161" s="163"/>
      <c r="J161" s="164"/>
      <c r="K161" s="163"/>
      <c r="L161" s="164"/>
      <c r="M161" s="324"/>
      <c r="N161" s="325"/>
      <c r="O161" s="326"/>
      <c r="P161" s="327"/>
      <c r="Q161" s="327"/>
      <c r="R161" s="322"/>
      <c r="S161" s="303"/>
      <c r="T161" s="304"/>
      <c r="U161" s="304"/>
      <c r="V161" s="304"/>
      <c r="W161" s="305"/>
      <c r="X161" s="195" t="s">
        <v>17</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6"/>
      <c r="BG161" s="307"/>
      <c r="BH161" s="308"/>
      <c r="BI161" s="309"/>
      <c r="BJ161" s="310"/>
      <c r="BK161" s="311"/>
      <c r="BL161" s="311"/>
      <c r="BM161" s="311"/>
      <c r="BN161" s="312"/>
    </row>
    <row r="162" spans="2:66" ht="20.25" customHeight="1" x14ac:dyDescent="0.4">
      <c r="B162" s="320"/>
      <c r="C162" s="465"/>
      <c r="D162" s="468"/>
      <c r="E162" s="265"/>
      <c r="F162" s="467"/>
      <c r="G162" s="354"/>
      <c r="H162" s="355"/>
      <c r="I162" s="207"/>
      <c r="J162" s="208">
        <f>G161</f>
        <v>0</v>
      </c>
      <c r="K162" s="207"/>
      <c r="L162" s="208">
        <f>M161</f>
        <v>0</v>
      </c>
      <c r="M162" s="356"/>
      <c r="N162" s="357"/>
      <c r="O162" s="358"/>
      <c r="P162" s="359"/>
      <c r="Q162" s="359"/>
      <c r="R162" s="355"/>
      <c r="S162" s="303"/>
      <c r="T162" s="304"/>
      <c r="U162" s="304"/>
      <c r="V162" s="304"/>
      <c r="W162" s="305"/>
      <c r="X162" s="196" t="s">
        <v>251</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51">
        <f>IF($BI$3="４週",SUM(AA162:BB162),IF($BI$3="暦月",SUM(AA162:BE162),""))</f>
        <v>0</v>
      </c>
      <c r="BG162" s="352"/>
      <c r="BH162" s="353">
        <f>IF($BI$3="４週",BF162/4,IF($BI$3="暦月",(BF162/($BI$8/7)),""))</f>
        <v>0</v>
      </c>
      <c r="BI162" s="352"/>
      <c r="BJ162" s="348"/>
      <c r="BK162" s="349"/>
      <c r="BL162" s="349"/>
      <c r="BM162" s="349"/>
      <c r="BN162" s="350"/>
    </row>
    <row r="163" spans="2:66" ht="20.25" customHeight="1" x14ac:dyDescent="0.4">
      <c r="B163" s="319">
        <f>B161+1</f>
        <v>74</v>
      </c>
      <c r="C163" s="464"/>
      <c r="D163" s="466"/>
      <c r="E163" s="265"/>
      <c r="F163" s="467"/>
      <c r="G163" s="321"/>
      <c r="H163" s="322"/>
      <c r="I163" s="163"/>
      <c r="J163" s="164"/>
      <c r="K163" s="163"/>
      <c r="L163" s="164"/>
      <c r="M163" s="324"/>
      <c r="N163" s="325"/>
      <c r="O163" s="326"/>
      <c r="P163" s="327"/>
      <c r="Q163" s="327"/>
      <c r="R163" s="322"/>
      <c r="S163" s="303"/>
      <c r="T163" s="304"/>
      <c r="U163" s="304"/>
      <c r="V163" s="304"/>
      <c r="W163" s="305"/>
      <c r="X163" s="195" t="s">
        <v>17</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6"/>
      <c r="BG163" s="307"/>
      <c r="BH163" s="308"/>
      <c r="BI163" s="309"/>
      <c r="BJ163" s="310"/>
      <c r="BK163" s="311"/>
      <c r="BL163" s="311"/>
      <c r="BM163" s="311"/>
      <c r="BN163" s="312"/>
    </row>
    <row r="164" spans="2:66" ht="20.25" customHeight="1" x14ac:dyDescent="0.4">
      <c r="B164" s="320"/>
      <c r="C164" s="465"/>
      <c r="D164" s="468"/>
      <c r="E164" s="265"/>
      <c r="F164" s="467"/>
      <c r="G164" s="354"/>
      <c r="H164" s="355"/>
      <c r="I164" s="207"/>
      <c r="J164" s="208">
        <f>G163</f>
        <v>0</v>
      </c>
      <c r="K164" s="207"/>
      <c r="L164" s="208">
        <f>M163</f>
        <v>0</v>
      </c>
      <c r="M164" s="356"/>
      <c r="N164" s="357"/>
      <c r="O164" s="358"/>
      <c r="P164" s="359"/>
      <c r="Q164" s="359"/>
      <c r="R164" s="355"/>
      <c r="S164" s="303"/>
      <c r="T164" s="304"/>
      <c r="U164" s="304"/>
      <c r="V164" s="304"/>
      <c r="W164" s="305"/>
      <c r="X164" s="196" t="s">
        <v>251</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51">
        <f>IF($BI$3="４週",SUM(AA164:BB164),IF($BI$3="暦月",SUM(AA164:BE164),""))</f>
        <v>0</v>
      </c>
      <c r="BG164" s="352"/>
      <c r="BH164" s="353">
        <f>IF($BI$3="４週",BF164/4,IF($BI$3="暦月",(BF164/($BI$8/7)),""))</f>
        <v>0</v>
      </c>
      <c r="BI164" s="352"/>
      <c r="BJ164" s="348"/>
      <c r="BK164" s="349"/>
      <c r="BL164" s="349"/>
      <c r="BM164" s="349"/>
      <c r="BN164" s="350"/>
    </row>
    <row r="165" spans="2:66" ht="20.25" customHeight="1" x14ac:dyDescent="0.4">
      <c r="B165" s="319">
        <f>B163+1</f>
        <v>75</v>
      </c>
      <c r="C165" s="464"/>
      <c r="D165" s="466"/>
      <c r="E165" s="265"/>
      <c r="F165" s="467"/>
      <c r="G165" s="321"/>
      <c r="H165" s="322"/>
      <c r="I165" s="163"/>
      <c r="J165" s="164"/>
      <c r="K165" s="163"/>
      <c r="L165" s="164"/>
      <c r="M165" s="324"/>
      <c r="N165" s="325"/>
      <c r="O165" s="326"/>
      <c r="P165" s="327"/>
      <c r="Q165" s="327"/>
      <c r="R165" s="322"/>
      <c r="S165" s="303"/>
      <c r="T165" s="304"/>
      <c r="U165" s="304"/>
      <c r="V165" s="304"/>
      <c r="W165" s="305"/>
      <c r="X165" s="195" t="s">
        <v>17</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6"/>
      <c r="BG165" s="307"/>
      <c r="BH165" s="308"/>
      <c r="BI165" s="309"/>
      <c r="BJ165" s="310"/>
      <c r="BK165" s="311"/>
      <c r="BL165" s="311"/>
      <c r="BM165" s="311"/>
      <c r="BN165" s="312"/>
    </row>
    <row r="166" spans="2:66" ht="20.25" customHeight="1" x14ac:dyDescent="0.4">
      <c r="B166" s="320"/>
      <c r="C166" s="465"/>
      <c r="D166" s="468"/>
      <c r="E166" s="265"/>
      <c r="F166" s="467"/>
      <c r="G166" s="354"/>
      <c r="H166" s="355"/>
      <c r="I166" s="207"/>
      <c r="J166" s="208">
        <f>G165</f>
        <v>0</v>
      </c>
      <c r="K166" s="207"/>
      <c r="L166" s="208">
        <f>M165</f>
        <v>0</v>
      </c>
      <c r="M166" s="356"/>
      <c r="N166" s="357"/>
      <c r="O166" s="358"/>
      <c r="P166" s="359"/>
      <c r="Q166" s="359"/>
      <c r="R166" s="355"/>
      <c r="S166" s="303"/>
      <c r="T166" s="304"/>
      <c r="U166" s="304"/>
      <c r="V166" s="304"/>
      <c r="W166" s="305"/>
      <c r="X166" s="196" t="s">
        <v>251</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51">
        <f>IF($BI$3="４週",SUM(AA166:BB166),IF($BI$3="暦月",SUM(AA166:BE166),""))</f>
        <v>0</v>
      </c>
      <c r="BG166" s="352"/>
      <c r="BH166" s="353">
        <f>IF($BI$3="４週",BF166/4,IF($BI$3="暦月",(BF166/($BI$8/7)),""))</f>
        <v>0</v>
      </c>
      <c r="BI166" s="352"/>
      <c r="BJ166" s="348"/>
      <c r="BK166" s="349"/>
      <c r="BL166" s="349"/>
      <c r="BM166" s="349"/>
      <c r="BN166" s="350"/>
    </row>
    <row r="167" spans="2:66" ht="20.25" customHeight="1" x14ac:dyDescent="0.4">
      <c r="B167" s="319">
        <f>B165+1</f>
        <v>76</v>
      </c>
      <c r="C167" s="464"/>
      <c r="D167" s="466"/>
      <c r="E167" s="265"/>
      <c r="F167" s="467"/>
      <c r="G167" s="321"/>
      <c r="H167" s="322"/>
      <c r="I167" s="163"/>
      <c r="J167" s="164"/>
      <c r="K167" s="163"/>
      <c r="L167" s="164"/>
      <c r="M167" s="324"/>
      <c r="N167" s="325"/>
      <c r="O167" s="326"/>
      <c r="P167" s="327"/>
      <c r="Q167" s="327"/>
      <c r="R167" s="322"/>
      <c r="S167" s="303"/>
      <c r="T167" s="304"/>
      <c r="U167" s="304"/>
      <c r="V167" s="304"/>
      <c r="W167" s="305"/>
      <c r="X167" s="195" t="s">
        <v>17</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6"/>
      <c r="BG167" s="307"/>
      <c r="BH167" s="308"/>
      <c r="BI167" s="309"/>
      <c r="BJ167" s="310"/>
      <c r="BK167" s="311"/>
      <c r="BL167" s="311"/>
      <c r="BM167" s="311"/>
      <c r="BN167" s="312"/>
    </row>
    <row r="168" spans="2:66" ht="20.25" customHeight="1" x14ac:dyDescent="0.4">
      <c r="B168" s="320"/>
      <c r="C168" s="465"/>
      <c r="D168" s="468"/>
      <c r="E168" s="265"/>
      <c r="F168" s="467"/>
      <c r="G168" s="354"/>
      <c r="H168" s="355"/>
      <c r="I168" s="207"/>
      <c r="J168" s="208">
        <f>G167</f>
        <v>0</v>
      </c>
      <c r="K168" s="207"/>
      <c r="L168" s="208">
        <f>M167</f>
        <v>0</v>
      </c>
      <c r="M168" s="356"/>
      <c r="N168" s="357"/>
      <c r="O168" s="358"/>
      <c r="P168" s="359"/>
      <c r="Q168" s="359"/>
      <c r="R168" s="355"/>
      <c r="S168" s="303"/>
      <c r="T168" s="304"/>
      <c r="U168" s="304"/>
      <c r="V168" s="304"/>
      <c r="W168" s="305"/>
      <c r="X168" s="196" t="s">
        <v>251</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51">
        <f>IF($BI$3="４週",SUM(AA168:BB168),IF($BI$3="暦月",SUM(AA168:BE168),""))</f>
        <v>0</v>
      </c>
      <c r="BG168" s="352"/>
      <c r="BH168" s="353">
        <f>IF($BI$3="４週",BF168/4,IF($BI$3="暦月",(BF168/($BI$8/7)),""))</f>
        <v>0</v>
      </c>
      <c r="BI168" s="352"/>
      <c r="BJ168" s="348"/>
      <c r="BK168" s="349"/>
      <c r="BL168" s="349"/>
      <c r="BM168" s="349"/>
      <c r="BN168" s="350"/>
    </row>
    <row r="169" spans="2:66" ht="20.25" customHeight="1" x14ac:dyDescent="0.4">
      <c r="B169" s="319">
        <f>B167+1</f>
        <v>77</v>
      </c>
      <c r="C169" s="464"/>
      <c r="D169" s="466"/>
      <c r="E169" s="265"/>
      <c r="F169" s="467"/>
      <c r="G169" s="321"/>
      <c r="H169" s="322"/>
      <c r="I169" s="163"/>
      <c r="J169" s="164"/>
      <c r="K169" s="163"/>
      <c r="L169" s="164"/>
      <c r="M169" s="324"/>
      <c r="N169" s="325"/>
      <c r="O169" s="326"/>
      <c r="P169" s="327"/>
      <c r="Q169" s="327"/>
      <c r="R169" s="322"/>
      <c r="S169" s="303"/>
      <c r="T169" s="304"/>
      <c r="U169" s="304"/>
      <c r="V169" s="304"/>
      <c r="W169" s="305"/>
      <c r="X169" s="195" t="s">
        <v>17</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6"/>
      <c r="BG169" s="307"/>
      <c r="BH169" s="308"/>
      <c r="BI169" s="309"/>
      <c r="BJ169" s="310"/>
      <c r="BK169" s="311"/>
      <c r="BL169" s="311"/>
      <c r="BM169" s="311"/>
      <c r="BN169" s="312"/>
    </row>
    <row r="170" spans="2:66" ht="20.25" customHeight="1" x14ac:dyDescent="0.4">
      <c r="B170" s="320"/>
      <c r="C170" s="465"/>
      <c r="D170" s="468"/>
      <c r="E170" s="265"/>
      <c r="F170" s="467"/>
      <c r="G170" s="354"/>
      <c r="H170" s="355"/>
      <c r="I170" s="207"/>
      <c r="J170" s="208">
        <f>G169</f>
        <v>0</v>
      </c>
      <c r="K170" s="207"/>
      <c r="L170" s="208">
        <f>M169</f>
        <v>0</v>
      </c>
      <c r="M170" s="356"/>
      <c r="N170" s="357"/>
      <c r="O170" s="358"/>
      <c r="P170" s="359"/>
      <c r="Q170" s="359"/>
      <c r="R170" s="355"/>
      <c r="S170" s="303"/>
      <c r="T170" s="304"/>
      <c r="U170" s="304"/>
      <c r="V170" s="304"/>
      <c r="W170" s="305"/>
      <c r="X170" s="196" t="s">
        <v>251</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51">
        <f>IF($BI$3="４週",SUM(AA170:BB170),IF($BI$3="暦月",SUM(AA170:BE170),""))</f>
        <v>0</v>
      </c>
      <c r="BG170" s="352"/>
      <c r="BH170" s="353">
        <f>IF($BI$3="４週",BF170/4,IF($BI$3="暦月",(BF170/($BI$8/7)),""))</f>
        <v>0</v>
      </c>
      <c r="BI170" s="352"/>
      <c r="BJ170" s="348"/>
      <c r="BK170" s="349"/>
      <c r="BL170" s="349"/>
      <c r="BM170" s="349"/>
      <c r="BN170" s="350"/>
    </row>
    <row r="171" spans="2:66" ht="20.25" customHeight="1" x14ac:dyDescent="0.4">
      <c r="B171" s="319">
        <f>B169+1</f>
        <v>78</v>
      </c>
      <c r="C171" s="464"/>
      <c r="D171" s="466"/>
      <c r="E171" s="265"/>
      <c r="F171" s="467"/>
      <c r="G171" s="321"/>
      <c r="H171" s="322"/>
      <c r="I171" s="163"/>
      <c r="J171" s="164"/>
      <c r="K171" s="163"/>
      <c r="L171" s="164"/>
      <c r="M171" s="324"/>
      <c r="N171" s="325"/>
      <c r="O171" s="326"/>
      <c r="P171" s="327"/>
      <c r="Q171" s="327"/>
      <c r="R171" s="322"/>
      <c r="S171" s="303"/>
      <c r="T171" s="304"/>
      <c r="U171" s="304"/>
      <c r="V171" s="304"/>
      <c r="W171" s="305"/>
      <c r="X171" s="195" t="s">
        <v>17</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6"/>
      <c r="BG171" s="307"/>
      <c r="BH171" s="308"/>
      <c r="BI171" s="309"/>
      <c r="BJ171" s="310"/>
      <c r="BK171" s="311"/>
      <c r="BL171" s="311"/>
      <c r="BM171" s="311"/>
      <c r="BN171" s="312"/>
    </row>
    <row r="172" spans="2:66" ht="20.25" customHeight="1" x14ac:dyDescent="0.4">
      <c r="B172" s="320"/>
      <c r="C172" s="465"/>
      <c r="D172" s="468"/>
      <c r="E172" s="265"/>
      <c r="F172" s="467"/>
      <c r="G172" s="354"/>
      <c r="H172" s="355"/>
      <c r="I172" s="207"/>
      <c r="J172" s="208">
        <f>G171</f>
        <v>0</v>
      </c>
      <c r="K172" s="207"/>
      <c r="L172" s="208">
        <f>M171</f>
        <v>0</v>
      </c>
      <c r="M172" s="356"/>
      <c r="N172" s="357"/>
      <c r="O172" s="358"/>
      <c r="P172" s="359"/>
      <c r="Q172" s="359"/>
      <c r="R172" s="355"/>
      <c r="S172" s="303"/>
      <c r="T172" s="304"/>
      <c r="U172" s="304"/>
      <c r="V172" s="304"/>
      <c r="W172" s="305"/>
      <c r="X172" s="196" t="s">
        <v>251</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51">
        <f>IF($BI$3="４週",SUM(AA172:BB172),IF($BI$3="暦月",SUM(AA172:BE172),""))</f>
        <v>0</v>
      </c>
      <c r="BG172" s="352"/>
      <c r="BH172" s="353">
        <f>IF($BI$3="４週",BF172/4,IF($BI$3="暦月",(BF172/($BI$8/7)),""))</f>
        <v>0</v>
      </c>
      <c r="BI172" s="352"/>
      <c r="BJ172" s="348"/>
      <c r="BK172" s="349"/>
      <c r="BL172" s="349"/>
      <c r="BM172" s="349"/>
      <c r="BN172" s="350"/>
    </row>
    <row r="173" spans="2:66" ht="20.25" customHeight="1" x14ac:dyDescent="0.4">
      <c r="B173" s="319">
        <f>B171+1</f>
        <v>79</v>
      </c>
      <c r="C173" s="464"/>
      <c r="D173" s="466"/>
      <c r="E173" s="265"/>
      <c r="F173" s="467"/>
      <c r="G173" s="321"/>
      <c r="H173" s="322"/>
      <c r="I173" s="163"/>
      <c r="J173" s="164"/>
      <c r="K173" s="163"/>
      <c r="L173" s="164"/>
      <c r="M173" s="324"/>
      <c r="N173" s="325"/>
      <c r="O173" s="326"/>
      <c r="P173" s="327"/>
      <c r="Q173" s="327"/>
      <c r="R173" s="322"/>
      <c r="S173" s="303"/>
      <c r="T173" s="304"/>
      <c r="U173" s="304"/>
      <c r="V173" s="304"/>
      <c r="W173" s="305"/>
      <c r="X173" s="195" t="s">
        <v>17</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6"/>
      <c r="BG173" s="307"/>
      <c r="BH173" s="308"/>
      <c r="BI173" s="309"/>
      <c r="BJ173" s="310"/>
      <c r="BK173" s="311"/>
      <c r="BL173" s="311"/>
      <c r="BM173" s="311"/>
      <c r="BN173" s="312"/>
    </row>
    <row r="174" spans="2:66" ht="20.25" customHeight="1" x14ac:dyDescent="0.4">
      <c r="B174" s="320"/>
      <c r="C174" s="465"/>
      <c r="D174" s="468"/>
      <c r="E174" s="265"/>
      <c r="F174" s="467"/>
      <c r="G174" s="354"/>
      <c r="H174" s="355"/>
      <c r="I174" s="207"/>
      <c r="J174" s="208">
        <f>G173</f>
        <v>0</v>
      </c>
      <c r="K174" s="207"/>
      <c r="L174" s="208">
        <f>M173</f>
        <v>0</v>
      </c>
      <c r="M174" s="356"/>
      <c r="N174" s="357"/>
      <c r="O174" s="358"/>
      <c r="P174" s="359"/>
      <c r="Q174" s="359"/>
      <c r="R174" s="355"/>
      <c r="S174" s="303"/>
      <c r="T174" s="304"/>
      <c r="U174" s="304"/>
      <c r="V174" s="304"/>
      <c r="W174" s="305"/>
      <c r="X174" s="196" t="s">
        <v>251</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51">
        <f>IF($BI$3="４週",SUM(AA174:BB174),IF($BI$3="暦月",SUM(AA174:BE174),""))</f>
        <v>0</v>
      </c>
      <c r="BG174" s="352"/>
      <c r="BH174" s="353">
        <f>IF($BI$3="４週",BF174/4,IF($BI$3="暦月",(BF174/($BI$8/7)),""))</f>
        <v>0</v>
      </c>
      <c r="BI174" s="352"/>
      <c r="BJ174" s="348"/>
      <c r="BK174" s="349"/>
      <c r="BL174" s="349"/>
      <c r="BM174" s="349"/>
      <c r="BN174" s="350"/>
    </row>
    <row r="175" spans="2:66" ht="20.25" customHeight="1" x14ac:dyDescent="0.4">
      <c r="B175" s="319">
        <f>B173+1</f>
        <v>80</v>
      </c>
      <c r="C175" s="464"/>
      <c r="D175" s="466"/>
      <c r="E175" s="265"/>
      <c r="F175" s="467"/>
      <c r="G175" s="321"/>
      <c r="H175" s="322"/>
      <c r="I175" s="163"/>
      <c r="J175" s="164"/>
      <c r="K175" s="163"/>
      <c r="L175" s="164"/>
      <c r="M175" s="324"/>
      <c r="N175" s="325"/>
      <c r="O175" s="326"/>
      <c r="P175" s="327"/>
      <c r="Q175" s="327"/>
      <c r="R175" s="322"/>
      <c r="S175" s="303"/>
      <c r="T175" s="304"/>
      <c r="U175" s="304"/>
      <c r="V175" s="304"/>
      <c r="W175" s="305"/>
      <c r="X175" s="195" t="s">
        <v>17</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6"/>
      <c r="BG175" s="307"/>
      <c r="BH175" s="308"/>
      <c r="BI175" s="309"/>
      <c r="BJ175" s="310"/>
      <c r="BK175" s="311"/>
      <c r="BL175" s="311"/>
      <c r="BM175" s="311"/>
      <c r="BN175" s="312"/>
    </row>
    <row r="176" spans="2:66" ht="20.25" customHeight="1" x14ac:dyDescent="0.4">
      <c r="B176" s="320"/>
      <c r="C176" s="465"/>
      <c r="D176" s="468"/>
      <c r="E176" s="265"/>
      <c r="F176" s="467"/>
      <c r="G176" s="354"/>
      <c r="H176" s="355"/>
      <c r="I176" s="207"/>
      <c r="J176" s="208">
        <f>G175</f>
        <v>0</v>
      </c>
      <c r="K176" s="207"/>
      <c r="L176" s="208">
        <f>M175</f>
        <v>0</v>
      </c>
      <c r="M176" s="356"/>
      <c r="N176" s="357"/>
      <c r="O176" s="358"/>
      <c r="P176" s="359"/>
      <c r="Q176" s="359"/>
      <c r="R176" s="355"/>
      <c r="S176" s="303"/>
      <c r="T176" s="304"/>
      <c r="U176" s="304"/>
      <c r="V176" s="304"/>
      <c r="W176" s="305"/>
      <c r="X176" s="196" t="s">
        <v>251</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51">
        <f>IF($BI$3="４週",SUM(AA176:BB176),IF($BI$3="暦月",SUM(AA176:BE176),""))</f>
        <v>0</v>
      </c>
      <c r="BG176" s="352"/>
      <c r="BH176" s="353">
        <f>IF($BI$3="４週",BF176/4,IF($BI$3="暦月",(BF176/($BI$8/7)),""))</f>
        <v>0</v>
      </c>
      <c r="BI176" s="352"/>
      <c r="BJ176" s="348"/>
      <c r="BK176" s="349"/>
      <c r="BL176" s="349"/>
      <c r="BM176" s="349"/>
      <c r="BN176" s="350"/>
    </row>
    <row r="177" spans="2:66" ht="20.25" customHeight="1" x14ac:dyDescent="0.4">
      <c r="B177" s="319">
        <f>B175+1</f>
        <v>81</v>
      </c>
      <c r="C177" s="464"/>
      <c r="D177" s="466"/>
      <c r="E177" s="265"/>
      <c r="F177" s="467"/>
      <c r="G177" s="321"/>
      <c r="H177" s="322"/>
      <c r="I177" s="163"/>
      <c r="J177" s="164"/>
      <c r="K177" s="163"/>
      <c r="L177" s="164"/>
      <c r="M177" s="324"/>
      <c r="N177" s="325"/>
      <c r="O177" s="326"/>
      <c r="P177" s="327"/>
      <c r="Q177" s="327"/>
      <c r="R177" s="322"/>
      <c r="S177" s="303"/>
      <c r="T177" s="304"/>
      <c r="U177" s="304"/>
      <c r="V177" s="304"/>
      <c r="W177" s="305"/>
      <c r="X177" s="195" t="s">
        <v>17</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6"/>
      <c r="BG177" s="307"/>
      <c r="BH177" s="308"/>
      <c r="BI177" s="309"/>
      <c r="BJ177" s="310"/>
      <c r="BK177" s="311"/>
      <c r="BL177" s="311"/>
      <c r="BM177" s="311"/>
      <c r="BN177" s="312"/>
    </row>
    <row r="178" spans="2:66" ht="20.25" customHeight="1" x14ac:dyDescent="0.4">
      <c r="B178" s="320"/>
      <c r="C178" s="465"/>
      <c r="D178" s="468"/>
      <c r="E178" s="265"/>
      <c r="F178" s="467"/>
      <c r="G178" s="354"/>
      <c r="H178" s="355"/>
      <c r="I178" s="207"/>
      <c r="J178" s="208">
        <f>G177</f>
        <v>0</v>
      </c>
      <c r="K178" s="207"/>
      <c r="L178" s="208">
        <f>M177</f>
        <v>0</v>
      </c>
      <c r="M178" s="356"/>
      <c r="N178" s="357"/>
      <c r="O178" s="358"/>
      <c r="P178" s="359"/>
      <c r="Q178" s="359"/>
      <c r="R178" s="355"/>
      <c r="S178" s="303"/>
      <c r="T178" s="304"/>
      <c r="U178" s="304"/>
      <c r="V178" s="304"/>
      <c r="W178" s="305"/>
      <c r="X178" s="196" t="s">
        <v>251</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51">
        <f>IF($BI$3="４週",SUM(AA178:BB178),IF($BI$3="暦月",SUM(AA178:BE178),""))</f>
        <v>0</v>
      </c>
      <c r="BG178" s="352"/>
      <c r="BH178" s="353">
        <f>IF($BI$3="４週",BF178/4,IF($BI$3="暦月",(BF178/($BI$8/7)),""))</f>
        <v>0</v>
      </c>
      <c r="BI178" s="352"/>
      <c r="BJ178" s="348"/>
      <c r="BK178" s="349"/>
      <c r="BL178" s="349"/>
      <c r="BM178" s="349"/>
      <c r="BN178" s="350"/>
    </row>
    <row r="179" spans="2:66" ht="20.25" customHeight="1" x14ac:dyDescent="0.4">
      <c r="B179" s="319">
        <f>B177+1</f>
        <v>82</v>
      </c>
      <c r="C179" s="464"/>
      <c r="D179" s="466"/>
      <c r="E179" s="265"/>
      <c r="F179" s="467"/>
      <c r="G179" s="321"/>
      <c r="H179" s="322"/>
      <c r="I179" s="163"/>
      <c r="J179" s="164"/>
      <c r="K179" s="163"/>
      <c r="L179" s="164"/>
      <c r="M179" s="324"/>
      <c r="N179" s="325"/>
      <c r="O179" s="326"/>
      <c r="P179" s="327"/>
      <c r="Q179" s="327"/>
      <c r="R179" s="322"/>
      <c r="S179" s="303"/>
      <c r="T179" s="304"/>
      <c r="U179" s="304"/>
      <c r="V179" s="304"/>
      <c r="W179" s="305"/>
      <c r="X179" s="195" t="s">
        <v>17</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6"/>
      <c r="BG179" s="307"/>
      <c r="BH179" s="308"/>
      <c r="BI179" s="309"/>
      <c r="BJ179" s="310"/>
      <c r="BK179" s="311"/>
      <c r="BL179" s="311"/>
      <c r="BM179" s="311"/>
      <c r="BN179" s="312"/>
    </row>
    <row r="180" spans="2:66" ht="20.25" customHeight="1" x14ac:dyDescent="0.4">
      <c r="B180" s="320"/>
      <c r="C180" s="465"/>
      <c r="D180" s="468"/>
      <c r="E180" s="265"/>
      <c r="F180" s="467"/>
      <c r="G180" s="354"/>
      <c r="H180" s="355"/>
      <c r="I180" s="207"/>
      <c r="J180" s="208">
        <f>G179</f>
        <v>0</v>
      </c>
      <c r="K180" s="207"/>
      <c r="L180" s="208">
        <f>M179</f>
        <v>0</v>
      </c>
      <c r="M180" s="356"/>
      <c r="N180" s="357"/>
      <c r="O180" s="358"/>
      <c r="P180" s="359"/>
      <c r="Q180" s="359"/>
      <c r="R180" s="355"/>
      <c r="S180" s="303"/>
      <c r="T180" s="304"/>
      <c r="U180" s="304"/>
      <c r="V180" s="304"/>
      <c r="W180" s="305"/>
      <c r="X180" s="196" t="s">
        <v>251</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51">
        <f>IF($BI$3="４週",SUM(AA180:BB180),IF($BI$3="暦月",SUM(AA180:BE180),""))</f>
        <v>0</v>
      </c>
      <c r="BG180" s="352"/>
      <c r="BH180" s="353">
        <f>IF($BI$3="４週",BF180/4,IF($BI$3="暦月",(BF180/($BI$8/7)),""))</f>
        <v>0</v>
      </c>
      <c r="BI180" s="352"/>
      <c r="BJ180" s="348"/>
      <c r="BK180" s="349"/>
      <c r="BL180" s="349"/>
      <c r="BM180" s="349"/>
      <c r="BN180" s="350"/>
    </row>
    <row r="181" spans="2:66" ht="20.25" customHeight="1" x14ac:dyDescent="0.4">
      <c r="B181" s="319">
        <f>B179+1</f>
        <v>83</v>
      </c>
      <c r="C181" s="464"/>
      <c r="D181" s="466"/>
      <c r="E181" s="265"/>
      <c r="F181" s="467"/>
      <c r="G181" s="321"/>
      <c r="H181" s="322"/>
      <c r="I181" s="163"/>
      <c r="J181" s="164"/>
      <c r="K181" s="163"/>
      <c r="L181" s="164"/>
      <c r="M181" s="324"/>
      <c r="N181" s="325"/>
      <c r="O181" s="326"/>
      <c r="P181" s="327"/>
      <c r="Q181" s="327"/>
      <c r="R181" s="322"/>
      <c r="S181" s="303"/>
      <c r="T181" s="304"/>
      <c r="U181" s="304"/>
      <c r="V181" s="304"/>
      <c r="W181" s="305"/>
      <c r="X181" s="195" t="s">
        <v>17</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6"/>
      <c r="BG181" s="307"/>
      <c r="BH181" s="308"/>
      <c r="BI181" s="309"/>
      <c r="BJ181" s="310"/>
      <c r="BK181" s="311"/>
      <c r="BL181" s="311"/>
      <c r="BM181" s="311"/>
      <c r="BN181" s="312"/>
    </row>
    <row r="182" spans="2:66" ht="20.25" customHeight="1" x14ac:dyDescent="0.4">
      <c r="B182" s="320"/>
      <c r="C182" s="465"/>
      <c r="D182" s="468"/>
      <c r="E182" s="265"/>
      <c r="F182" s="467"/>
      <c r="G182" s="354"/>
      <c r="H182" s="355"/>
      <c r="I182" s="207"/>
      <c r="J182" s="208">
        <f>G181</f>
        <v>0</v>
      </c>
      <c r="K182" s="207"/>
      <c r="L182" s="208">
        <f>M181</f>
        <v>0</v>
      </c>
      <c r="M182" s="356"/>
      <c r="N182" s="357"/>
      <c r="O182" s="358"/>
      <c r="P182" s="359"/>
      <c r="Q182" s="359"/>
      <c r="R182" s="355"/>
      <c r="S182" s="303"/>
      <c r="T182" s="304"/>
      <c r="U182" s="304"/>
      <c r="V182" s="304"/>
      <c r="W182" s="305"/>
      <c r="X182" s="196" t="s">
        <v>251</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51">
        <f>IF($BI$3="４週",SUM(AA182:BB182),IF($BI$3="暦月",SUM(AA182:BE182),""))</f>
        <v>0</v>
      </c>
      <c r="BG182" s="352"/>
      <c r="BH182" s="353">
        <f>IF($BI$3="４週",BF182/4,IF($BI$3="暦月",(BF182/($BI$8/7)),""))</f>
        <v>0</v>
      </c>
      <c r="BI182" s="352"/>
      <c r="BJ182" s="348"/>
      <c r="BK182" s="349"/>
      <c r="BL182" s="349"/>
      <c r="BM182" s="349"/>
      <c r="BN182" s="350"/>
    </row>
    <row r="183" spans="2:66" ht="20.25" customHeight="1" x14ac:dyDescent="0.4">
      <c r="B183" s="319">
        <f>B181+1</f>
        <v>84</v>
      </c>
      <c r="C183" s="464"/>
      <c r="D183" s="466"/>
      <c r="E183" s="265"/>
      <c r="F183" s="467"/>
      <c r="G183" s="321"/>
      <c r="H183" s="322"/>
      <c r="I183" s="163"/>
      <c r="J183" s="164"/>
      <c r="K183" s="163"/>
      <c r="L183" s="164"/>
      <c r="M183" s="324"/>
      <c r="N183" s="325"/>
      <c r="O183" s="326"/>
      <c r="P183" s="327"/>
      <c r="Q183" s="327"/>
      <c r="R183" s="322"/>
      <c r="S183" s="303"/>
      <c r="T183" s="304"/>
      <c r="U183" s="304"/>
      <c r="V183" s="304"/>
      <c r="W183" s="305"/>
      <c r="X183" s="195" t="s">
        <v>17</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6"/>
      <c r="BG183" s="307"/>
      <c r="BH183" s="308"/>
      <c r="BI183" s="309"/>
      <c r="BJ183" s="310"/>
      <c r="BK183" s="311"/>
      <c r="BL183" s="311"/>
      <c r="BM183" s="311"/>
      <c r="BN183" s="312"/>
    </row>
    <row r="184" spans="2:66" ht="20.25" customHeight="1" x14ac:dyDescent="0.4">
      <c r="B184" s="320"/>
      <c r="C184" s="465"/>
      <c r="D184" s="468"/>
      <c r="E184" s="265"/>
      <c r="F184" s="467"/>
      <c r="G184" s="354"/>
      <c r="H184" s="355"/>
      <c r="I184" s="207"/>
      <c r="J184" s="208">
        <f>G183</f>
        <v>0</v>
      </c>
      <c r="K184" s="207"/>
      <c r="L184" s="208">
        <f>M183</f>
        <v>0</v>
      </c>
      <c r="M184" s="356"/>
      <c r="N184" s="357"/>
      <c r="O184" s="358"/>
      <c r="P184" s="359"/>
      <c r="Q184" s="359"/>
      <c r="R184" s="355"/>
      <c r="S184" s="303"/>
      <c r="T184" s="304"/>
      <c r="U184" s="304"/>
      <c r="V184" s="304"/>
      <c r="W184" s="305"/>
      <c r="X184" s="196" t="s">
        <v>251</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51">
        <f>IF($BI$3="４週",SUM(AA184:BB184),IF($BI$3="暦月",SUM(AA184:BE184),""))</f>
        <v>0</v>
      </c>
      <c r="BG184" s="352"/>
      <c r="BH184" s="353">
        <f>IF($BI$3="４週",BF184/4,IF($BI$3="暦月",(BF184/($BI$8/7)),""))</f>
        <v>0</v>
      </c>
      <c r="BI184" s="352"/>
      <c r="BJ184" s="348"/>
      <c r="BK184" s="349"/>
      <c r="BL184" s="349"/>
      <c r="BM184" s="349"/>
      <c r="BN184" s="350"/>
    </row>
    <row r="185" spans="2:66" ht="20.25" customHeight="1" x14ac:dyDescent="0.4">
      <c r="B185" s="319">
        <f>B183+1</f>
        <v>85</v>
      </c>
      <c r="C185" s="464"/>
      <c r="D185" s="466"/>
      <c r="E185" s="265"/>
      <c r="F185" s="467"/>
      <c r="G185" s="321"/>
      <c r="H185" s="322"/>
      <c r="I185" s="163"/>
      <c r="J185" s="164"/>
      <c r="K185" s="163"/>
      <c r="L185" s="164"/>
      <c r="M185" s="324"/>
      <c r="N185" s="325"/>
      <c r="O185" s="326"/>
      <c r="P185" s="327"/>
      <c r="Q185" s="327"/>
      <c r="R185" s="322"/>
      <c r="S185" s="303"/>
      <c r="T185" s="304"/>
      <c r="U185" s="304"/>
      <c r="V185" s="304"/>
      <c r="W185" s="305"/>
      <c r="X185" s="195" t="s">
        <v>17</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6"/>
      <c r="BG185" s="307"/>
      <c r="BH185" s="308"/>
      <c r="BI185" s="309"/>
      <c r="BJ185" s="310"/>
      <c r="BK185" s="311"/>
      <c r="BL185" s="311"/>
      <c r="BM185" s="311"/>
      <c r="BN185" s="312"/>
    </row>
    <row r="186" spans="2:66" ht="20.25" customHeight="1" x14ac:dyDescent="0.4">
      <c r="B186" s="320"/>
      <c r="C186" s="465"/>
      <c r="D186" s="468"/>
      <c r="E186" s="265"/>
      <c r="F186" s="467"/>
      <c r="G186" s="354"/>
      <c r="H186" s="355"/>
      <c r="I186" s="207"/>
      <c r="J186" s="208">
        <f>G185</f>
        <v>0</v>
      </c>
      <c r="K186" s="207"/>
      <c r="L186" s="208">
        <f>M185</f>
        <v>0</v>
      </c>
      <c r="M186" s="356"/>
      <c r="N186" s="357"/>
      <c r="O186" s="358"/>
      <c r="P186" s="359"/>
      <c r="Q186" s="359"/>
      <c r="R186" s="355"/>
      <c r="S186" s="303"/>
      <c r="T186" s="304"/>
      <c r="U186" s="304"/>
      <c r="V186" s="304"/>
      <c r="W186" s="305"/>
      <c r="X186" s="196" t="s">
        <v>251</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51">
        <f>IF($BI$3="４週",SUM(AA186:BB186),IF($BI$3="暦月",SUM(AA186:BE186),""))</f>
        <v>0</v>
      </c>
      <c r="BG186" s="352"/>
      <c r="BH186" s="353">
        <f>IF($BI$3="４週",BF186/4,IF($BI$3="暦月",(BF186/($BI$8/7)),""))</f>
        <v>0</v>
      </c>
      <c r="BI186" s="352"/>
      <c r="BJ186" s="348"/>
      <c r="BK186" s="349"/>
      <c r="BL186" s="349"/>
      <c r="BM186" s="349"/>
      <c r="BN186" s="350"/>
    </row>
    <row r="187" spans="2:66" ht="20.25" customHeight="1" x14ac:dyDescent="0.4">
      <c r="B187" s="319">
        <f>B185+1</f>
        <v>86</v>
      </c>
      <c r="C187" s="464"/>
      <c r="D187" s="466"/>
      <c r="E187" s="265"/>
      <c r="F187" s="467"/>
      <c r="G187" s="321"/>
      <c r="H187" s="322"/>
      <c r="I187" s="163"/>
      <c r="J187" s="164"/>
      <c r="K187" s="163"/>
      <c r="L187" s="164"/>
      <c r="M187" s="324"/>
      <c r="N187" s="325"/>
      <c r="O187" s="326"/>
      <c r="P187" s="327"/>
      <c r="Q187" s="327"/>
      <c r="R187" s="322"/>
      <c r="S187" s="303"/>
      <c r="T187" s="304"/>
      <c r="U187" s="304"/>
      <c r="V187" s="304"/>
      <c r="W187" s="305"/>
      <c r="X187" s="195" t="s">
        <v>17</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6"/>
      <c r="BG187" s="307"/>
      <c r="BH187" s="308"/>
      <c r="BI187" s="309"/>
      <c r="BJ187" s="310"/>
      <c r="BK187" s="311"/>
      <c r="BL187" s="311"/>
      <c r="BM187" s="311"/>
      <c r="BN187" s="312"/>
    </row>
    <row r="188" spans="2:66" ht="20.25" customHeight="1" x14ac:dyDescent="0.4">
      <c r="B188" s="320"/>
      <c r="C188" s="465"/>
      <c r="D188" s="468"/>
      <c r="E188" s="265"/>
      <c r="F188" s="467"/>
      <c r="G188" s="354"/>
      <c r="H188" s="355"/>
      <c r="I188" s="207"/>
      <c r="J188" s="208">
        <f>G187</f>
        <v>0</v>
      </c>
      <c r="K188" s="207"/>
      <c r="L188" s="208">
        <f>M187</f>
        <v>0</v>
      </c>
      <c r="M188" s="356"/>
      <c r="N188" s="357"/>
      <c r="O188" s="358"/>
      <c r="P188" s="359"/>
      <c r="Q188" s="359"/>
      <c r="R188" s="355"/>
      <c r="S188" s="303"/>
      <c r="T188" s="304"/>
      <c r="U188" s="304"/>
      <c r="V188" s="304"/>
      <c r="W188" s="305"/>
      <c r="X188" s="196" t="s">
        <v>251</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51">
        <f>IF($BI$3="４週",SUM(AA188:BB188),IF($BI$3="暦月",SUM(AA188:BE188),""))</f>
        <v>0</v>
      </c>
      <c r="BG188" s="352"/>
      <c r="BH188" s="353">
        <f>IF($BI$3="４週",BF188/4,IF($BI$3="暦月",(BF188/($BI$8/7)),""))</f>
        <v>0</v>
      </c>
      <c r="BI188" s="352"/>
      <c r="BJ188" s="348"/>
      <c r="BK188" s="349"/>
      <c r="BL188" s="349"/>
      <c r="BM188" s="349"/>
      <c r="BN188" s="350"/>
    </row>
    <row r="189" spans="2:66" ht="20.25" customHeight="1" x14ac:dyDescent="0.4">
      <c r="B189" s="319">
        <f>B187+1</f>
        <v>87</v>
      </c>
      <c r="C189" s="464"/>
      <c r="D189" s="466"/>
      <c r="E189" s="265"/>
      <c r="F189" s="467"/>
      <c r="G189" s="321"/>
      <c r="H189" s="322"/>
      <c r="I189" s="163"/>
      <c r="J189" s="164"/>
      <c r="K189" s="163"/>
      <c r="L189" s="164"/>
      <c r="M189" s="324"/>
      <c r="N189" s="325"/>
      <c r="O189" s="326"/>
      <c r="P189" s="327"/>
      <c r="Q189" s="327"/>
      <c r="R189" s="322"/>
      <c r="S189" s="303"/>
      <c r="T189" s="304"/>
      <c r="U189" s="304"/>
      <c r="V189" s="304"/>
      <c r="W189" s="305"/>
      <c r="X189" s="195" t="s">
        <v>17</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6"/>
      <c r="BG189" s="307"/>
      <c r="BH189" s="308"/>
      <c r="BI189" s="309"/>
      <c r="BJ189" s="310"/>
      <c r="BK189" s="311"/>
      <c r="BL189" s="311"/>
      <c r="BM189" s="311"/>
      <c r="BN189" s="312"/>
    </row>
    <row r="190" spans="2:66" ht="20.25" customHeight="1" x14ac:dyDescent="0.4">
      <c r="B190" s="320"/>
      <c r="C190" s="465"/>
      <c r="D190" s="468"/>
      <c r="E190" s="265"/>
      <c r="F190" s="467"/>
      <c r="G190" s="354"/>
      <c r="H190" s="355"/>
      <c r="I190" s="207"/>
      <c r="J190" s="208">
        <f>G189</f>
        <v>0</v>
      </c>
      <c r="K190" s="207"/>
      <c r="L190" s="208">
        <f>M189</f>
        <v>0</v>
      </c>
      <c r="M190" s="356"/>
      <c r="N190" s="357"/>
      <c r="O190" s="358"/>
      <c r="P190" s="359"/>
      <c r="Q190" s="359"/>
      <c r="R190" s="355"/>
      <c r="S190" s="303"/>
      <c r="T190" s="304"/>
      <c r="U190" s="304"/>
      <c r="V190" s="304"/>
      <c r="W190" s="305"/>
      <c r="X190" s="196" t="s">
        <v>251</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51">
        <f>IF($BI$3="４週",SUM(AA190:BB190),IF($BI$3="暦月",SUM(AA190:BE190),""))</f>
        <v>0</v>
      </c>
      <c r="BG190" s="352"/>
      <c r="BH190" s="353">
        <f>IF($BI$3="４週",BF190/4,IF($BI$3="暦月",(BF190/($BI$8/7)),""))</f>
        <v>0</v>
      </c>
      <c r="BI190" s="352"/>
      <c r="BJ190" s="348"/>
      <c r="BK190" s="349"/>
      <c r="BL190" s="349"/>
      <c r="BM190" s="349"/>
      <c r="BN190" s="350"/>
    </row>
    <row r="191" spans="2:66" ht="20.25" customHeight="1" x14ac:dyDescent="0.4">
      <c r="B191" s="319">
        <f>B189+1</f>
        <v>88</v>
      </c>
      <c r="C191" s="464"/>
      <c r="D191" s="466"/>
      <c r="E191" s="265"/>
      <c r="F191" s="467"/>
      <c r="G191" s="321"/>
      <c r="H191" s="322"/>
      <c r="I191" s="163"/>
      <c r="J191" s="164"/>
      <c r="K191" s="163"/>
      <c r="L191" s="164"/>
      <c r="M191" s="324"/>
      <c r="N191" s="325"/>
      <c r="O191" s="326"/>
      <c r="P191" s="327"/>
      <c r="Q191" s="327"/>
      <c r="R191" s="322"/>
      <c r="S191" s="303"/>
      <c r="T191" s="304"/>
      <c r="U191" s="304"/>
      <c r="V191" s="304"/>
      <c r="W191" s="305"/>
      <c r="X191" s="195" t="s">
        <v>17</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6"/>
      <c r="BG191" s="307"/>
      <c r="BH191" s="308"/>
      <c r="BI191" s="309"/>
      <c r="BJ191" s="310"/>
      <c r="BK191" s="311"/>
      <c r="BL191" s="311"/>
      <c r="BM191" s="311"/>
      <c r="BN191" s="312"/>
    </row>
    <row r="192" spans="2:66" ht="20.25" customHeight="1" x14ac:dyDescent="0.4">
      <c r="B192" s="320"/>
      <c r="C192" s="465"/>
      <c r="D192" s="468"/>
      <c r="E192" s="265"/>
      <c r="F192" s="467"/>
      <c r="G192" s="354"/>
      <c r="H192" s="355"/>
      <c r="I192" s="207"/>
      <c r="J192" s="208">
        <f>G191</f>
        <v>0</v>
      </c>
      <c r="K192" s="207"/>
      <c r="L192" s="208">
        <f>M191</f>
        <v>0</v>
      </c>
      <c r="M192" s="356"/>
      <c r="N192" s="357"/>
      <c r="O192" s="358"/>
      <c r="P192" s="359"/>
      <c r="Q192" s="359"/>
      <c r="R192" s="355"/>
      <c r="S192" s="303"/>
      <c r="T192" s="304"/>
      <c r="U192" s="304"/>
      <c r="V192" s="304"/>
      <c r="W192" s="305"/>
      <c r="X192" s="196" t="s">
        <v>251</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51">
        <f>IF($BI$3="４週",SUM(AA192:BB192),IF($BI$3="暦月",SUM(AA192:BE192),""))</f>
        <v>0</v>
      </c>
      <c r="BG192" s="352"/>
      <c r="BH192" s="353">
        <f>IF($BI$3="４週",BF192/4,IF($BI$3="暦月",(BF192/($BI$8/7)),""))</f>
        <v>0</v>
      </c>
      <c r="BI192" s="352"/>
      <c r="BJ192" s="348"/>
      <c r="BK192" s="349"/>
      <c r="BL192" s="349"/>
      <c r="BM192" s="349"/>
      <c r="BN192" s="350"/>
    </row>
    <row r="193" spans="2:66" ht="20.25" customHeight="1" x14ac:dyDescent="0.4">
      <c r="B193" s="319">
        <f>B191+1</f>
        <v>89</v>
      </c>
      <c r="C193" s="464"/>
      <c r="D193" s="466"/>
      <c r="E193" s="265"/>
      <c r="F193" s="467"/>
      <c r="G193" s="321"/>
      <c r="H193" s="322"/>
      <c r="I193" s="163"/>
      <c r="J193" s="164"/>
      <c r="K193" s="163"/>
      <c r="L193" s="164"/>
      <c r="M193" s="324"/>
      <c r="N193" s="325"/>
      <c r="O193" s="326"/>
      <c r="P193" s="327"/>
      <c r="Q193" s="327"/>
      <c r="R193" s="322"/>
      <c r="S193" s="303"/>
      <c r="T193" s="304"/>
      <c r="U193" s="304"/>
      <c r="V193" s="304"/>
      <c r="W193" s="305"/>
      <c r="X193" s="195" t="s">
        <v>17</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6"/>
      <c r="BG193" s="307"/>
      <c r="BH193" s="308"/>
      <c r="BI193" s="309"/>
      <c r="BJ193" s="310"/>
      <c r="BK193" s="311"/>
      <c r="BL193" s="311"/>
      <c r="BM193" s="311"/>
      <c r="BN193" s="312"/>
    </row>
    <row r="194" spans="2:66" ht="20.25" customHeight="1" x14ac:dyDescent="0.4">
      <c r="B194" s="320"/>
      <c r="C194" s="465"/>
      <c r="D194" s="468"/>
      <c r="E194" s="265"/>
      <c r="F194" s="467"/>
      <c r="G194" s="354"/>
      <c r="H194" s="355"/>
      <c r="I194" s="207"/>
      <c r="J194" s="208">
        <f>G193</f>
        <v>0</v>
      </c>
      <c r="K194" s="207"/>
      <c r="L194" s="208">
        <f>M193</f>
        <v>0</v>
      </c>
      <c r="M194" s="356"/>
      <c r="N194" s="357"/>
      <c r="O194" s="358"/>
      <c r="P194" s="359"/>
      <c r="Q194" s="359"/>
      <c r="R194" s="355"/>
      <c r="S194" s="303"/>
      <c r="T194" s="304"/>
      <c r="U194" s="304"/>
      <c r="V194" s="304"/>
      <c r="W194" s="305"/>
      <c r="X194" s="196" t="s">
        <v>251</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51">
        <f>IF($BI$3="４週",SUM(AA194:BB194),IF($BI$3="暦月",SUM(AA194:BE194),""))</f>
        <v>0</v>
      </c>
      <c r="BG194" s="352"/>
      <c r="BH194" s="353">
        <f>IF($BI$3="４週",BF194/4,IF($BI$3="暦月",(BF194/($BI$8/7)),""))</f>
        <v>0</v>
      </c>
      <c r="BI194" s="352"/>
      <c r="BJ194" s="348"/>
      <c r="BK194" s="349"/>
      <c r="BL194" s="349"/>
      <c r="BM194" s="349"/>
      <c r="BN194" s="350"/>
    </row>
    <row r="195" spans="2:66" ht="20.25" customHeight="1" x14ac:dyDescent="0.4">
      <c r="B195" s="319">
        <f>B193+1</f>
        <v>90</v>
      </c>
      <c r="C195" s="464"/>
      <c r="D195" s="466"/>
      <c r="E195" s="265"/>
      <c r="F195" s="467"/>
      <c r="G195" s="321"/>
      <c r="H195" s="322"/>
      <c r="I195" s="163"/>
      <c r="J195" s="164"/>
      <c r="K195" s="163"/>
      <c r="L195" s="164"/>
      <c r="M195" s="324"/>
      <c r="N195" s="325"/>
      <c r="O195" s="326"/>
      <c r="P195" s="327"/>
      <c r="Q195" s="327"/>
      <c r="R195" s="322"/>
      <c r="S195" s="303"/>
      <c r="T195" s="304"/>
      <c r="U195" s="304"/>
      <c r="V195" s="304"/>
      <c r="W195" s="305"/>
      <c r="X195" s="195" t="s">
        <v>17</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6"/>
      <c r="BG195" s="307"/>
      <c r="BH195" s="308"/>
      <c r="BI195" s="309"/>
      <c r="BJ195" s="310"/>
      <c r="BK195" s="311"/>
      <c r="BL195" s="311"/>
      <c r="BM195" s="311"/>
      <c r="BN195" s="312"/>
    </row>
    <row r="196" spans="2:66" ht="20.25" customHeight="1" x14ac:dyDescent="0.4">
      <c r="B196" s="320"/>
      <c r="C196" s="465"/>
      <c r="D196" s="468"/>
      <c r="E196" s="265"/>
      <c r="F196" s="467"/>
      <c r="G196" s="354"/>
      <c r="H196" s="355"/>
      <c r="I196" s="207"/>
      <c r="J196" s="208">
        <f>G195</f>
        <v>0</v>
      </c>
      <c r="K196" s="207"/>
      <c r="L196" s="208">
        <f>M195</f>
        <v>0</v>
      </c>
      <c r="M196" s="356"/>
      <c r="N196" s="357"/>
      <c r="O196" s="358"/>
      <c r="P196" s="359"/>
      <c r="Q196" s="359"/>
      <c r="R196" s="355"/>
      <c r="S196" s="303"/>
      <c r="T196" s="304"/>
      <c r="U196" s="304"/>
      <c r="V196" s="304"/>
      <c r="W196" s="305"/>
      <c r="X196" s="196" t="s">
        <v>251</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51">
        <f>IF($BI$3="４週",SUM(AA196:BB196),IF($BI$3="暦月",SUM(AA196:BE196),""))</f>
        <v>0</v>
      </c>
      <c r="BG196" s="352"/>
      <c r="BH196" s="353">
        <f>IF($BI$3="４週",BF196/4,IF($BI$3="暦月",(BF196/($BI$8/7)),""))</f>
        <v>0</v>
      </c>
      <c r="BI196" s="352"/>
      <c r="BJ196" s="348"/>
      <c r="BK196" s="349"/>
      <c r="BL196" s="349"/>
      <c r="BM196" s="349"/>
      <c r="BN196" s="350"/>
    </row>
    <row r="197" spans="2:66" ht="20.25" customHeight="1" x14ac:dyDescent="0.4">
      <c r="B197" s="319">
        <f>B195+1</f>
        <v>91</v>
      </c>
      <c r="C197" s="464"/>
      <c r="D197" s="466"/>
      <c r="E197" s="265"/>
      <c r="F197" s="467"/>
      <c r="G197" s="321"/>
      <c r="H197" s="322"/>
      <c r="I197" s="163"/>
      <c r="J197" s="164"/>
      <c r="K197" s="163"/>
      <c r="L197" s="164"/>
      <c r="M197" s="324"/>
      <c r="N197" s="325"/>
      <c r="O197" s="326"/>
      <c r="P197" s="327"/>
      <c r="Q197" s="327"/>
      <c r="R197" s="322"/>
      <c r="S197" s="303"/>
      <c r="T197" s="304"/>
      <c r="U197" s="304"/>
      <c r="V197" s="304"/>
      <c r="W197" s="305"/>
      <c r="X197" s="195" t="s">
        <v>17</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6"/>
      <c r="BG197" s="307"/>
      <c r="BH197" s="308"/>
      <c r="BI197" s="309"/>
      <c r="BJ197" s="310"/>
      <c r="BK197" s="311"/>
      <c r="BL197" s="311"/>
      <c r="BM197" s="311"/>
      <c r="BN197" s="312"/>
    </row>
    <row r="198" spans="2:66" ht="20.25" customHeight="1" x14ac:dyDescent="0.4">
      <c r="B198" s="320"/>
      <c r="C198" s="465"/>
      <c r="D198" s="468"/>
      <c r="E198" s="265"/>
      <c r="F198" s="467"/>
      <c r="G198" s="354"/>
      <c r="H198" s="355"/>
      <c r="I198" s="207"/>
      <c r="J198" s="208">
        <f>G197</f>
        <v>0</v>
      </c>
      <c r="K198" s="207"/>
      <c r="L198" s="208">
        <f>M197</f>
        <v>0</v>
      </c>
      <c r="M198" s="356"/>
      <c r="N198" s="357"/>
      <c r="O198" s="358"/>
      <c r="P198" s="359"/>
      <c r="Q198" s="359"/>
      <c r="R198" s="355"/>
      <c r="S198" s="303"/>
      <c r="T198" s="304"/>
      <c r="U198" s="304"/>
      <c r="V198" s="304"/>
      <c r="W198" s="305"/>
      <c r="X198" s="196" t="s">
        <v>251</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51">
        <f>IF($BI$3="４週",SUM(AA198:BB198),IF($BI$3="暦月",SUM(AA198:BE198),""))</f>
        <v>0</v>
      </c>
      <c r="BG198" s="352"/>
      <c r="BH198" s="353">
        <f>IF($BI$3="４週",BF198/4,IF($BI$3="暦月",(BF198/($BI$8/7)),""))</f>
        <v>0</v>
      </c>
      <c r="BI198" s="352"/>
      <c r="BJ198" s="348"/>
      <c r="BK198" s="349"/>
      <c r="BL198" s="349"/>
      <c r="BM198" s="349"/>
      <c r="BN198" s="350"/>
    </row>
    <row r="199" spans="2:66" ht="20.25" customHeight="1" x14ac:dyDescent="0.4">
      <c r="B199" s="319">
        <f>B197+1</f>
        <v>92</v>
      </c>
      <c r="C199" s="464"/>
      <c r="D199" s="466"/>
      <c r="E199" s="265"/>
      <c r="F199" s="467"/>
      <c r="G199" s="321"/>
      <c r="H199" s="322"/>
      <c r="I199" s="163"/>
      <c r="J199" s="164"/>
      <c r="K199" s="163"/>
      <c r="L199" s="164"/>
      <c r="M199" s="324"/>
      <c r="N199" s="325"/>
      <c r="O199" s="326"/>
      <c r="P199" s="327"/>
      <c r="Q199" s="327"/>
      <c r="R199" s="322"/>
      <c r="S199" s="303"/>
      <c r="T199" s="304"/>
      <c r="U199" s="304"/>
      <c r="V199" s="304"/>
      <c r="W199" s="305"/>
      <c r="X199" s="195" t="s">
        <v>17</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6"/>
      <c r="BG199" s="307"/>
      <c r="BH199" s="308"/>
      <c r="BI199" s="309"/>
      <c r="BJ199" s="310"/>
      <c r="BK199" s="311"/>
      <c r="BL199" s="311"/>
      <c r="BM199" s="311"/>
      <c r="BN199" s="312"/>
    </row>
    <row r="200" spans="2:66" ht="20.25" customHeight="1" x14ac:dyDescent="0.4">
      <c r="B200" s="320"/>
      <c r="C200" s="465"/>
      <c r="D200" s="468"/>
      <c r="E200" s="265"/>
      <c r="F200" s="467"/>
      <c r="G200" s="354"/>
      <c r="H200" s="355"/>
      <c r="I200" s="207"/>
      <c r="J200" s="208">
        <f>G199</f>
        <v>0</v>
      </c>
      <c r="K200" s="207"/>
      <c r="L200" s="208">
        <f>M199</f>
        <v>0</v>
      </c>
      <c r="M200" s="356"/>
      <c r="N200" s="357"/>
      <c r="O200" s="358"/>
      <c r="P200" s="359"/>
      <c r="Q200" s="359"/>
      <c r="R200" s="355"/>
      <c r="S200" s="303"/>
      <c r="T200" s="304"/>
      <c r="U200" s="304"/>
      <c r="V200" s="304"/>
      <c r="W200" s="305"/>
      <c r="X200" s="196" t="s">
        <v>251</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51">
        <f>IF($BI$3="４週",SUM(AA200:BB200),IF($BI$3="暦月",SUM(AA200:BE200),""))</f>
        <v>0</v>
      </c>
      <c r="BG200" s="352"/>
      <c r="BH200" s="353">
        <f>IF($BI$3="４週",BF200/4,IF($BI$3="暦月",(BF200/($BI$8/7)),""))</f>
        <v>0</v>
      </c>
      <c r="BI200" s="352"/>
      <c r="BJ200" s="348"/>
      <c r="BK200" s="349"/>
      <c r="BL200" s="349"/>
      <c r="BM200" s="349"/>
      <c r="BN200" s="350"/>
    </row>
    <row r="201" spans="2:66" ht="20.25" customHeight="1" x14ac:dyDescent="0.4">
      <c r="B201" s="319">
        <f>B199+1</f>
        <v>93</v>
      </c>
      <c r="C201" s="464"/>
      <c r="D201" s="466"/>
      <c r="E201" s="265"/>
      <c r="F201" s="467"/>
      <c r="G201" s="321"/>
      <c r="H201" s="322"/>
      <c r="I201" s="163"/>
      <c r="J201" s="164"/>
      <c r="K201" s="163"/>
      <c r="L201" s="164"/>
      <c r="M201" s="324"/>
      <c r="N201" s="325"/>
      <c r="O201" s="326"/>
      <c r="P201" s="327"/>
      <c r="Q201" s="327"/>
      <c r="R201" s="322"/>
      <c r="S201" s="303"/>
      <c r="T201" s="304"/>
      <c r="U201" s="304"/>
      <c r="V201" s="304"/>
      <c r="W201" s="305"/>
      <c r="X201" s="195" t="s">
        <v>17</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6"/>
      <c r="BG201" s="307"/>
      <c r="BH201" s="308"/>
      <c r="BI201" s="309"/>
      <c r="BJ201" s="310"/>
      <c r="BK201" s="311"/>
      <c r="BL201" s="311"/>
      <c r="BM201" s="311"/>
      <c r="BN201" s="312"/>
    </row>
    <row r="202" spans="2:66" ht="20.25" customHeight="1" x14ac:dyDescent="0.4">
      <c r="B202" s="320"/>
      <c r="C202" s="465"/>
      <c r="D202" s="468"/>
      <c r="E202" s="265"/>
      <c r="F202" s="467"/>
      <c r="G202" s="354"/>
      <c r="H202" s="355"/>
      <c r="I202" s="207"/>
      <c r="J202" s="208">
        <f>G201</f>
        <v>0</v>
      </c>
      <c r="K202" s="207"/>
      <c r="L202" s="208">
        <f>M201</f>
        <v>0</v>
      </c>
      <c r="M202" s="356"/>
      <c r="N202" s="357"/>
      <c r="O202" s="358"/>
      <c r="P202" s="359"/>
      <c r="Q202" s="359"/>
      <c r="R202" s="355"/>
      <c r="S202" s="303"/>
      <c r="T202" s="304"/>
      <c r="U202" s="304"/>
      <c r="V202" s="304"/>
      <c r="W202" s="305"/>
      <c r="X202" s="196" t="s">
        <v>251</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51">
        <f>IF($BI$3="４週",SUM(AA202:BB202),IF($BI$3="暦月",SUM(AA202:BE202),""))</f>
        <v>0</v>
      </c>
      <c r="BG202" s="352"/>
      <c r="BH202" s="353">
        <f>IF($BI$3="４週",BF202/4,IF($BI$3="暦月",(BF202/($BI$8/7)),""))</f>
        <v>0</v>
      </c>
      <c r="BI202" s="352"/>
      <c r="BJ202" s="348"/>
      <c r="BK202" s="349"/>
      <c r="BL202" s="349"/>
      <c r="BM202" s="349"/>
      <c r="BN202" s="350"/>
    </row>
    <row r="203" spans="2:66" ht="20.25" customHeight="1" x14ac:dyDescent="0.4">
      <c r="B203" s="319">
        <f>B201+1</f>
        <v>94</v>
      </c>
      <c r="C203" s="464"/>
      <c r="D203" s="466"/>
      <c r="E203" s="265"/>
      <c r="F203" s="467"/>
      <c r="G203" s="321"/>
      <c r="H203" s="322"/>
      <c r="I203" s="163"/>
      <c r="J203" s="164"/>
      <c r="K203" s="163"/>
      <c r="L203" s="164"/>
      <c r="M203" s="324"/>
      <c r="N203" s="325"/>
      <c r="O203" s="326"/>
      <c r="P203" s="327"/>
      <c r="Q203" s="327"/>
      <c r="R203" s="322"/>
      <c r="S203" s="303"/>
      <c r="T203" s="304"/>
      <c r="U203" s="304"/>
      <c r="V203" s="304"/>
      <c r="W203" s="305"/>
      <c r="X203" s="195" t="s">
        <v>17</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6"/>
      <c r="BG203" s="307"/>
      <c r="BH203" s="308"/>
      <c r="BI203" s="309"/>
      <c r="BJ203" s="310"/>
      <c r="BK203" s="311"/>
      <c r="BL203" s="311"/>
      <c r="BM203" s="311"/>
      <c r="BN203" s="312"/>
    </row>
    <row r="204" spans="2:66" ht="20.25" customHeight="1" x14ac:dyDescent="0.4">
      <c r="B204" s="320"/>
      <c r="C204" s="465"/>
      <c r="D204" s="468"/>
      <c r="E204" s="265"/>
      <c r="F204" s="467"/>
      <c r="G204" s="354"/>
      <c r="H204" s="355"/>
      <c r="I204" s="207"/>
      <c r="J204" s="208">
        <f>G203</f>
        <v>0</v>
      </c>
      <c r="K204" s="207"/>
      <c r="L204" s="208">
        <f>M203</f>
        <v>0</v>
      </c>
      <c r="M204" s="356"/>
      <c r="N204" s="357"/>
      <c r="O204" s="358"/>
      <c r="P204" s="359"/>
      <c r="Q204" s="359"/>
      <c r="R204" s="355"/>
      <c r="S204" s="303"/>
      <c r="T204" s="304"/>
      <c r="U204" s="304"/>
      <c r="V204" s="304"/>
      <c r="W204" s="305"/>
      <c r="X204" s="196" t="s">
        <v>251</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51">
        <f>IF($BI$3="４週",SUM(AA204:BB204),IF($BI$3="暦月",SUM(AA204:BE204),""))</f>
        <v>0</v>
      </c>
      <c r="BG204" s="352"/>
      <c r="BH204" s="353">
        <f>IF($BI$3="４週",BF204/4,IF($BI$3="暦月",(BF204/($BI$8/7)),""))</f>
        <v>0</v>
      </c>
      <c r="BI204" s="352"/>
      <c r="BJ204" s="348"/>
      <c r="BK204" s="349"/>
      <c r="BL204" s="349"/>
      <c r="BM204" s="349"/>
      <c r="BN204" s="350"/>
    </row>
    <row r="205" spans="2:66" ht="20.25" customHeight="1" x14ac:dyDescent="0.4">
      <c r="B205" s="319">
        <f>B203+1</f>
        <v>95</v>
      </c>
      <c r="C205" s="464"/>
      <c r="D205" s="466"/>
      <c r="E205" s="265"/>
      <c r="F205" s="467"/>
      <c r="G205" s="321"/>
      <c r="H205" s="322"/>
      <c r="I205" s="163"/>
      <c r="J205" s="164"/>
      <c r="K205" s="163"/>
      <c r="L205" s="164"/>
      <c r="M205" s="324"/>
      <c r="N205" s="325"/>
      <c r="O205" s="326"/>
      <c r="P205" s="327"/>
      <c r="Q205" s="327"/>
      <c r="R205" s="322"/>
      <c r="S205" s="303"/>
      <c r="T205" s="304"/>
      <c r="U205" s="304"/>
      <c r="V205" s="304"/>
      <c r="W205" s="305"/>
      <c r="X205" s="195" t="s">
        <v>17</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6"/>
      <c r="BG205" s="307"/>
      <c r="BH205" s="308"/>
      <c r="BI205" s="309"/>
      <c r="BJ205" s="310"/>
      <c r="BK205" s="311"/>
      <c r="BL205" s="311"/>
      <c r="BM205" s="311"/>
      <c r="BN205" s="312"/>
    </row>
    <row r="206" spans="2:66" ht="20.25" customHeight="1" x14ac:dyDescent="0.4">
      <c r="B206" s="320"/>
      <c r="C206" s="465"/>
      <c r="D206" s="468"/>
      <c r="E206" s="265"/>
      <c r="F206" s="467"/>
      <c r="G206" s="354"/>
      <c r="H206" s="355"/>
      <c r="I206" s="207"/>
      <c r="J206" s="208">
        <f>G205</f>
        <v>0</v>
      </c>
      <c r="K206" s="207"/>
      <c r="L206" s="208">
        <f>M205</f>
        <v>0</v>
      </c>
      <c r="M206" s="356"/>
      <c r="N206" s="357"/>
      <c r="O206" s="358"/>
      <c r="P206" s="359"/>
      <c r="Q206" s="359"/>
      <c r="R206" s="355"/>
      <c r="S206" s="303"/>
      <c r="T206" s="304"/>
      <c r="U206" s="304"/>
      <c r="V206" s="304"/>
      <c r="W206" s="305"/>
      <c r="X206" s="196" t="s">
        <v>251</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51">
        <f>IF($BI$3="４週",SUM(AA206:BB206),IF($BI$3="暦月",SUM(AA206:BE206),""))</f>
        <v>0</v>
      </c>
      <c r="BG206" s="352"/>
      <c r="BH206" s="353">
        <f>IF($BI$3="４週",BF206/4,IF($BI$3="暦月",(BF206/($BI$8/7)),""))</f>
        <v>0</v>
      </c>
      <c r="BI206" s="352"/>
      <c r="BJ206" s="348"/>
      <c r="BK206" s="349"/>
      <c r="BL206" s="349"/>
      <c r="BM206" s="349"/>
      <c r="BN206" s="350"/>
    </row>
    <row r="207" spans="2:66" ht="20.25" customHeight="1" x14ac:dyDescent="0.4">
      <c r="B207" s="319">
        <f>B205+1</f>
        <v>96</v>
      </c>
      <c r="C207" s="464"/>
      <c r="D207" s="466"/>
      <c r="E207" s="265"/>
      <c r="F207" s="467"/>
      <c r="G207" s="321"/>
      <c r="H207" s="322"/>
      <c r="I207" s="163"/>
      <c r="J207" s="164"/>
      <c r="K207" s="163"/>
      <c r="L207" s="164"/>
      <c r="M207" s="324"/>
      <c r="N207" s="325"/>
      <c r="O207" s="326"/>
      <c r="P207" s="327"/>
      <c r="Q207" s="327"/>
      <c r="R207" s="322"/>
      <c r="S207" s="303"/>
      <c r="T207" s="304"/>
      <c r="U207" s="304"/>
      <c r="V207" s="304"/>
      <c r="W207" s="305"/>
      <c r="X207" s="195" t="s">
        <v>17</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6"/>
      <c r="BG207" s="307"/>
      <c r="BH207" s="308"/>
      <c r="BI207" s="309"/>
      <c r="BJ207" s="310"/>
      <c r="BK207" s="311"/>
      <c r="BL207" s="311"/>
      <c r="BM207" s="311"/>
      <c r="BN207" s="312"/>
    </row>
    <row r="208" spans="2:66" ht="20.25" customHeight="1" x14ac:dyDescent="0.4">
      <c r="B208" s="320"/>
      <c r="C208" s="465"/>
      <c r="D208" s="468"/>
      <c r="E208" s="265"/>
      <c r="F208" s="467"/>
      <c r="G208" s="354"/>
      <c r="H208" s="355"/>
      <c r="I208" s="207"/>
      <c r="J208" s="208">
        <f>G207</f>
        <v>0</v>
      </c>
      <c r="K208" s="207"/>
      <c r="L208" s="208">
        <f>M207</f>
        <v>0</v>
      </c>
      <c r="M208" s="356"/>
      <c r="N208" s="357"/>
      <c r="O208" s="358"/>
      <c r="P208" s="359"/>
      <c r="Q208" s="359"/>
      <c r="R208" s="355"/>
      <c r="S208" s="303"/>
      <c r="T208" s="304"/>
      <c r="U208" s="304"/>
      <c r="V208" s="304"/>
      <c r="W208" s="305"/>
      <c r="X208" s="196" t="s">
        <v>251</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51">
        <f>IF($BI$3="４週",SUM(AA208:BB208),IF($BI$3="暦月",SUM(AA208:BE208),""))</f>
        <v>0</v>
      </c>
      <c r="BG208" s="352"/>
      <c r="BH208" s="353">
        <f>IF($BI$3="４週",BF208/4,IF($BI$3="暦月",(BF208/($BI$8/7)),""))</f>
        <v>0</v>
      </c>
      <c r="BI208" s="352"/>
      <c r="BJ208" s="348"/>
      <c r="BK208" s="349"/>
      <c r="BL208" s="349"/>
      <c r="BM208" s="349"/>
      <c r="BN208" s="350"/>
    </row>
    <row r="209" spans="2:66" ht="20.25" customHeight="1" x14ac:dyDescent="0.4">
      <c r="B209" s="319">
        <f>B207+1</f>
        <v>97</v>
      </c>
      <c r="C209" s="464"/>
      <c r="D209" s="466"/>
      <c r="E209" s="265"/>
      <c r="F209" s="467"/>
      <c r="G209" s="321"/>
      <c r="H209" s="322"/>
      <c r="I209" s="163"/>
      <c r="J209" s="164"/>
      <c r="K209" s="163"/>
      <c r="L209" s="164"/>
      <c r="M209" s="324"/>
      <c r="N209" s="325"/>
      <c r="O209" s="326"/>
      <c r="P209" s="327"/>
      <c r="Q209" s="327"/>
      <c r="R209" s="322"/>
      <c r="S209" s="303"/>
      <c r="T209" s="304"/>
      <c r="U209" s="304"/>
      <c r="V209" s="304"/>
      <c r="W209" s="305"/>
      <c r="X209" s="195" t="s">
        <v>17</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6"/>
      <c r="BG209" s="307"/>
      <c r="BH209" s="308"/>
      <c r="BI209" s="309"/>
      <c r="BJ209" s="310"/>
      <c r="BK209" s="311"/>
      <c r="BL209" s="311"/>
      <c r="BM209" s="311"/>
      <c r="BN209" s="312"/>
    </row>
    <row r="210" spans="2:66" ht="20.25" customHeight="1" x14ac:dyDescent="0.4">
      <c r="B210" s="320"/>
      <c r="C210" s="465"/>
      <c r="D210" s="468"/>
      <c r="E210" s="265"/>
      <c r="F210" s="467"/>
      <c r="G210" s="354"/>
      <c r="H210" s="355"/>
      <c r="I210" s="207"/>
      <c r="J210" s="208">
        <f>G209</f>
        <v>0</v>
      </c>
      <c r="K210" s="207"/>
      <c r="L210" s="208">
        <f>M209</f>
        <v>0</v>
      </c>
      <c r="M210" s="356"/>
      <c r="N210" s="357"/>
      <c r="O210" s="358"/>
      <c r="P210" s="359"/>
      <c r="Q210" s="359"/>
      <c r="R210" s="355"/>
      <c r="S210" s="303"/>
      <c r="T210" s="304"/>
      <c r="U210" s="304"/>
      <c r="V210" s="304"/>
      <c r="W210" s="305"/>
      <c r="X210" s="196" t="s">
        <v>251</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51">
        <f>IF($BI$3="４週",SUM(AA210:BB210),IF($BI$3="暦月",SUM(AA210:BE210),""))</f>
        <v>0</v>
      </c>
      <c r="BG210" s="352"/>
      <c r="BH210" s="353">
        <f>IF($BI$3="４週",BF210/4,IF($BI$3="暦月",(BF210/($BI$8/7)),""))</f>
        <v>0</v>
      </c>
      <c r="BI210" s="352"/>
      <c r="BJ210" s="348"/>
      <c r="BK210" s="349"/>
      <c r="BL210" s="349"/>
      <c r="BM210" s="349"/>
      <c r="BN210" s="350"/>
    </row>
    <row r="211" spans="2:66" ht="20.25" customHeight="1" x14ac:dyDescent="0.4">
      <c r="B211" s="319">
        <f>B209+1</f>
        <v>98</v>
      </c>
      <c r="C211" s="464"/>
      <c r="D211" s="466"/>
      <c r="E211" s="265"/>
      <c r="F211" s="467"/>
      <c r="G211" s="321"/>
      <c r="H211" s="322"/>
      <c r="I211" s="163"/>
      <c r="J211" s="164"/>
      <c r="K211" s="163"/>
      <c r="L211" s="164"/>
      <c r="M211" s="324"/>
      <c r="N211" s="325"/>
      <c r="O211" s="326"/>
      <c r="P211" s="327"/>
      <c r="Q211" s="327"/>
      <c r="R211" s="322"/>
      <c r="S211" s="303"/>
      <c r="T211" s="304"/>
      <c r="U211" s="304"/>
      <c r="V211" s="304"/>
      <c r="W211" s="305"/>
      <c r="X211" s="195" t="s">
        <v>17</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6"/>
      <c r="BG211" s="307"/>
      <c r="BH211" s="308"/>
      <c r="BI211" s="309"/>
      <c r="BJ211" s="310"/>
      <c r="BK211" s="311"/>
      <c r="BL211" s="311"/>
      <c r="BM211" s="311"/>
      <c r="BN211" s="312"/>
    </row>
    <row r="212" spans="2:66" ht="20.25" customHeight="1" x14ac:dyDescent="0.4">
      <c r="B212" s="320"/>
      <c r="C212" s="465"/>
      <c r="D212" s="468"/>
      <c r="E212" s="265"/>
      <c r="F212" s="467"/>
      <c r="G212" s="354"/>
      <c r="H212" s="355"/>
      <c r="I212" s="207"/>
      <c r="J212" s="208">
        <f>G211</f>
        <v>0</v>
      </c>
      <c r="K212" s="207"/>
      <c r="L212" s="208">
        <f>M211</f>
        <v>0</v>
      </c>
      <c r="M212" s="356"/>
      <c r="N212" s="357"/>
      <c r="O212" s="358"/>
      <c r="P212" s="359"/>
      <c r="Q212" s="359"/>
      <c r="R212" s="355"/>
      <c r="S212" s="303"/>
      <c r="T212" s="304"/>
      <c r="U212" s="304"/>
      <c r="V212" s="304"/>
      <c r="W212" s="305"/>
      <c r="X212" s="196" t="s">
        <v>251</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51">
        <f>IF($BI$3="４週",SUM(AA212:BB212),IF($BI$3="暦月",SUM(AA212:BE212),""))</f>
        <v>0</v>
      </c>
      <c r="BG212" s="352"/>
      <c r="BH212" s="353">
        <f>IF($BI$3="４週",BF212/4,IF($BI$3="暦月",(BF212/($BI$8/7)),""))</f>
        <v>0</v>
      </c>
      <c r="BI212" s="352"/>
      <c r="BJ212" s="348"/>
      <c r="BK212" s="349"/>
      <c r="BL212" s="349"/>
      <c r="BM212" s="349"/>
      <c r="BN212" s="350"/>
    </row>
    <row r="213" spans="2:66" ht="20.25" customHeight="1" x14ac:dyDescent="0.4">
      <c r="B213" s="319">
        <f>B211+1</f>
        <v>99</v>
      </c>
      <c r="C213" s="464"/>
      <c r="D213" s="466"/>
      <c r="E213" s="265"/>
      <c r="F213" s="467"/>
      <c r="G213" s="321"/>
      <c r="H213" s="322"/>
      <c r="I213" s="163"/>
      <c r="J213" s="164"/>
      <c r="K213" s="163"/>
      <c r="L213" s="164"/>
      <c r="M213" s="324"/>
      <c r="N213" s="325"/>
      <c r="O213" s="326"/>
      <c r="P213" s="327"/>
      <c r="Q213" s="327"/>
      <c r="R213" s="322"/>
      <c r="S213" s="303"/>
      <c r="T213" s="304"/>
      <c r="U213" s="304"/>
      <c r="V213" s="304"/>
      <c r="W213" s="305"/>
      <c r="X213" s="195" t="s">
        <v>17</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6"/>
      <c r="BG213" s="307"/>
      <c r="BH213" s="308"/>
      <c r="BI213" s="309"/>
      <c r="BJ213" s="310"/>
      <c r="BK213" s="311"/>
      <c r="BL213" s="311"/>
      <c r="BM213" s="311"/>
      <c r="BN213" s="312"/>
    </row>
    <row r="214" spans="2:66" ht="20.25" customHeight="1" x14ac:dyDescent="0.4">
      <c r="B214" s="320"/>
      <c r="C214" s="465"/>
      <c r="D214" s="468"/>
      <c r="E214" s="265"/>
      <c r="F214" s="467"/>
      <c r="G214" s="354"/>
      <c r="H214" s="355"/>
      <c r="I214" s="207"/>
      <c r="J214" s="208">
        <f>G213</f>
        <v>0</v>
      </c>
      <c r="K214" s="207"/>
      <c r="L214" s="208">
        <f>M213</f>
        <v>0</v>
      </c>
      <c r="M214" s="356"/>
      <c r="N214" s="357"/>
      <c r="O214" s="358"/>
      <c r="P214" s="359"/>
      <c r="Q214" s="359"/>
      <c r="R214" s="355"/>
      <c r="S214" s="303"/>
      <c r="T214" s="304"/>
      <c r="U214" s="304"/>
      <c r="V214" s="304"/>
      <c r="W214" s="305"/>
      <c r="X214" s="196" t="s">
        <v>251</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51">
        <f>IF($BI$3="４週",SUM(AA214:BB214),IF($BI$3="暦月",SUM(AA214:BE214),""))</f>
        <v>0</v>
      </c>
      <c r="BG214" s="352"/>
      <c r="BH214" s="353">
        <f>IF($BI$3="４週",BF214/4,IF($BI$3="暦月",(BF214/($BI$8/7)),""))</f>
        <v>0</v>
      </c>
      <c r="BI214" s="352"/>
      <c r="BJ214" s="348"/>
      <c r="BK214" s="349"/>
      <c r="BL214" s="349"/>
      <c r="BM214" s="349"/>
      <c r="BN214" s="350"/>
    </row>
    <row r="215" spans="2:66" ht="20.25" customHeight="1" x14ac:dyDescent="0.4">
      <c r="B215" s="319">
        <f>B213+1</f>
        <v>100</v>
      </c>
      <c r="C215" s="464"/>
      <c r="D215" s="466"/>
      <c r="E215" s="265"/>
      <c r="F215" s="467"/>
      <c r="G215" s="321"/>
      <c r="H215" s="322"/>
      <c r="I215" s="165"/>
      <c r="J215" s="166"/>
      <c r="K215" s="165"/>
      <c r="L215" s="166"/>
      <c r="M215" s="324"/>
      <c r="N215" s="325"/>
      <c r="O215" s="326"/>
      <c r="P215" s="327"/>
      <c r="Q215" s="327"/>
      <c r="R215" s="322"/>
      <c r="S215" s="303"/>
      <c r="T215" s="304"/>
      <c r="U215" s="304"/>
      <c r="V215" s="304"/>
      <c r="W215" s="305"/>
      <c r="X215" s="115" t="s">
        <v>17</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6"/>
      <c r="BG215" s="307"/>
      <c r="BH215" s="308"/>
      <c r="BI215" s="309"/>
      <c r="BJ215" s="310"/>
      <c r="BK215" s="311"/>
      <c r="BL215" s="311"/>
      <c r="BM215" s="311"/>
      <c r="BN215" s="312"/>
    </row>
    <row r="216" spans="2:66" ht="20.25" customHeight="1" thickBot="1" x14ac:dyDescent="0.45">
      <c r="B216" s="360"/>
      <c r="C216" s="469"/>
      <c r="D216" s="470"/>
      <c r="E216" s="471"/>
      <c r="F216" s="472"/>
      <c r="G216" s="361"/>
      <c r="H216" s="362"/>
      <c r="I216" s="190"/>
      <c r="J216" s="191">
        <f>G215</f>
        <v>0</v>
      </c>
      <c r="K216" s="190"/>
      <c r="L216" s="191">
        <f>M215</f>
        <v>0</v>
      </c>
      <c r="M216" s="363"/>
      <c r="N216" s="364"/>
      <c r="O216" s="365"/>
      <c r="P216" s="366"/>
      <c r="Q216" s="366"/>
      <c r="R216" s="362"/>
      <c r="S216" s="373"/>
      <c r="T216" s="374"/>
      <c r="U216" s="374"/>
      <c r="V216" s="374"/>
      <c r="W216" s="375"/>
      <c r="X216" s="192" t="s">
        <v>251</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79">
        <f>IF($BI$3="４週",SUM(AA216:BB216),IF($BI$3="暦月",SUM(AA216:BE216),""))</f>
        <v>0</v>
      </c>
      <c r="BG216" s="380"/>
      <c r="BH216" s="381">
        <f>IF($BI$3="４週",BF216/4,IF($BI$3="暦月",(BF216/($BI$8/7)),""))</f>
        <v>0</v>
      </c>
      <c r="BI216" s="380"/>
      <c r="BJ216" s="376"/>
      <c r="BK216" s="377"/>
      <c r="BL216" s="377"/>
      <c r="BM216" s="377"/>
      <c r="BN216" s="378"/>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280</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138</v>
      </c>
      <c r="P219" s="125"/>
      <c r="Q219" s="125"/>
      <c r="R219" s="125"/>
      <c r="S219" s="125"/>
      <c r="T219" s="125"/>
      <c r="U219" s="125"/>
      <c r="V219" s="125"/>
      <c r="W219" s="125"/>
      <c r="X219" s="126"/>
      <c r="Y219" s="125"/>
      <c r="Z219" s="125"/>
      <c r="AA219" s="125"/>
      <c r="AB219" s="125"/>
      <c r="AC219" s="125"/>
      <c r="AD219" s="127"/>
      <c r="AE219" s="125" t="s">
        <v>149</v>
      </c>
      <c r="AF219" s="125"/>
      <c r="AG219" s="125"/>
      <c r="AH219" s="125"/>
      <c r="AI219" s="125"/>
      <c r="AJ219" s="125"/>
      <c r="AK219" s="125"/>
      <c r="AL219" s="125"/>
      <c r="AM219" s="125"/>
      <c r="AN219" s="126"/>
      <c r="AO219" s="125"/>
      <c r="AP219" s="125"/>
      <c r="AQ219" s="125"/>
      <c r="AR219" s="125"/>
      <c r="AS219" s="127"/>
      <c r="AT219" s="127"/>
      <c r="AU219" s="125" t="s">
        <v>150</v>
      </c>
      <c r="AV219" s="127"/>
      <c r="AW219" s="127"/>
      <c r="AX219" s="127"/>
      <c r="AY219" s="127"/>
      <c r="AZ219" s="127"/>
      <c r="BA219" s="127"/>
      <c r="BB219" s="127"/>
      <c r="BC219" s="127"/>
      <c r="BD219" s="127"/>
      <c r="BE219" s="127"/>
      <c r="BF219" s="127"/>
      <c r="BG219" s="127"/>
      <c r="BH219" s="128"/>
      <c r="BI219" s="76"/>
      <c r="BJ219" s="367"/>
      <c r="BK219" s="367"/>
      <c r="BL219" s="367"/>
      <c r="BM219" s="367"/>
      <c r="BN219" s="180"/>
    </row>
    <row r="220" spans="2:66" ht="20.25" customHeight="1" x14ac:dyDescent="0.4">
      <c r="B220" s="49"/>
      <c r="C220" s="49"/>
      <c r="D220" s="49"/>
      <c r="E220" s="49"/>
      <c r="F220" s="49"/>
      <c r="G220" s="69"/>
      <c r="H220" s="69"/>
      <c r="I220" s="69"/>
      <c r="J220" s="69"/>
      <c r="K220" s="69"/>
      <c r="L220" s="69"/>
      <c r="M220" s="124"/>
      <c r="N220" s="125"/>
      <c r="O220" s="368" t="s">
        <v>130</v>
      </c>
      <c r="P220" s="368"/>
      <c r="Q220" s="368" t="s">
        <v>131</v>
      </c>
      <c r="R220" s="368"/>
      <c r="S220" s="368"/>
      <c r="T220" s="368"/>
      <c r="U220" s="125"/>
      <c r="V220" s="370" t="s">
        <v>132</v>
      </c>
      <c r="W220" s="370"/>
      <c r="X220" s="370"/>
      <c r="Y220" s="370"/>
      <c r="Z220" s="129"/>
      <c r="AA220" s="130" t="s">
        <v>133</v>
      </c>
      <c r="AB220" s="130"/>
      <c r="AC220" s="2"/>
      <c r="AD220" s="127"/>
      <c r="AE220" s="368" t="s">
        <v>130</v>
      </c>
      <c r="AF220" s="368"/>
      <c r="AG220" s="368" t="s">
        <v>131</v>
      </c>
      <c r="AH220" s="368"/>
      <c r="AI220" s="368"/>
      <c r="AJ220" s="368"/>
      <c r="AK220" s="125"/>
      <c r="AL220" s="370" t="s">
        <v>132</v>
      </c>
      <c r="AM220" s="370"/>
      <c r="AN220" s="370"/>
      <c r="AO220" s="370"/>
      <c r="AP220" s="129"/>
      <c r="AQ220" s="130" t="s">
        <v>133</v>
      </c>
      <c r="AR220" s="130"/>
      <c r="AS220" s="127"/>
      <c r="AT220" s="127"/>
      <c r="AU220" s="127"/>
      <c r="AV220" s="127"/>
      <c r="AW220" s="127"/>
      <c r="AX220" s="127"/>
      <c r="AY220" s="127"/>
      <c r="AZ220" s="127"/>
      <c r="BA220" s="127"/>
      <c r="BB220" s="127"/>
      <c r="BC220" s="127"/>
      <c r="BD220" s="127"/>
      <c r="BE220" s="127"/>
      <c r="BF220" s="127"/>
      <c r="BG220" s="127"/>
      <c r="BH220" s="128"/>
      <c r="BI220" s="76"/>
      <c r="BJ220" s="371"/>
      <c r="BK220" s="371"/>
      <c r="BL220" s="371"/>
      <c r="BM220" s="371"/>
      <c r="BN220" s="180"/>
    </row>
    <row r="221" spans="2:66" ht="20.25" customHeight="1" x14ac:dyDescent="0.4">
      <c r="B221" s="49"/>
      <c r="C221" s="49"/>
      <c r="D221" s="49"/>
      <c r="E221" s="49"/>
      <c r="F221" s="49"/>
      <c r="G221" s="69"/>
      <c r="H221" s="69"/>
      <c r="I221" s="69"/>
      <c r="J221" s="69"/>
      <c r="K221" s="69"/>
      <c r="L221" s="69"/>
      <c r="M221" s="124"/>
      <c r="N221" s="125"/>
      <c r="O221" s="369"/>
      <c r="P221" s="369"/>
      <c r="Q221" s="369" t="s">
        <v>134</v>
      </c>
      <c r="R221" s="369"/>
      <c r="S221" s="369" t="s">
        <v>135</v>
      </c>
      <c r="T221" s="369"/>
      <c r="U221" s="125"/>
      <c r="V221" s="369" t="s">
        <v>134</v>
      </c>
      <c r="W221" s="369"/>
      <c r="X221" s="369" t="s">
        <v>135</v>
      </c>
      <c r="Y221" s="369"/>
      <c r="Z221" s="129"/>
      <c r="AA221" s="130" t="s">
        <v>136</v>
      </c>
      <c r="AB221" s="130"/>
      <c r="AC221" s="2"/>
      <c r="AD221" s="127"/>
      <c r="AE221" s="369"/>
      <c r="AF221" s="369"/>
      <c r="AG221" s="369" t="s">
        <v>134</v>
      </c>
      <c r="AH221" s="369"/>
      <c r="AI221" s="369" t="s">
        <v>135</v>
      </c>
      <c r="AJ221" s="369"/>
      <c r="AK221" s="125"/>
      <c r="AL221" s="369" t="s">
        <v>134</v>
      </c>
      <c r="AM221" s="369"/>
      <c r="AN221" s="369" t="s">
        <v>135</v>
      </c>
      <c r="AO221" s="369"/>
      <c r="AP221" s="129"/>
      <c r="AQ221" s="130" t="s">
        <v>136</v>
      </c>
      <c r="AR221" s="130"/>
      <c r="AS221" s="127"/>
      <c r="AT221" s="127"/>
      <c r="AU221" s="131" t="s">
        <v>101</v>
      </c>
      <c r="AV221" s="131"/>
      <c r="AW221" s="131"/>
      <c r="AX221" s="131"/>
      <c r="AY221" s="129"/>
      <c r="AZ221" s="130" t="s">
        <v>102</v>
      </c>
      <c r="BA221" s="131"/>
      <c r="BB221" s="131"/>
      <c r="BC221" s="131"/>
      <c r="BD221" s="129"/>
      <c r="BE221" s="369" t="s">
        <v>137</v>
      </c>
      <c r="BF221" s="369"/>
      <c r="BG221" s="369"/>
      <c r="BH221" s="369"/>
      <c r="BI221" s="76"/>
      <c r="BJ221" s="393"/>
      <c r="BK221" s="393"/>
      <c r="BL221" s="393"/>
      <c r="BM221" s="393"/>
      <c r="BN221" s="180"/>
    </row>
    <row r="222" spans="2:66" ht="20.25" customHeight="1" x14ac:dyDescent="0.4">
      <c r="B222" s="49"/>
      <c r="C222" s="49"/>
      <c r="D222" s="49"/>
      <c r="E222" s="49"/>
      <c r="F222" s="49"/>
      <c r="G222" s="69"/>
      <c r="H222" s="69"/>
      <c r="I222" s="69"/>
      <c r="J222" s="69"/>
      <c r="K222" s="69"/>
      <c r="L222" s="69"/>
      <c r="M222" s="124"/>
      <c r="N222" s="125"/>
      <c r="O222" s="387" t="s">
        <v>6</v>
      </c>
      <c r="P222" s="387"/>
      <c r="Q222" s="389">
        <f>SUMIFS($BF$17:$BF$216,$J$17:$J$216,"看護職員",$L$17:$L$216,"A")</f>
        <v>0</v>
      </c>
      <c r="R222" s="389"/>
      <c r="S222" s="382">
        <f>SUMIFS($BH$17:$BH$216,$J$17:$J$216,"看護職員",$L$17:$L$216,"A")</f>
        <v>0</v>
      </c>
      <c r="T222" s="382"/>
      <c r="U222" s="139"/>
      <c r="V222" s="383">
        <v>0</v>
      </c>
      <c r="W222" s="383"/>
      <c r="X222" s="383">
        <v>0</v>
      </c>
      <c r="Y222" s="383"/>
      <c r="Z222" s="140"/>
      <c r="AA222" s="384">
        <v>0</v>
      </c>
      <c r="AB222" s="385"/>
      <c r="AC222" s="2"/>
      <c r="AD222" s="127"/>
      <c r="AE222" s="387" t="s">
        <v>6</v>
      </c>
      <c r="AF222" s="387"/>
      <c r="AG222" s="389">
        <f>SUMIFS($BF$17:$BF$216,$J$17:$J$216,"介護職員",$L$17:$L$216,"A")</f>
        <v>0</v>
      </c>
      <c r="AH222" s="389"/>
      <c r="AI222" s="382">
        <f>SUMIFS($BH$17:$BH$216,$J$17:$J$216,"介護職員",$L$17:$L$216,"A")</f>
        <v>0</v>
      </c>
      <c r="AJ222" s="382"/>
      <c r="AK222" s="139"/>
      <c r="AL222" s="383">
        <v>0</v>
      </c>
      <c r="AM222" s="383"/>
      <c r="AN222" s="383">
        <v>0</v>
      </c>
      <c r="AO222" s="383"/>
      <c r="AP222" s="140"/>
      <c r="AQ222" s="384">
        <v>0</v>
      </c>
      <c r="AR222" s="385"/>
      <c r="AS222" s="127"/>
      <c r="AT222" s="127"/>
      <c r="AU222" s="386">
        <f>Y236</f>
        <v>0</v>
      </c>
      <c r="AV222" s="387"/>
      <c r="AW222" s="387"/>
      <c r="AX222" s="387"/>
      <c r="AY222" s="181" t="s">
        <v>151</v>
      </c>
      <c r="AZ222" s="386">
        <f>AO236</f>
        <v>0</v>
      </c>
      <c r="BA222" s="388"/>
      <c r="BB222" s="388"/>
      <c r="BC222" s="388"/>
      <c r="BD222" s="181" t="s">
        <v>145</v>
      </c>
      <c r="BE222" s="372">
        <f>ROUNDDOWN(AU222+AZ222,1)</f>
        <v>0</v>
      </c>
      <c r="BF222" s="372"/>
      <c r="BG222" s="372"/>
      <c r="BH222" s="372"/>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87" t="s">
        <v>7</v>
      </c>
      <c r="P223" s="387"/>
      <c r="Q223" s="389">
        <f>SUMIFS($BF$17:$BF$216,$J$17:$J$216,"看護職員",$L$17:$L$216,"B")</f>
        <v>0</v>
      </c>
      <c r="R223" s="389"/>
      <c r="S223" s="382">
        <f>SUMIFS($BH$17:$BH$216,$J$17:$J$216,"看護職員",$L$17:$L$216,"B")</f>
        <v>0</v>
      </c>
      <c r="T223" s="382"/>
      <c r="U223" s="139"/>
      <c r="V223" s="383">
        <v>0</v>
      </c>
      <c r="W223" s="383"/>
      <c r="X223" s="383">
        <v>0</v>
      </c>
      <c r="Y223" s="383"/>
      <c r="Z223" s="140"/>
      <c r="AA223" s="384">
        <v>0</v>
      </c>
      <c r="AB223" s="385"/>
      <c r="AC223" s="2"/>
      <c r="AD223" s="127"/>
      <c r="AE223" s="387" t="s">
        <v>7</v>
      </c>
      <c r="AF223" s="387"/>
      <c r="AG223" s="389">
        <f>SUMIFS($BF$17:$BF$216,$J$17:$J$216,"介護職員",$L$17:$L$216,"B")</f>
        <v>0</v>
      </c>
      <c r="AH223" s="389"/>
      <c r="AI223" s="382">
        <f>SUMIFS($BH$17:$BH$216,$J$17:$J$216,"介護職員",$L$17:$L$216,"B")</f>
        <v>0</v>
      </c>
      <c r="AJ223" s="382"/>
      <c r="AK223" s="139"/>
      <c r="AL223" s="383">
        <v>0</v>
      </c>
      <c r="AM223" s="383"/>
      <c r="AN223" s="383">
        <v>0</v>
      </c>
      <c r="AO223" s="383"/>
      <c r="AP223" s="140"/>
      <c r="AQ223" s="384">
        <v>0</v>
      </c>
      <c r="AR223" s="385"/>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87" t="s">
        <v>8</v>
      </c>
      <c r="P224" s="387"/>
      <c r="Q224" s="389">
        <f>SUMIFS($BF$17:$BF$216,$J$17:$J$216,"看護職員",$L$17:$L$216,"C")</f>
        <v>0</v>
      </c>
      <c r="R224" s="389"/>
      <c r="S224" s="382">
        <f>SUMIFS($BH$17:$BH$216,$J$17:$J$216,"看護職員",$L$17:$L$216,"C")</f>
        <v>0</v>
      </c>
      <c r="T224" s="382"/>
      <c r="U224" s="139"/>
      <c r="V224" s="383">
        <v>0</v>
      </c>
      <c r="W224" s="383"/>
      <c r="X224" s="390">
        <v>0</v>
      </c>
      <c r="Y224" s="390"/>
      <c r="Z224" s="140"/>
      <c r="AA224" s="391" t="s">
        <v>35</v>
      </c>
      <c r="AB224" s="392"/>
      <c r="AC224" s="2"/>
      <c r="AD224" s="127"/>
      <c r="AE224" s="387" t="s">
        <v>8</v>
      </c>
      <c r="AF224" s="387"/>
      <c r="AG224" s="389">
        <f>SUMIFS($BF$17:$BF$216,$J$17:$J$216,"介護職員",$L$17:$L$216,"C")</f>
        <v>0</v>
      </c>
      <c r="AH224" s="389"/>
      <c r="AI224" s="382">
        <f>SUMIFS($BH$17:$BH$216,$J$17:$J$216,"介護職員",$L$17:$L$216,"C")</f>
        <v>0</v>
      </c>
      <c r="AJ224" s="382"/>
      <c r="AK224" s="139"/>
      <c r="AL224" s="383">
        <v>0</v>
      </c>
      <c r="AM224" s="383"/>
      <c r="AN224" s="390">
        <v>0</v>
      </c>
      <c r="AO224" s="390"/>
      <c r="AP224" s="140"/>
      <c r="AQ224" s="391" t="s">
        <v>35</v>
      </c>
      <c r="AR224" s="39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87" t="s">
        <v>9</v>
      </c>
      <c r="P225" s="387"/>
      <c r="Q225" s="389">
        <f>SUMIFS($BF$17:$BF$216,$J$17:$J$216,"看護職員",$L$17:$L$216,"D")</f>
        <v>0</v>
      </c>
      <c r="R225" s="389"/>
      <c r="S225" s="382">
        <f>SUMIFS($BH$17:$BH$216,$J$17:$J$216,"看護職員",$L$17:$L$216,"D")</f>
        <v>0</v>
      </c>
      <c r="T225" s="382"/>
      <c r="U225" s="139"/>
      <c r="V225" s="383">
        <v>0</v>
      </c>
      <c r="W225" s="383"/>
      <c r="X225" s="390">
        <v>0</v>
      </c>
      <c r="Y225" s="390"/>
      <c r="Z225" s="140"/>
      <c r="AA225" s="391" t="s">
        <v>35</v>
      </c>
      <c r="AB225" s="392"/>
      <c r="AC225" s="2"/>
      <c r="AD225" s="127"/>
      <c r="AE225" s="387" t="s">
        <v>9</v>
      </c>
      <c r="AF225" s="387"/>
      <c r="AG225" s="389">
        <f>SUMIFS($BF$17:$BF$216,$J$17:$J$216,"介護職員",$L$17:$L$216,"D")</f>
        <v>0</v>
      </c>
      <c r="AH225" s="389"/>
      <c r="AI225" s="382">
        <f>SUMIFS($BH$17:$BH$216,$J$17:$J$216,"介護職員",$L$17:$L$216,"D")</f>
        <v>0</v>
      </c>
      <c r="AJ225" s="382"/>
      <c r="AK225" s="139"/>
      <c r="AL225" s="383">
        <v>0</v>
      </c>
      <c r="AM225" s="383"/>
      <c r="AN225" s="390">
        <v>0</v>
      </c>
      <c r="AO225" s="390"/>
      <c r="AP225" s="140"/>
      <c r="AQ225" s="391" t="s">
        <v>35</v>
      </c>
      <c r="AR225" s="392"/>
      <c r="AS225" s="127"/>
      <c r="AT225" s="127"/>
      <c r="AU225" s="125" t="s">
        <v>154</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87" t="s">
        <v>137</v>
      </c>
      <c r="P226" s="387"/>
      <c r="Q226" s="389">
        <f>SUM(Q222:R225)</f>
        <v>0</v>
      </c>
      <c r="R226" s="389"/>
      <c r="S226" s="382">
        <f>SUM(S222:T225)</f>
        <v>0</v>
      </c>
      <c r="T226" s="382"/>
      <c r="U226" s="139"/>
      <c r="V226" s="389">
        <f>SUM(V222:W225)</f>
        <v>0</v>
      </c>
      <c r="W226" s="389"/>
      <c r="X226" s="382">
        <f>SUM(X222:Y225)</f>
        <v>0</v>
      </c>
      <c r="Y226" s="382"/>
      <c r="Z226" s="140"/>
      <c r="AA226" s="401">
        <f>SUM(AA222:AB223)</f>
        <v>0</v>
      </c>
      <c r="AB226" s="402"/>
      <c r="AC226" s="2"/>
      <c r="AD226" s="127"/>
      <c r="AE226" s="387" t="s">
        <v>137</v>
      </c>
      <c r="AF226" s="387"/>
      <c r="AG226" s="389">
        <f>SUM(AG222:AH225)</f>
        <v>0</v>
      </c>
      <c r="AH226" s="389"/>
      <c r="AI226" s="382">
        <f>SUM(AI222:AJ225)</f>
        <v>0</v>
      </c>
      <c r="AJ226" s="382"/>
      <c r="AK226" s="139"/>
      <c r="AL226" s="389">
        <f>SUM(AL222:AM225)</f>
        <v>0</v>
      </c>
      <c r="AM226" s="389"/>
      <c r="AN226" s="382">
        <f>SUM(AN222:AO225)</f>
        <v>0</v>
      </c>
      <c r="AO226" s="382"/>
      <c r="AP226" s="140"/>
      <c r="AQ226" s="401">
        <f>SUM(AQ222:AR223)</f>
        <v>0</v>
      </c>
      <c r="AR226" s="402"/>
      <c r="AS226" s="127"/>
      <c r="AT226" s="127"/>
      <c r="AU226" s="387" t="s">
        <v>4</v>
      </c>
      <c r="AV226" s="387"/>
      <c r="AW226" s="387" t="s">
        <v>5</v>
      </c>
      <c r="AX226" s="387"/>
      <c r="AY226" s="387"/>
      <c r="AZ226" s="387"/>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87" t="s">
        <v>6</v>
      </c>
      <c r="AV227" s="387"/>
      <c r="AW227" s="387" t="s">
        <v>93</v>
      </c>
      <c r="AX227" s="387"/>
      <c r="AY227" s="387"/>
      <c r="AZ227" s="387"/>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140</v>
      </c>
      <c r="P228" s="125"/>
      <c r="Q228" s="125"/>
      <c r="R228" s="125"/>
      <c r="S228" s="125"/>
      <c r="T228" s="125"/>
      <c r="U228" s="160" t="s">
        <v>239</v>
      </c>
      <c r="V228" s="397" t="s">
        <v>240</v>
      </c>
      <c r="W228" s="398"/>
      <c r="X228" s="137"/>
      <c r="Y228" s="137"/>
      <c r="Z228" s="125"/>
      <c r="AA228" s="125"/>
      <c r="AB228" s="125"/>
      <c r="AC228" s="127"/>
      <c r="AD228" s="127"/>
      <c r="AE228" s="126" t="s">
        <v>140</v>
      </c>
      <c r="AF228" s="125"/>
      <c r="AG228" s="125"/>
      <c r="AH228" s="125"/>
      <c r="AI228" s="125"/>
      <c r="AJ228" s="125"/>
      <c r="AK228" s="160" t="s">
        <v>239</v>
      </c>
      <c r="AL228" s="399" t="str">
        <f>V228</f>
        <v>週</v>
      </c>
      <c r="AM228" s="400"/>
      <c r="AN228" s="137"/>
      <c r="AO228" s="137"/>
      <c r="AP228" s="125"/>
      <c r="AQ228" s="125"/>
      <c r="AR228" s="125"/>
      <c r="AS228" s="127"/>
      <c r="AT228" s="127"/>
      <c r="AU228" s="387" t="s">
        <v>7</v>
      </c>
      <c r="AV228" s="387"/>
      <c r="AW228" s="387" t="s">
        <v>94</v>
      </c>
      <c r="AX228" s="387"/>
      <c r="AY228" s="387"/>
      <c r="AZ228" s="387"/>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141</v>
      </c>
      <c r="P229" s="125"/>
      <c r="Q229" s="125"/>
      <c r="R229" s="125"/>
      <c r="S229" s="125"/>
      <c r="T229" s="125" t="s">
        <v>142</v>
      </c>
      <c r="U229" s="125"/>
      <c r="V229" s="125"/>
      <c r="W229" s="125"/>
      <c r="X229" s="126"/>
      <c r="Y229" s="125"/>
      <c r="Z229" s="125"/>
      <c r="AA229" s="125"/>
      <c r="AB229" s="125"/>
      <c r="AC229" s="127"/>
      <c r="AD229" s="127"/>
      <c r="AE229" s="125" t="s">
        <v>141</v>
      </c>
      <c r="AF229" s="125"/>
      <c r="AG229" s="125"/>
      <c r="AH229" s="125"/>
      <c r="AI229" s="125"/>
      <c r="AJ229" s="125" t="s">
        <v>142</v>
      </c>
      <c r="AK229" s="125"/>
      <c r="AL229" s="125"/>
      <c r="AM229" s="125"/>
      <c r="AN229" s="126"/>
      <c r="AO229" s="125"/>
      <c r="AP229" s="125"/>
      <c r="AQ229" s="125"/>
      <c r="AR229" s="125"/>
      <c r="AS229" s="127"/>
      <c r="AT229" s="127"/>
      <c r="AU229" s="387" t="s">
        <v>8</v>
      </c>
      <c r="AV229" s="387"/>
      <c r="AW229" s="387" t="s">
        <v>95</v>
      </c>
      <c r="AX229" s="387"/>
      <c r="AY229" s="387"/>
      <c r="AZ229" s="387"/>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143</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143</v>
      </c>
      <c r="AP230" s="125"/>
      <c r="AQ230" s="125"/>
      <c r="AR230" s="125"/>
      <c r="AS230" s="127"/>
      <c r="AT230" s="127"/>
      <c r="AU230" s="387" t="s">
        <v>9</v>
      </c>
      <c r="AV230" s="387"/>
      <c r="AW230" s="387" t="s">
        <v>155</v>
      </c>
      <c r="AX230" s="387"/>
      <c r="AY230" s="387"/>
      <c r="AZ230" s="387"/>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403">
        <f>IF($V$228="週",X226,V226)</f>
        <v>0</v>
      </c>
      <c r="P231" s="403"/>
      <c r="Q231" s="403"/>
      <c r="R231" s="403"/>
      <c r="S231" s="181" t="s">
        <v>144</v>
      </c>
      <c r="T231" s="387">
        <f>IF($V$228="週",$BE$6,$BI$6)</f>
        <v>40</v>
      </c>
      <c r="U231" s="387"/>
      <c r="V231" s="387"/>
      <c r="W231" s="387"/>
      <c r="X231" s="181" t="s">
        <v>145</v>
      </c>
      <c r="Y231" s="394">
        <f>ROUNDDOWN(O231/T231,1)</f>
        <v>0</v>
      </c>
      <c r="Z231" s="394"/>
      <c r="AA231" s="394"/>
      <c r="AB231" s="394"/>
      <c r="AC231" s="2"/>
      <c r="AD231" s="2"/>
      <c r="AE231" s="403">
        <f>IF($AL$228="週",AN226,AL226)</f>
        <v>0</v>
      </c>
      <c r="AF231" s="403"/>
      <c r="AG231" s="403"/>
      <c r="AH231" s="403"/>
      <c r="AI231" s="181" t="s">
        <v>144</v>
      </c>
      <c r="AJ231" s="387">
        <f>IF($AL$228="週",$BE$6,$BI$6)</f>
        <v>40</v>
      </c>
      <c r="AK231" s="387"/>
      <c r="AL231" s="387"/>
      <c r="AM231" s="387"/>
      <c r="AN231" s="181" t="s">
        <v>145</v>
      </c>
      <c r="AO231" s="394">
        <f>ROUNDDOWN(AE231/AJ231,1)</f>
        <v>0</v>
      </c>
      <c r="AP231" s="394"/>
      <c r="AQ231" s="394"/>
      <c r="AR231" s="394"/>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146</v>
      </c>
      <c r="Z232" s="125"/>
      <c r="AA232" s="125"/>
      <c r="AB232" s="125"/>
      <c r="AC232" s="2"/>
      <c r="AD232" s="2"/>
      <c r="AE232" s="125"/>
      <c r="AF232" s="125"/>
      <c r="AG232" s="125"/>
      <c r="AH232" s="125"/>
      <c r="AI232" s="125"/>
      <c r="AJ232" s="125"/>
      <c r="AK232" s="125"/>
      <c r="AL232" s="125"/>
      <c r="AM232" s="125"/>
      <c r="AN232" s="126"/>
      <c r="AO232" s="125" t="s">
        <v>146</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201</v>
      </c>
      <c r="P233" s="125"/>
      <c r="Q233" s="125"/>
      <c r="R233" s="125"/>
      <c r="S233" s="125"/>
      <c r="T233" s="125"/>
      <c r="U233" s="125"/>
      <c r="V233" s="125"/>
      <c r="W233" s="125"/>
      <c r="X233" s="126"/>
      <c r="Y233" s="125"/>
      <c r="Z233" s="125"/>
      <c r="AA233" s="125"/>
      <c r="AB233" s="125"/>
      <c r="AC233" s="2"/>
      <c r="AD233" s="2"/>
      <c r="AE233" s="125" t="s">
        <v>202</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133</v>
      </c>
      <c r="P234" s="125"/>
      <c r="Q234" s="125"/>
      <c r="R234" s="125"/>
      <c r="S234" s="125"/>
      <c r="T234" s="125"/>
      <c r="U234" s="125"/>
      <c r="V234" s="125"/>
      <c r="W234" s="125"/>
      <c r="X234" s="126"/>
      <c r="Y234" s="368"/>
      <c r="Z234" s="368"/>
      <c r="AA234" s="368"/>
      <c r="AB234" s="368"/>
      <c r="AC234" s="2"/>
      <c r="AD234" s="2"/>
      <c r="AE234" s="125" t="s">
        <v>133</v>
      </c>
      <c r="AF234" s="125"/>
      <c r="AG234" s="125"/>
      <c r="AH234" s="125"/>
      <c r="AI234" s="125"/>
      <c r="AJ234" s="125"/>
      <c r="AK234" s="125"/>
      <c r="AL234" s="125"/>
      <c r="AM234" s="125"/>
      <c r="AN234" s="126"/>
      <c r="AO234" s="368"/>
      <c r="AP234" s="368"/>
      <c r="AQ234" s="368"/>
      <c r="AR234" s="36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147</v>
      </c>
      <c r="P235" s="129"/>
      <c r="Q235" s="129"/>
      <c r="R235" s="129"/>
      <c r="S235" s="129"/>
      <c r="T235" s="125" t="s">
        <v>148</v>
      </c>
      <c r="U235" s="129"/>
      <c r="V235" s="129"/>
      <c r="W235" s="129"/>
      <c r="X235" s="129"/>
      <c r="Y235" s="369" t="s">
        <v>137</v>
      </c>
      <c r="Z235" s="369"/>
      <c r="AA235" s="369"/>
      <c r="AB235" s="369"/>
      <c r="AC235" s="2"/>
      <c r="AD235" s="2"/>
      <c r="AE235" s="129" t="s">
        <v>147</v>
      </c>
      <c r="AF235" s="129"/>
      <c r="AG235" s="129"/>
      <c r="AH235" s="129"/>
      <c r="AI235" s="129"/>
      <c r="AJ235" s="125" t="s">
        <v>148</v>
      </c>
      <c r="AK235" s="129"/>
      <c r="AL235" s="129"/>
      <c r="AM235" s="129"/>
      <c r="AN235" s="129"/>
      <c r="AO235" s="369" t="s">
        <v>137</v>
      </c>
      <c r="AP235" s="369"/>
      <c r="AQ235" s="369"/>
      <c r="AR235" s="36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87">
        <f>AA226</f>
        <v>0</v>
      </c>
      <c r="P236" s="387"/>
      <c r="Q236" s="387"/>
      <c r="R236" s="387"/>
      <c r="S236" s="181" t="s">
        <v>151</v>
      </c>
      <c r="T236" s="394">
        <f>Y231</f>
        <v>0</v>
      </c>
      <c r="U236" s="394"/>
      <c r="V236" s="394"/>
      <c r="W236" s="394"/>
      <c r="X236" s="181" t="s">
        <v>145</v>
      </c>
      <c r="Y236" s="372">
        <f>ROUNDDOWN(O236+T236,1)</f>
        <v>0</v>
      </c>
      <c r="Z236" s="372"/>
      <c r="AA236" s="372"/>
      <c r="AB236" s="372"/>
      <c r="AC236" s="138"/>
      <c r="AD236" s="138"/>
      <c r="AE236" s="395">
        <f>AQ226</f>
        <v>0</v>
      </c>
      <c r="AF236" s="395"/>
      <c r="AG236" s="395"/>
      <c r="AH236" s="395"/>
      <c r="AI236" s="136" t="s">
        <v>151</v>
      </c>
      <c r="AJ236" s="396">
        <f>AO231</f>
        <v>0</v>
      </c>
      <c r="AK236" s="396"/>
      <c r="AL236" s="396"/>
      <c r="AM236" s="396"/>
      <c r="AN236" s="136" t="s">
        <v>145</v>
      </c>
      <c r="AO236" s="372">
        <f>ROUNDDOWN(AE236+AJ236,1)</f>
        <v>0</v>
      </c>
      <c r="AP236" s="372"/>
      <c r="AQ236" s="372"/>
      <c r="AR236" s="372"/>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0" zoomScaleNormal="55" zoomScaleSheetLayoutView="4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29</v>
      </c>
      <c r="AX1" s="260" t="s">
        <v>157</v>
      </c>
      <c r="AY1" s="261"/>
      <c r="AZ1" s="261"/>
      <c r="BA1" s="261"/>
      <c r="BB1" s="261"/>
      <c r="BC1" s="261"/>
      <c r="BD1" s="261"/>
      <c r="BE1" s="261"/>
      <c r="BF1" s="261"/>
      <c r="BG1" s="261"/>
      <c r="BH1" s="261"/>
      <c r="BI1" s="261"/>
      <c r="BJ1" s="261"/>
      <c r="BK1" s="261"/>
      <c r="BL1" s="261"/>
      <c r="BM1" s="261"/>
      <c r="BN1" s="9" t="s">
        <v>2</v>
      </c>
    </row>
    <row r="2" spans="2:71" s="8" customFormat="1" ht="20.25" customHeight="1" x14ac:dyDescent="0.4">
      <c r="N2" s="7"/>
      <c r="Q2" s="7"/>
      <c r="R2" s="7"/>
      <c r="T2" s="9"/>
      <c r="U2" s="9"/>
      <c r="V2" s="9"/>
      <c r="W2" s="9"/>
      <c r="X2" s="9"/>
      <c r="Y2" s="9"/>
      <c r="Z2" s="9"/>
      <c r="AA2" s="9"/>
      <c r="AF2" s="142" t="s">
        <v>26</v>
      </c>
      <c r="AG2" s="262">
        <v>6</v>
      </c>
      <c r="AH2" s="262"/>
      <c r="AI2" s="142" t="s">
        <v>27</v>
      </c>
      <c r="AJ2" s="263">
        <f>IF(AG2=0,"",YEAR(DATE(2018+AG2,1,1)))</f>
        <v>2024</v>
      </c>
      <c r="AK2" s="263"/>
      <c r="AL2" s="143" t="s">
        <v>28</v>
      </c>
      <c r="AM2" s="143" t="s">
        <v>1</v>
      </c>
      <c r="AN2" s="262">
        <v>4</v>
      </c>
      <c r="AO2" s="262"/>
      <c r="AP2" s="143" t="s">
        <v>23</v>
      </c>
      <c r="AW2" s="9" t="s">
        <v>30</v>
      </c>
      <c r="AX2" s="262" t="s">
        <v>200</v>
      </c>
      <c r="AY2" s="262"/>
      <c r="AZ2" s="262"/>
      <c r="BA2" s="262"/>
      <c r="BB2" s="262"/>
      <c r="BC2" s="262"/>
      <c r="BD2" s="262"/>
      <c r="BE2" s="262"/>
      <c r="BF2" s="262"/>
      <c r="BG2" s="262"/>
      <c r="BH2" s="262"/>
      <c r="BI2" s="262"/>
      <c r="BJ2" s="262"/>
      <c r="BK2" s="262"/>
      <c r="BL2" s="262"/>
      <c r="BM2" s="262"/>
      <c r="BN2" s="9" t="s">
        <v>2</v>
      </c>
      <c r="BO2" s="9"/>
      <c r="BP2" s="9"/>
      <c r="BQ2" s="9"/>
    </row>
    <row r="3" spans="2:71" s="8" customFormat="1" ht="20.25" customHeight="1" x14ac:dyDescent="0.4">
      <c r="N3" s="7"/>
      <c r="Q3" s="7"/>
      <c r="S3" s="9"/>
      <c r="T3" s="9"/>
      <c r="U3" s="9"/>
      <c r="V3" s="9"/>
      <c r="W3" s="9"/>
      <c r="X3" s="9"/>
      <c r="Y3" s="9"/>
      <c r="AG3" s="15"/>
      <c r="AH3" s="15"/>
      <c r="AI3" s="16"/>
      <c r="AJ3" s="17"/>
      <c r="AK3" s="16"/>
      <c r="BH3" s="18" t="s">
        <v>20</v>
      </c>
      <c r="BI3" s="264" t="s">
        <v>236</v>
      </c>
      <c r="BJ3" s="265"/>
      <c r="BK3" s="265"/>
      <c r="BL3" s="266"/>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238</v>
      </c>
      <c r="BI4" s="264" t="s">
        <v>237</v>
      </c>
      <c r="BJ4" s="265"/>
      <c r="BK4" s="265"/>
      <c r="BL4" s="266"/>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255</v>
      </c>
      <c r="AT6" s="30"/>
      <c r="AU6" s="30"/>
      <c r="AV6" s="30"/>
      <c r="AW6" s="6"/>
      <c r="AX6" s="6"/>
      <c r="AY6" s="6"/>
      <c r="BA6" s="38"/>
      <c r="BB6" s="38"/>
      <c r="BC6" s="2"/>
      <c r="BD6" s="6"/>
      <c r="BE6" s="299">
        <v>40</v>
      </c>
      <c r="BF6" s="300"/>
      <c r="BG6" s="2" t="s">
        <v>21</v>
      </c>
      <c r="BH6" s="6"/>
      <c r="BI6" s="299">
        <v>160</v>
      </c>
      <c r="BJ6" s="300"/>
      <c r="BK6" s="2" t="s">
        <v>22</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301">
        <f>DAY(EOMONTH(DATE(AJ2,AN2,1),0))</f>
        <v>30</v>
      </c>
      <c r="BJ8" s="302"/>
      <c r="BK8" s="30" t="s">
        <v>24</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99">
        <v>36</v>
      </c>
      <c r="BJ10" s="300"/>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8" t="s">
        <v>19</v>
      </c>
      <c r="C12" s="473" t="s">
        <v>271</v>
      </c>
      <c r="D12" s="290" t="s">
        <v>272</v>
      </c>
      <c r="E12" s="277"/>
      <c r="F12" s="476"/>
      <c r="G12" s="290" t="s">
        <v>273</v>
      </c>
      <c r="H12" s="269"/>
      <c r="I12" s="144"/>
      <c r="J12" s="145"/>
      <c r="K12" s="144"/>
      <c r="L12" s="145"/>
      <c r="M12" s="331" t="s">
        <v>274</v>
      </c>
      <c r="N12" s="332"/>
      <c r="O12" s="267" t="s">
        <v>275</v>
      </c>
      <c r="P12" s="268"/>
      <c r="Q12" s="268"/>
      <c r="R12" s="269"/>
      <c r="S12" s="267" t="s">
        <v>276</v>
      </c>
      <c r="T12" s="268"/>
      <c r="U12" s="268"/>
      <c r="V12" s="268"/>
      <c r="W12" s="269"/>
      <c r="X12" s="198"/>
      <c r="Y12" s="198"/>
      <c r="Z12" s="199"/>
      <c r="AA12" s="276" t="s">
        <v>277</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t="str">
        <f>IF(BI3="４週","(12)1～4週目の勤務時間数合計","(12)1か月の勤務時間数　合計")</f>
        <v>(12)1～4週目の勤務時間数合計</v>
      </c>
      <c r="BG12" s="279"/>
      <c r="BH12" s="284" t="s">
        <v>278</v>
      </c>
      <c r="BI12" s="285"/>
      <c r="BJ12" s="290" t="s">
        <v>279</v>
      </c>
      <c r="BK12" s="268"/>
      <c r="BL12" s="268"/>
      <c r="BM12" s="268"/>
      <c r="BN12" s="291"/>
    </row>
    <row r="13" spans="2:71" ht="20.25" customHeight="1" x14ac:dyDescent="0.4">
      <c r="B13" s="329"/>
      <c r="C13" s="474"/>
      <c r="D13" s="477"/>
      <c r="E13" s="478"/>
      <c r="F13" s="479"/>
      <c r="G13" s="292"/>
      <c r="H13" s="272"/>
      <c r="I13" s="146"/>
      <c r="J13" s="147"/>
      <c r="K13" s="146"/>
      <c r="L13" s="147"/>
      <c r="M13" s="333"/>
      <c r="N13" s="334"/>
      <c r="O13" s="270"/>
      <c r="P13" s="271"/>
      <c r="Q13" s="271"/>
      <c r="R13" s="272"/>
      <c r="S13" s="270"/>
      <c r="T13" s="271"/>
      <c r="U13" s="271"/>
      <c r="V13" s="271"/>
      <c r="W13" s="272"/>
      <c r="X13" s="200"/>
      <c r="Y13" s="200"/>
      <c r="Z13" s="201"/>
      <c r="AA13" s="296" t="s">
        <v>10</v>
      </c>
      <c r="AB13" s="296"/>
      <c r="AC13" s="296"/>
      <c r="AD13" s="296"/>
      <c r="AE13" s="296"/>
      <c r="AF13" s="296"/>
      <c r="AG13" s="297"/>
      <c r="AH13" s="298" t="s">
        <v>11</v>
      </c>
      <c r="AI13" s="296"/>
      <c r="AJ13" s="296"/>
      <c r="AK13" s="296"/>
      <c r="AL13" s="296"/>
      <c r="AM13" s="296"/>
      <c r="AN13" s="297"/>
      <c r="AO13" s="298" t="s">
        <v>12</v>
      </c>
      <c r="AP13" s="296"/>
      <c r="AQ13" s="296"/>
      <c r="AR13" s="296"/>
      <c r="AS13" s="296"/>
      <c r="AT13" s="296"/>
      <c r="AU13" s="297"/>
      <c r="AV13" s="298" t="s">
        <v>13</v>
      </c>
      <c r="AW13" s="296"/>
      <c r="AX13" s="296"/>
      <c r="AY13" s="296"/>
      <c r="AZ13" s="296"/>
      <c r="BA13" s="296"/>
      <c r="BB13" s="297"/>
      <c r="BC13" s="298" t="s">
        <v>14</v>
      </c>
      <c r="BD13" s="296"/>
      <c r="BE13" s="296"/>
      <c r="BF13" s="280"/>
      <c r="BG13" s="281"/>
      <c r="BH13" s="286"/>
      <c r="BI13" s="287"/>
      <c r="BJ13" s="292"/>
      <c r="BK13" s="271"/>
      <c r="BL13" s="271"/>
      <c r="BM13" s="271"/>
      <c r="BN13" s="293"/>
    </row>
    <row r="14" spans="2:71" ht="20.25" customHeight="1" x14ac:dyDescent="0.4">
      <c r="B14" s="329"/>
      <c r="C14" s="474"/>
      <c r="D14" s="477"/>
      <c r="E14" s="478"/>
      <c r="F14" s="479"/>
      <c r="G14" s="292"/>
      <c r="H14" s="272"/>
      <c r="I14" s="146"/>
      <c r="J14" s="147"/>
      <c r="K14" s="146"/>
      <c r="L14" s="147"/>
      <c r="M14" s="333"/>
      <c r="N14" s="334"/>
      <c r="O14" s="270"/>
      <c r="P14" s="271"/>
      <c r="Q14" s="271"/>
      <c r="R14" s="272"/>
      <c r="S14" s="270"/>
      <c r="T14" s="271"/>
      <c r="U14" s="271"/>
      <c r="V14" s="271"/>
      <c r="W14" s="27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80"/>
      <c r="BG14" s="281"/>
      <c r="BH14" s="286"/>
      <c r="BI14" s="287"/>
      <c r="BJ14" s="292"/>
      <c r="BK14" s="271"/>
      <c r="BL14" s="271"/>
      <c r="BM14" s="271"/>
      <c r="BN14" s="293"/>
    </row>
    <row r="15" spans="2:71" ht="20.25" hidden="1" customHeight="1" x14ac:dyDescent="0.4">
      <c r="B15" s="329"/>
      <c r="C15" s="474"/>
      <c r="D15" s="477"/>
      <c r="E15" s="478"/>
      <c r="F15" s="479"/>
      <c r="G15" s="292"/>
      <c r="H15" s="272"/>
      <c r="I15" s="146"/>
      <c r="J15" s="147"/>
      <c r="K15" s="146"/>
      <c r="L15" s="147"/>
      <c r="M15" s="333"/>
      <c r="N15" s="334"/>
      <c r="O15" s="270"/>
      <c r="P15" s="271"/>
      <c r="Q15" s="271"/>
      <c r="R15" s="272"/>
      <c r="S15" s="270"/>
      <c r="T15" s="271"/>
      <c r="U15" s="271"/>
      <c r="V15" s="271"/>
      <c r="W15" s="27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80"/>
      <c r="BG15" s="281"/>
      <c r="BH15" s="286"/>
      <c r="BI15" s="287"/>
      <c r="BJ15" s="292"/>
      <c r="BK15" s="271"/>
      <c r="BL15" s="271"/>
      <c r="BM15" s="271"/>
      <c r="BN15" s="293"/>
    </row>
    <row r="16" spans="2:71" ht="20.25" customHeight="1" thickBot="1" x14ac:dyDescent="0.45">
      <c r="B16" s="330"/>
      <c r="C16" s="475"/>
      <c r="D16" s="480"/>
      <c r="E16" s="481"/>
      <c r="F16" s="482"/>
      <c r="G16" s="294"/>
      <c r="H16" s="275"/>
      <c r="I16" s="148"/>
      <c r="J16" s="149"/>
      <c r="K16" s="148"/>
      <c r="L16" s="149"/>
      <c r="M16" s="335"/>
      <c r="N16" s="336"/>
      <c r="O16" s="273"/>
      <c r="P16" s="274"/>
      <c r="Q16" s="274"/>
      <c r="R16" s="275"/>
      <c r="S16" s="273"/>
      <c r="T16" s="274"/>
      <c r="U16" s="274"/>
      <c r="V16" s="274"/>
      <c r="W16" s="27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82"/>
      <c r="BG16" s="283"/>
      <c r="BH16" s="288"/>
      <c r="BI16" s="289"/>
      <c r="BJ16" s="294"/>
      <c r="BK16" s="274"/>
      <c r="BL16" s="274"/>
      <c r="BM16" s="274"/>
      <c r="BN16" s="295"/>
    </row>
    <row r="17" spans="2:66" ht="20.25" customHeight="1" x14ac:dyDescent="0.4">
      <c r="B17" s="319">
        <f>B15+1</f>
        <v>1</v>
      </c>
      <c r="C17" s="483"/>
      <c r="D17" s="484"/>
      <c r="E17" s="485"/>
      <c r="F17" s="486"/>
      <c r="G17" s="347" t="s">
        <v>69</v>
      </c>
      <c r="H17" s="256"/>
      <c r="I17" s="161"/>
      <c r="J17" s="162"/>
      <c r="K17" s="161"/>
      <c r="L17" s="162"/>
      <c r="M17" s="250" t="s">
        <v>88</v>
      </c>
      <c r="N17" s="251"/>
      <c r="O17" s="254" t="s">
        <v>106</v>
      </c>
      <c r="P17" s="255"/>
      <c r="Q17" s="255"/>
      <c r="R17" s="256"/>
      <c r="S17" s="337" t="s">
        <v>87</v>
      </c>
      <c r="T17" s="338"/>
      <c r="U17" s="338"/>
      <c r="V17" s="338"/>
      <c r="W17" s="339"/>
      <c r="X17" s="109" t="s">
        <v>17</v>
      </c>
      <c r="Y17" s="110"/>
      <c r="Z17" s="111"/>
      <c r="AA17" s="102" t="s">
        <v>241</v>
      </c>
      <c r="AB17" s="103" t="s">
        <v>241</v>
      </c>
      <c r="AC17" s="103" t="s">
        <v>160</v>
      </c>
      <c r="AD17" s="103"/>
      <c r="AE17" s="103"/>
      <c r="AF17" s="103" t="s">
        <v>241</v>
      </c>
      <c r="AG17" s="104" t="s">
        <v>241</v>
      </c>
      <c r="AH17" s="102" t="s">
        <v>241</v>
      </c>
      <c r="AI17" s="103" t="s">
        <v>241</v>
      </c>
      <c r="AJ17" s="103" t="s">
        <v>241</v>
      </c>
      <c r="AK17" s="103"/>
      <c r="AL17" s="103"/>
      <c r="AM17" s="103" t="s">
        <v>241</v>
      </c>
      <c r="AN17" s="104" t="s">
        <v>241</v>
      </c>
      <c r="AO17" s="102" t="s">
        <v>241</v>
      </c>
      <c r="AP17" s="103" t="s">
        <v>241</v>
      </c>
      <c r="AQ17" s="103" t="s">
        <v>241</v>
      </c>
      <c r="AR17" s="103"/>
      <c r="AS17" s="103"/>
      <c r="AT17" s="103" t="s">
        <v>241</v>
      </c>
      <c r="AU17" s="104" t="s">
        <v>241</v>
      </c>
      <c r="AV17" s="102" t="s">
        <v>241</v>
      </c>
      <c r="AW17" s="103" t="s">
        <v>241</v>
      </c>
      <c r="AX17" s="103" t="s">
        <v>241</v>
      </c>
      <c r="AY17" s="103"/>
      <c r="AZ17" s="103"/>
      <c r="BA17" s="103" t="s">
        <v>241</v>
      </c>
      <c r="BB17" s="104" t="s">
        <v>241</v>
      </c>
      <c r="BC17" s="102"/>
      <c r="BD17" s="103"/>
      <c r="BE17" s="103"/>
      <c r="BF17" s="340"/>
      <c r="BG17" s="341"/>
      <c r="BH17" s="342"/>
      <c r="BI17" s="343"/>
      <c r="BJ17" s="344"/>
      <c r="BK17" s="345"/>
      <c r="BL17" s="345"/>
      <c r="BM17" s="345"/>
      <c r="BN17" s="346"/>
    </row>
    <row r="18" spans="2:66" ht="20.25" customHeight="1" x14ac:dyDescent="0.4">
      <c r="B18" s="320"/>
      <c r="C18" s="465"/>
      <c r="D18" s="468"/>
      <c r="E18" s="265"/>
      <c r="F18" s="467"/>
      <c r="G18" s="323"/>
      <c r="H18" s="259"/>
      <c r="I18" s="163"/>
      <c r="J18" s="164" t="str">
        <f>G17</f>
        <v>管理者</v>
      </c>
      <c r="K18" s="163"/>
      <c r="L18" s="164" t="str">
        <f>M17</f>
        <v>A</v>
      </c>
      <c r="M18" s="252"/>
      <c r="N18" s="253"/>
      <c r="O18" s="257"/>
      <c r="P18" s="258"/>
      <c r="Q18" s="258"/>
      <c r="R18" s="259"/>
      <c r="S18" s="303"/>
      <c r="T18" s="304"/>
      <c r="U18" s="304"/>
      <c r="V18" s="304"/>
      <c r="W18" s="305"/>
      <c r="X18" s="112" t="s">
        <v>251</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16">
        <f>IF($BI$3="４週",SUM(AA18:BB18),IF($BI$3="暦月",SUM(AA18:BE18),""))</f>
        <v>160</v>
      </c>
      <c r="BG18" s="317"/>
      <c r="BH18" s="318">
        <f>IF($BI$3="４週",BF18/4,IF($BI$3="暦月",(BF18/($BI$8/7)),""))</f>
        <v>40</v>
      </c>
      <c r="BI18" s="317"/>
      <c r="BJ18" s="313"/>
      <c r="BK18" s="314"/>
      <c r="BL18" s="314"/>
      <c r="BM18" s="314"/>
      <c r="BN18" s="315"/>
    </row>
    <row r="19" spans="2:66" ht="20.25" customHeight="1" x14ac:dyDescent="0.4">
      <c r="B19" s="319">
        <f>B17+1</f>
        <v>2</v>
      </c>
      <c r="C19" s="464"/>
      <c r="D19" s="466"/>
      <c r="E19" s="265"/>
      <c r="F19" s="467"/>
      <c r="G19" s="321" t="s">
        <v>99</v>
      </c>
      <c r="H19" s="322"/>
      <c r="I19" s="165"/>
      <c r="J19" s="166"/>
      <c r="K19" s="165"/>
      <c r="L19" s="166"/>
      <c r="M19" s="324" t="s">
        <v>98</v>
      </c>
      <c r="N19" s="325"/>
      <c r="O19" s="326" t="s">
        <v>99</v>
      </c>
      <c r="P19" s="327"/>
      <c r="Q19" s="327"/>
      <c r="R19" s="322"/>
      <c r="S19" s="303" t="s">
        <v>165</v>
      </c>
      <c r="T19" s="304"/>
      <c r="U19" s="304"/>
      <c r="V19" s="304"/>
      <c r="W19" s="305"/>
      <c r="X19" s="115" t="s">
        <v>17</v>
      </c>
      <c r="Y19" s="116"/>
      <c r="Z19" s="117"/>
      <c r="AA19" s="105" t="s">
        <v>242</v>
      </c>
      <c r="AB19" s="106"/>
      <c r="AC19" s="106" t="s">
        <v>242</v>
      </c>
      <c r="AD19" s="106"/>
      <c r="AE19" s="106"/>
      <c r="AF19" s="106" t="s">
        <v>242</v>
      </c>
      <c r="AG19" s="107"/>
      <c r="AH19" s="105" t="s">
        <v>242</v>
      </c>
      <c r="AI19" s="106"/>
      <c r="AJ19" s="106" t="s">
        <v>242</v>
      </c>
      <c r="AK19" s="106"/>
      <c r="AL19" s="106"/>
      <c r="AM19" s="106" t="s">
        <v>242</v>
      </c>
      <c r="AN19" s="107"/>
      <c r="AO19" s="105" t="s">
        <v>242</v>
      </c>
      <c r="AP19" s="106"/>
      <c r="AQ19" s="106" t="s">
        <v>242</v>
      </c>
      <c r="AR19" s="106"/>
      <c r="AS19" s="106"/>
      <c r="AT19" s="106" t="s">
        <v>242</v>
      </c>
      <c r="AU19" s="107"/>
      <c r="AV19" s="105" t="s">
        <v>242</v>
      </c>
      <c r="AW19" s="106"/>
      <c r="AX19" s="106" t="s">
        <v>242</v>
      </c>
      <c r="AY19" s="106"/>
      <c r="AZ19" s="106"/>
      <c r="BA19" s="106" t="s">
        <v>242</v>
      </c>
      <c r="BB19" s="107"/>
      <c r="BC19" s="105"/>
      <c r="BD19" s="106"/>
      <c r="BE19" s="108"/>
      <c r="BF19" s="306"/>
      <c r="BG19" s="307"/>
      <c r="BH19" s="308"/>
      <c r="BI19" s="309"/>
      <c r="BJ19" s="310"/>
      <c r="BK19" s="311"/>
      <c r="BL19" s="311"/>
      <c r="BM19" s="311"/>
      <c r="BN19" s="312"/>
    </row>
    <row r="20" spans="2:66" ht="20.25" customHeight="1" x14ac:dyDescent="0.4">
      <c r="B20" s="320"/>
      <c r="C20" s="465"/>
      <c r="D20" s="468"/>
      <c r="E20" s="265"/>
      <c r="F20" s="467"/>
      <c r="G20" s="323"/>
      <c r="H20" s="259"/>
      <c r="I20" s="163"/>
      <c r="J20" s="164" t="str">
        <f>G19</f>
        <v>医師</v>
      </c>
      <c r="K20" s="163"/>
      <c r="L20" s="164" t="str">
        <f>M19</f>
        <v>C</v>
      </c>
      <c r="M20" s="252"/>
      <c r="N20" s="253"/>
      <c r="O20" s="257"/>
      <c r="P20" s="258"/>
      <c r="Q20" s="258"/>
      <c r="R20" s="259"/>
      <c r="S20" s="303"/>
      <c r="T20" s="304"/>
      <c r="U20" s="304"/>
      <c r="V20" s="304"/>
      <c r="W20" s="305"/>
      <c r="X20" s="112" t="s">
        <v>251</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16">
        <f>IF($BI$3="４週",SUM(AA20:BB20),IF($BI$3="暦月",SUM(AA20:BE20),""))</f>
        <v>47.999999999999993</v>
      </c>
      <c r="BG20" s="317"/>
      <c r="BH20" s="318">
        <f>IF($BI$3="４週",BF20/4,IF($BI$3="暦月",(BF20/($BI$8/7)),""))</f>
        <v>11.999999999999998</v>
      </c>
      <c r="BI20" s="317"/>
      <c r="BJ20" s="313"/>
      <c r="BK20" s="314"/>
      <c r="BL20" s="314"/>
      <c r="BM20" s="314"/>
      <c r="BN20" s="315"/>
    </row>
    <row r="21" spans="2:66" ht="20.25" customHeight="1" x14ac:dyDescent="0.4">
      <c r="B21" s="319">
        <f>B19+1</f>
        <v>3</v>
      </c>
      <c r="C21" s="464"/>
      <c r="D21" s="466"/>
      <c r="E21" s="265"/>
      <c r="F21" s="467"/>
      <c r="G21" s="321" t="s">
        <v>100</v>
      </c>
      <c r="H21" s="322"/>
      <c r="I21" s="163"/>
      <c r="J21" s="164"/>
      <c r="K21" s="163"/>
      <c r="L21" s="164"/>
      <c r="M21" s="324" t="s">
        <v>88</v>
      </c>
      <c r="N21" s="325"/>
      <c r="O21" s="326" t="s">
        <v>106</v>
      </c>
      <c r="P21" s="327"/>
      <c r="Q21" s="327"/>
      <c r="R21" s="322"/>
      <c r="S21" s="303" t="s">
        <v>166</v>
      </c>
      <c r="T21" s="304"/>
      <c r="U21" s="304"/>
      <c r="V21" s="304"/>
      <c r="W21" s="305"/>
      <c r="X21" s="115" t="s">
        <v>17</v>
      </c>
      <c r="Y21" s="116"/>
      <c r="Z21" s="117"/>
      <c r="AA21" s="105" t="s">
        <v>241</v>
      </c>
      <c r="AB21" s="106" t="s">
        <v>241</v>
      </c>
      <c r="AC21" s="106" t="s">
        <v>241</v>
      </c>
      <c r="AD21" s="106"/>
      <c r="AE21" s="106"/>
      <c r="AF21" s="106" t="s">
        <v>241</v>
      </c>
      <c r="AG21" s="107" t="s">
        <v>241</v>
      </c>
      <c r="AH21" s="105" t="s">
        <v>241</v>
      </c>
      <c r="AI21" s="106" t="s">
        <v>241</v>
      </c>
      <c r="AJ21" s="106" t="s">
        <v>241</v>
      </c>
      <c r="AK21" s="106"/>
      <c r="AL21" s="106"/>
      <c r="AM21" s="106" t="s">
        <v>241</v>
      </c>
      <c r="AN21" s="107" t="s">
        <v>241</v>
      </c>
      <c r="AO21" s="105" t="s">
        <v>241</v>
      </c>
      <c r="AP21" s="106" t="s">
        <v>241</v>
      </c>
      <c r="AQ21" s="106" t="s">
        <v>241</v>
      </c>
      <c r="AR21" s="106"/>
      <c r="AS21" s="106"/>
      <c r="AT21" s="106" t="s">
        <v>241</v>
      </c>
      <c r="AU21" s="107" t="s">
        <v>241</v>
      </c>
      <c r="AV21" s="105" t="s">
        <v>241</v>
      </c>
      <c r="AW21" s="106" t="s">
        <v>241</v>
      </c>
      <c r="AX21" s="106" t="s">
        <v>241</v>
      </c>
      <c r="AY21" s="106"/>
      <c r="AZ21" s="106"/>
      <c r="BA21" s="106" t="s">
        <v>241</v>
      </c>
      <c r="BB21" s="107" t="s">
        <v>241</v>
      </c>
      <c r="BC21" s="105"/>
      <c r="BD21" s="106"/>
      <c r="BE21" s="108"/>
      <c r="BF21" s="306"/>
      <c r="BG21" s="307"/>
      <c r="BH21" s="308"/>
      <c r="BI21" s="309"/>
      <c r="BJ21" s="310"/>
      <c r="BK21" s="311"/>
      <c r="BL21" s="311"/>
      <c r="BM21" s="311"/>
      <c r="BN21" s="312"/>
    </row>
    <row r="22" spans="2:66" ht="20.25" customHeight="1" x14ac:dyDescent="0.4">
      <c r="B22" s="320"/>
      <c r="C22" s="465"/>
      <c r="D22" s="468"/>
      <c r="E22" s="265"/>
      <c r="F22" s="467"/>
      <c r="G22" s="323"/>
      <c r="H22" s="259"/>
      <c r="I22" s="163"/>
      <c r="J22" s="164" t="str">
        <f>G21</f>
        <v>生活相談員</v>
      </c>
      <c r="K22" s="163"/>
      <c r="L22" s="164" t="str">
        <f>M21</f>
        <v>A</v>
      </c>
      <c r="M22" s="252"/>
      <c r="N22" s="253"/>
      <c r="O22" s="257"/>
      <c r="P22" s="258"/>
      <c r="Q22" s="258"/>
      <c r="R22" s="259"/>
      <c r="S22" s="303"/>
      <c r="T22" s="304"/>
      <c r="U22" s="304"/>
      <c r="V22" s="304"/>
      <c r="W22" s="305"/>
      <c r="X22" s="112" t="s">
        <v>251</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16">
        <f>IF($BI$3="４週",SUM(AA22:BB22),IF($BI$3="暦月",SUM(AA22:BE22),""))</f>
        <v>160</v>
      </c>
      <c r="BG22" s="317"/>
      <c r="BH22" s="318">
        <f>IF($BI$3="４週",BF22/4,IF($BI$3="暦月",(BF22/($BI$8/7)),""))</f>
        <v>40</v>
      </c>
      <c r="BI22" s="317"/>
      <c r="BJ22" s="313"/>
      <c r="BK22" s="314"/>
      <c r="BL22" s="314"/>
      <c r="BM22" s="314"/>
      <c r="BN22" s="315"/>
    </row>
    <row r="23" spans="2:66" ht="20.25" customHeight="1" x14ac:dyDescent="0.4">
      <c r="B23" s="319">
        <f>B21+1</f>
        <v>4</v>
      </c>
      <c r="C23" s="464"/>
      <c r="D23" s="466"/>
      <c r="E23" s="265"/>
      <c r="F23" s="467"/>
      <c r="G23" s="321" t="s">
        <v>104</v>
      </c>
      <c r="H23" s="322"/>
      <c r="I23" s="163"/>
      <c r="J23" s="164"/>
      <c r="K23" s="163"/>
      <c r="L23" s="164"/>
      <c r="M23" s="324" t="s">
        <v>139</v>
      </c>
      <c r="N23" s="325"/>
      <c r="O23" s="326" t="s">
        <v>117</v>
      </c>
      <c r="P23" s="327"/>
      <c r="Q23" s="327"/>
      <c r="R23" s="322"/>
      <c r="S23" s="303" t="s">
        <v>167</v>
      </c>
      <c r="T23" s="304"/>
      <c r="U23" s="304"/>
      <c r="V23" s="304"/>
      <c r="W23" s="305"/>
      <c r="X23" s="115" t="s">
        <v>17</v>
      </c>
      <c r="Y23" s="116"/>
      <c r="Z23" s="117"/>
      <c r="AA23" s="105" t="s">
        <v>244</v>
      </c>
      <c r="AB23" s="106" t="s">
        <v>244</v>
      </c>
      <c r="AC23" s="106" t="s">
        <v>243</v>
      </c>
      <c r="AD23" s="106"/>
      <c r="AE23" s="106"/>
      <c r="AF23" s="106" t="s">
        <v>244</v>
      </c>
      <c r="AG23" s="107" t="s">
        <v>244</v>
      </c>
      <c r="AH23" s="105" t="s">
        <v>244</v>
      </c>
      <c r="AI23" s="106" t="s">
        <v>244</v>
      </c>
      <c r="AJ23" s="106" t="s">
        <v>244</v>
      </c>
      <c r="AK23" s="106"/>
      <c r="AL23" s="106"/>
      <c r="AM23" s="106" t="s">
        <v>244</v>
      </c>
      <c r="AN23" s="107" t="s">
        <v>244</v>
      </c>
      <c r="AO23" s="105" t="s">
        <v>244</v>
      </c>
      <c r="AP23" s="106" t="s">
        <v>244</v>
      </c>
      <c r="AQ23" s="106" t="s">
        <v>244</v>
      </c>
      <c r="AR23" s="106"/>
      <c r="AS23" s="106"/>
      <c r="AT23" s="106" t="s">
        <v>244</v>
      </c>
      <c r="AU23" s="107" t="s">
        <v>244</v>
      </c>
      <c r="AV23" s="105" t="s">
        <v>244</v>
      </c>
      <c r="AW23" s="106" t="s">
        <v>244</v>
      </c>
      <c r="AX23" s="106" t="s">
        <v>244</v>
      </c>
      <c r="AY23" s="106"/>
      <c r="AZ23" s="106"/>
      <c r="BA23" s="106" t="s">
        <v>244</v>
      </c>
      <c r="BB23" s="107" t="s">
        <v>244</v>
      </c>
      <c r="BC23" s="105"/>
      <c r="BD23" s="106"/>
      <c r="BE23" s="108"/>
      <c r="BF23" s="306"/>
      <c r="BG23" s="307"/>
      <c r="BH23" s="308"/>
      <c r="BI23" s="309"/>
      <c r="BJ23" s="310" t="s">
        <v>220</v>
      </c>
      <c r="BK23" s="311"/>
      <c r="BL23" s="311"/>
      <c r="BM23" s="311"/>
      <c r="BN23" s="312"/>
    </row>
    <row r="24" spans="2:66" ht="20.25" customHeight="1" x14ac:dyDescent="0.4">
      <c r="B24" s="320"/>
      <c r="C24" s="465"/>
      <c r="D24" s="468"/>
      <c r="E24" s="265"/>
      <c r="F24" s="467"/>
      <c r="G24" s="323"/>
      <c r="H24" s="259"/>
      <c r="I24" s="163"/>
      <c r="J24" s="164" t="str">
        <f>G23</f>
        <v>機能訓練指導員</v>
      </c>
      <c r="K24" s="163"/>
      <c r="L24" s="164" t="str">
        <f>M23</f>
        <v>B</v>
      </c>
      <c r="M24" s="252"/>
      <c r="N24" s="253"/>
      <c r="O24" s="257"/>
      <c r="P24" s="258"/>
      <c r="Q24" s="258"/>
      <c r="R24" s="259"/>
      <c r="S24" s="303"/>
      <c r="T24" s="304"/>
      <c r="U24" s="304"/>
      <c r="V24" s="304"/>
      <c r="W24" s="305"/>
      <c r="X24" s="112" t="s">
        <v>251</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16">
        <f>IF($BI$3="４週",SUM(AA24:BB24),IF($BI$3="暦月",SUM(AA24:BE24),""))</f>
        <v>80.000000000000014</v>
      </c>
      <c r="BG24" s="317"/>
      <c r="BH24" s="318">
        <f>IF($BI$3="４週",BF24/4,IF($BI$3="暦月",(BF24/($BI$8/7)),""))</f>
        <v>20.000000000000004</v>
      </c>
      <c r="BI24" s="317"/>
      <c r="BJ24" s="313"/>
      <c r="BK24" s="314"/>
      <c r="BL24" s="314"/>
      <c r="BM24" s="314"/>
      <c r="BN24" s="315"/>
    </row>
    <row r="25" spans="2:66" ht="20.25" customHeight="1" x14ac:dyDescent="0.4">
      <c r="B25" s="319">
        <f>B23+1</f>
        <v>5</v>
      </c>
      <c r="C25" s="464"/>
      <c r="D25" s="466"/>
      <c r="E25" s="265"/>
      <c r="F25" s="467"/>
      <c r="G25" s="321" t="s">
        <v>103</v>
      </c>
      <c r="H25" s="322"/>
      <c r="I25" s="163"/>
      <c r="J25" s="164"/>
      <c r="K25" s="163"/>
      <c r="L25" s="164"/>
      <c r="M25" s="324" t="s">
        <v>98</v>
      </c>
      <c r="N25" s="325"/>
      <c r="O25" s="326" t="s">
        <v>113</v>
      </c>
      <c r="P25" s="327"/>
      <c r="Q25" s="327"/>
      <c r="R25" s="322"/>
      <c r="S25" s="303" t="s">
        <v>168</v>
      </c>
      <c r="T25" s="304"/>
      <c r="U25" s="304"/>
      <c r="V25" s="304"/>
      <c r="W25" s="305"/>
      <c r="X25" s="115" t="s">
        <v>17</v>
      </c>
      <c r="Y25" s="116"/>
      <c r="Z25" s="117"/>
      <c r="AA25" s="105" t="s">
        <v>41</v>
      </c>
      <c r="AB25" s="106" t="s">
        <v>41</v>
      </c>
      <c r="AC25" s="106" t="s">
        <v>41</v>
      </c>
      <c r="AD25" s="106"/>
      <c r="AE25" s="106"/>
      <c r="AF25" s="106" t="s">
        <v>41</v>
      </c>
      <c r="AG25" s="107" t="s">
        <v>41</v>
      </c>
      <c r="AH25" s="105" t="s">
        <v>41</v>
      </c>
      <c r="AI25" s="106" t="s">
        <v>41</v>
      </c>
      <c r="AJ25" s="106" t="s">
        <v>41</v>
      </c>
      <c r="AK25" s="106"/>
      <c r="AL25" s="106"/>
      <c r="AM25" s="106" t="s">
        <v>41</v>
      </c>
      <c r="AN25" s="107" t="s">
        <v>41</v>
      </c>
      <c r="AO25" s="105" t="s">
        <v>41</v>
      </c>
      <c r="AP25" s="106" t="s">
        <v>41</v>
      </c>
      <c r="AQ25" s="106" t="s">
        <v>41</v>
      </c>
      <c r="AR25" s="106"/>
      <c r="AS25" s="106"/>
      <c r="AT25" s="106" t="s">
        <v>41</v>
      </c>
      <c r="AU25" s="107" t="s">
        <v>41</v>
      </c>
      <c r="AV25" s="105" t="s">
        <v>41</v>
      </c>
      <c r="AW25" s="106" t="s">
        <v>41</v>
      </c>
      <c r="AX25" s="106" t="s">
        <v>41</v>
      </c>
      <c r="AY25" s="106"/>
      <c r="AZ25" s="106"/>
      <c r="BA25" s="106" t="s">
        <v>41</v>
      </c>
      <c r="BB25" s="107" t="s">
        <v>41</v>
      </c>
      <c r="BC25" s="105"/>
      <c r="BD25" s="106"/>
      <c r="BE25" s="108"/>
      <c r="BF25" s="306"/>
      <c r="BG25" s="307"/>
      <c r="BH25" s="308"/>
      <c r="BI25" s="309"/>
      <c r="BJ25" s="310"/>
      <c r="BK25" s="311"/>
      <c r="BL25" s="311"/>
      <c r="BM25" s="311"/>
      <c r="BN25" s="312"/>
    </row>
    <row r="26" spans="2:66" ht="20.25" customHeight="1" x14ac:dyDescent="0.4">
      <c r="B26" s="320"/>
      <c r="C26" s="465"/>
      <c r="D26" s="468"/>
      <c r="E26" s="265"/>
      <c r="F26" s="467"/>
      <c r="G26" s="323"/>
      <c r="H26" s="259"/>
      <c r="I26" s="163"/>
      <c r="J26" s="164" t="str">
        <f>G25</f>
        <v>栄養士</v>
      </c>
      <c r="K26" s="163"/>
      <c r="L26" s="164" t="str">
        <f>M25</f>
        <v>C</v>
      </c>
      <c r="M26" s="252"/>
      <c r="N26" s="253"/>
      <c r="O26" s="257"/>
      <c r="P26" s="258"/>
      <c r="Q26" s="258"/>
      <c r="R26" s="259"/>
      <c r="S26" s="303"/>
      <c r="T26" s="304"/>
      <c r="U26" s="304"/>
      <c r="V26" s="304"/>
      <c r="W26" s="305"/>
      <c r="X26" s="196" t="s">
        <v>251</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16">
        <f>IF($BI$3="４週",SUM(AA26:BB26),IF($BI$3="暦月",SUM(AA26:BE26),""))</f>
        <v>79.999999999999986</v>
      </c>
      <c r="BG26" s="317"/>
      <c r="BH26" s="318">
        <f>IF($BI$3="４週",BF26/4,IF($BI$3="暦月",(BF26/($BI$8/7)),""))</f>
        <v>19.999999999999996</v>
      </c>
      <c r="BI26" s="317"/>
      <c r="BJ26" s="313"/>
      <c r="BK26" s="314"/>
      <c r="BL26" s="314"/>
      <c r="BM26" s="314"/>
      <c r="BN26" s="315"/>
    </row>
    <row r="27" spans="2:66" ht="20.25" customHeight="1" x14ac:dyDescent="0.4">
      <c r="B27" s="319">
        <f>B25+1</f>
        <v>6</v>
      </c>
      <c r="C27" s="464"/>
      <c r="D27" s="466"/>
      <c r="E27" s="265"/>
      <c r="F27" s="467"/>
      <c r="G27" s="321" t="s">
        <v>70</v>
      </c>
      <c r="H27" s="322"/>
      <c r="I27" s="163"/>
      <c r="J27" s="164"/>
      <c r="K27" s="163"/>
      <c r="L27" s="164"/>
      <c r="M27" s="324" t="s">
        <v>88</v>
      </c>
      <c r="N27" s="325"/>
      <c r="O27" s="326" t="s">
        <v>70</v>
      </c>
      <c r="P27" s="327"/>
      <c r="Q27" s="327"/>
      <c r="R27" s="322"/>
      <c r="S27" s="303" t="s">
        <v>267</v>
      </c>
      <c r="T27" s="304"/>
      <c r="U27" s="304"/>
      <c r="V27" s="304"/>
      <c r="W27" s="305"/>
      <c r="X27" s="195" t="s">
        <v>17</v>
      </c>
      <c r="Y27" s="118"/>
      <c r="Z27" s="119"/>
      <c r="AA27" s="105" t="s">
        <v>38</v>
      </c>
      <c r="AB27" s="106" t="s">
        <v>38</v>
      </c>
      <c r="AC27" s="106" t="s">
        <v>246</v>
      </c>
      <c r="AD27" s="106" t="s">
        <v>246</v>
      </c>
      <c r="AE27" s="106"/>
      <c r="AF27" s="106" t="s">
        <v>247</v>
      </c>
      <c r="AG27" s="107"/>
      <c r="AH27" s="105"/>
      <c r="AI27" s="106" t="s">
        <v>38</v>
      </c>
      <c r="AJ27" s="106" t="s">
        <v>38</v>
      </c>
      <c r="AK27" s="106" t="s">
        <v>246</v>
      </c>
      <c r="AL27" s="106" t="s">
        <v>246</v>
      </c>
      <c r="AM27" s="106"/>
      <c r="AN27" s="107" t="s">
        <v>247</v>
      </c>
      <c r="AO27" s="105" t="s">
        <v>247</v>
      </c>
      <c r="AP27" s="106"/>
      <c r="AQ27" s="106" t="s">
        <v>38</v>
      </c>
      <c r="AR27" s="106" t="s">
        <v>38</v>
      </c>
      <c r="AS27" s="106" t="s">
        <v>246</v>
      </c>
      <c r="AT27" s="106" t="s">
        <v>246</v>
      </c>
      <c r="AU27" s="107"/>
      <c r="AV27" s="105" t="s">
        <v>247</v>
      </c>
      <c r="AW27" s="106"/>
      <c r="AX27" s="106"/>
      <c r="AY27" s="106" t="s">
        <v>38</v>
      </c>
      <c r="AZ27" s="106" t="s">
        <v>38</v>
      </c>
      <c r="BA27" s="106" t="s">
        <v>246</v>
      </c>
      <c r="BB27" s="107" t="s">
        <v>246</v>
      </c>
      <c r="BC27" s="105"/>
      <c r="BD27" s="106"/>
      <c r="BE27" s="108"/>
      <c r="BF27" s="306"/>
      <c r="BG27" s="307"/>
      <c r="BH27" s="308"/>
      <c r="BI27" s="309"/>
      <c r="BJ27" s="310"/>
      <c r="BK27" s="311"/>
      <c r="BL27" s="311"/>
      <c r="BM27" s="311"/>
      <c r="BN27" s="312"/>
    </row>
    <row r="28" spans="2:66" ht="20.25" customHeight="1" x14ac:dyDescent="0.4">
      <c r="B28" s="320"/>
      <c r="C28" s="465"/>
      <c r="D28" s="468"/>
      <c r="E28" s="265"/>
      <c r="F28" s="467"/>
      <c r="G28" s="323"/>
      <c r="H28" s="259"/>
      <c r="I28" s="163"/>
      <c r="J28" s="164" t="str">
        <f>G27</f>
        <v>介護支援専門員</v>
      </c>
      <c r="K28" s="163"/>
      <c r="L28" s="164" t="str">
        <f>M27</f>
        <v>A</v>
      </c>
      <c r="M28" s="252"/>
      <c r="N28" s="253"/>
      <c r="O28" s="257"/>
      <c r="P28" s="258"/>
      <c r="Q28" s="258"/>
      <c r="R28" s="259"/>
      <c r="S28" s="303"/>
      <c r="T28" s="304"/>
      <c r="U28" s="304"/>
      <c r="V28" s="304"/>
      <c r="W28" s="305"/>
      <c r="X28" s="112" t="s">
        <v>251</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16">
        <f>IF($BI$3="４週",SUM(AA28:BB28),IF($BI$3="暦月",SUM(AA28:BE28),""))</f>
        <v>160</v>
      </c>
      <c r="BG28" s="317"/>
      <c r="BH28" s="318">
        <f>IF($BI$3="４週",BF28/4,IF($BI$3="暦月",(BF28/($BI$8/7)),""))</f>
        <v>40</v>
      </c>
      <c r="BI28" s="317"/>
      <c r="BJ28" s="313"/>
      <c r="BK28" s="314"/>
      <c r="BL28" s="314"/>
      <c r="BM28" s="314"/>
      <c r="BN28" s="315"/>
    </row>
    <row r="29" spans="2:66" ht="20.25" customHeight="1" x14ac:dyDescent="0.4">
      <c r="B29" s="319">
        <f>B27+1</f>
        <v>7</v>
      </c>
      <c r="C29" s="464"/>
      <c r="D29" s="466"/>
      <c r="E29" s="265"/>
      <c r="F29" s="467"/>
      <c r="G29" s="321" t="s">
        <v>101</v>
      </c>
      <c r="H29" s="322"/>
      <c r="I29" s="163"/>
      <c r="J29" s="164"/>
      <c r="K29" s="163"/>
      <c r="L29" s="164"/>
      <c r="M29" s="324" t="s">
        <v>139</v>
      </c>
      <c r="N29" s="325"/>
      <c r="O29" s="326" t="s">
        <v>110</v>
      </c>
      <c r="P29" s="327"/>
      <c r="Q29" s="327"/>
      <c r="R29" s="322"/>
      <c r="S29" s="303" t="s">
        <v>167</v>
      </c>
      <c r="T29" s="304"/>
      <c r="U29" s="304"/>
      <c r="V29" s="304"/>
      <c r="W29" s="305"/>
      <c r="X29" s="115" t="s">
        <v>17</v>
      </c>
      <c r="Y29" s="116"/>
      <c r="Z29" s="117"/>
      <c r="AA29" s="105" t="s">
        <v>248</v>
      </c>
      <c r="AB29" s="106" t="s">
        <v>248</v>
      </c>
      <c r="AC29" s="106" t="s">
        <v>248</v>
      </c>
      <c r="AD29" s="106"/>
      <c r="AE29" s="106"/>
      <c r="AF29" s="106" t="s">
        <v>248</v>
      </c>
      <c r="AG29" s="107" t="s">
        <v>248</v>
      </c>
      <c r="AH29" s="105" t="s">
        <v>248</v>
      </c>
      <c r="AI29" s="106" t="s">
        <v>248</v>
      </c>
      <c r="AJ29" s="106" t="s">
        <v>248</v>
      </c>
      <c r="AK29" s="106"/>
      <c r="AL29" s="106"/>
      <c r="AM29" s="106" t="s">
        <v>248</v>
      </c>
      <c r="AN29" s="107" t="s">
        <v>248</v>
      </c>
      <c r="AO29" s="105" t="s">
        <v>248</v>
      </c>
      <c r="AP29" s="106" t="s">
        <v>248</v>
      </c>
      <c r="AQ29" s="106" t="s">
        <v>248</v>
      </c>
      <c r="AR29" s="106"/>
      <c r="AS29" s="106"/>
      <c r="AT29" s="106" t="s">
        <v>248</v>
      </c>
      <c r="AU29" s="107" t="s">
        <v>248</v>
      </c>
      <c r="AV29" s="105" t="s">
        <v>248</v>
      </c>
      <c r="AW29" s="106" t="s">
        <v>248</v>
      </c>
      <c r="AX29" s="106" t="s">
        <v>248</v>
      </c>
      <c r="AY29" s="106"/>
      <c r="AZ29" s="106"/>
      <c r="BA29" s="106" t="s">
        <v>248</v>
      </c>
      <c r="BB29" s="107" t="s">
        <v>248</v>
      </c>
      <c r="BC29" s="105"/>
      <c r="BD29" s="106"/>
      <c r="BE29" s="108"/>
      <c r="BF29" s="306"/>
      <c r="BG29" s="307"/>
      <c r="BH29" s="308"/>
      <c r="BI29" s="309"/>
      <c r="BJ29" s="310" t="s">
        <v>221</v>
      </c>
      <c r="BK29" s="311"/>
      <c r="BL29" s="311"/>
      <c r="BM29" s="311"/>
      <c r="BN29" s="312"/>
    </row>
    <row r="30" spans="2:66" ht="20.25" customHeight="1" x14ac:dyDescent="0.4">
      <c r="B30" s="320"/>
      <c r="C30" s="465"/>
      <c r="D30" s="468"/>
      <c r="E30" s="265"/>
      <c r="F30" s="467"/>
      <c r="G30" s="323"/>
      <c r="H30" s="259"/>
      <c r="I30" s="163"/>
      <c r="J30" s="164" t="str">
        <f>G29</f>
        <v>看護職員</v>
      </c>
      <c r="K30" s="163"/>
      <c r="L30" s="164" t="str">
        <f>M29</f>
        <v>B</v>
      </c>
      <c r="M30" s="252"/>
      <c r="N30" s="253"/>
      <c r="O30" s="257"/>
      <c r="P30" s="258"/>
      <c r="Q30" s="258"/>
      <c r="R30" s="259"/>
      <c r="S30" s="303"/>
      <c r="T30" s="304"/>
      <c r="U30" s="304"/>
      <c r="V30" s="304"/>
      <c r="W30" s="305"/>
      <c r="X30" s="112" t="s">
        <v>251</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16">
        <f>IF($BI$3="４週",SUM(AA30:BB30),IF($BI$3="暦月",SUM(AA30:BE30),""))</f>
        <v>79.999999999999986</v>
      </c>
      <c r="BG30" s="317"/>
      <c r="BH30" s="318">
        <f>IF($BI$3="４週",BF30/4,IF($BI$3="暦月",(BF30/($BI$8/7)),""))</f>
        <v>19.999999999999996</v>
      </c>
      <c r="BI30" s="317"/>
      <c r="BJ30" s="313"/>
      <c r="BK30" s="314"/>
      <c r="BL30" s="314"/>
      <c r="BM30" s="314"/>
      <c r="BN30" s="315"/>
    </row>
    <row r="31" spans="2:66" ht="20.25" customHeight="1" x14ac:dyDescent="0.4">
      <c r="B31" s="319">
        <f>B29+1</f>
        <v>8</v>
      </c>
      <c r="C31" s="464"/>
      <c r="D31" s="466"/>
      <c r="E31" s="265"/>
      <c r="F31" s="467"/>
      <c r="G31" s="321" t="s">
        <v>101</v>
      </c>
      <c r="H31" s="322"/>
      <c r="I31" s="163"/>
      <c r="J31" s="164"/>
      <c r="K31" s="163"/>
      <c r="L31" s="164"/>
      <c r="M31" s="324" t="s">
        <v>88</v>
      </c>
      <c r="N31" s="325"/>
      <c r="O31" s="326" t="s">
        <v>110</v>
      </c>
      <c r="P31" s="327"/>
      <c r="Q31" s="327"/>
      <c r="R31" s="322"/>
      <c r="S31" s="303" t="s">
        <v>169</v>
      </c>
      <c r="T31" s="304"/>
      <c r="U31" s="304"/>
      <c r="V31" s="304"/>
      <c r="W31" s="305"/>
      <c r="X31" s="115" t="s">
        <v>17</v>
      </c>
      <c r="Y31" s="116"/>
      <c r="Z31" s="117"/>
      <c r="AA31" s="105"/>
      <c r="AB31" s="106"/>
      <c r="AC31" s="106" t="s">
        <v>249</v>
      </c>
      <c r="AD31" s="106" t="s">
        <v>249</v>
      </c>
      <c r="AE31" s="106" t="s">
        <v>249</v>
      </c>
      <c r="AF31" s="106" t="s">
        <v>249</v>
      </c>
      <c r="AG31" s="107" t="s">
        <v>249</v>
      </c>
      <c r="AH31" s="105"/>
      <c r="AI31" s="106"/>
      <c r="AJ31" s="106" t="s">
        <v>249</v>
      </c>
      <c r="AK31" s="106" t="s">
        <v>249</v>
      </c>
      <c r="AL31" s="106" t="s">
        <v>249</v>
      </c>
      <c r="AM31" s="106" t="s">
        <v>249</v>
      </c>
      <c r="AN31" s="107" t="s">
        <v>249</v>
      </c>
      <c r="AO31" s="105"/>
      <c r="AP31" s="106"/>
      <c r="AQ31" s="106" t="s">
        <v>249</v>
      </c>
      <c r="AR31" s="106" t="s">
        <v>249</v>
      </c>
      <c r="AS31" s="106" t="s">
        <v>249</v>
      </c>
      <c r="AT31" s="106" t="s">
        <v>249</v>
      </c>
      <c r="AU31" s="107" t="s">
        <v>249</v>
      </c>
      <c r="AV31" s="105"/>
      <c r="AW31" s="106"/>
      <c r="AX31" s="106" t="s">
        <v>249</v>
      </c>
      <c r="AY31" s="106" t="s">
        <v>249</v>
      </c>
      <c r="AZ31" s="106" t="s">
        <v>249</v>
      </c>
      <c r="BA31" s="106" t="s">
        <v>249</v>
      </c>
      <c r="BB31" s="107" t="s">
        <v>249</v>
      </c>
      <c r="BC31" s="105"/>
      <c r="BD31" s="106"/>
      <c r="BE31" s="108"/>
      <c r="BF31" s="306"/>
      <c r="BG31" s="307"/>
      <c r="BH31" s="308"/>
      <c r="BI31" s="309"/>
      <c r="BJ31" s="310"/>
      <c r="BK31" s="311"/>
      <c r="BL31" s="311"/>
      <c r="BM31" s="311"/>
      <c r="BN31" s="312"/>
    </row>
    <row r="32" spans="2:66" ht="20.25" customHeight="1" x14ac:dyDescent="0.4">
      <c r="B32" s="320"/>
      <c r="C32" s="465"/>
      <c r="D32" s="468"/>
      <c r="E32" s="265"/>
      <c r="F32" s="467"/>
      <c r="G32" s="323"/>
      <c r="H32" s="259"/>
      <c r="I32" s="163"/>
      <c r="J32" s="164" t="str">
        <f>G31</f>
        <v>看護職員</v>
      </c>
      <c r="K32" s="163"/>
      <c r="L32" s="164" t="str">
        <f>M31</f>
        <v>A</v>
      </c>
      <c r="M32" s="252"/>
      <c r="N32" s="253"/>
      <c r="O32" s="257"/>
      <c r="P32" s="258"/>
      <c r="Q32" s="258"/>
      <c r="R32" s="259"/>
      <c r="S32" s="303"/>
      <c r="T32" s="304"/>
      <c r="U32" s="304"/>
      <c r="V32" s="304"/>
      <c r="W32" s="305"/>
      <c r="X32" s="112" t="s">
        <v>251</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16">
        <f>IF($BI$3="４週",SUM(AA32:BB32),IF($BI$3="暦月",SUM(AA32:BE32),""))</f>
        <v>160</v>
      </c>
      <c r="BG32" s="317"/>
      <c r="BH32" s="318">
        <f>IF($BI$3="４週",BF32/4,IF($BI$3="暦月",(BF32/($BI$8/7)),""))</f>
        <v>40</v>
      </c>
      <c r="BI32" s="317"/>
      <c r="BJ32" s="313"/>
      <c r="BK32" s="314"/>
      <c r="BL32" s="314"/>
      <c r="BM32" s="314"/>
      <c r="BN32" s="315"/>
    </row>
    <row r="33" spans="2:66" ht="20.25" customHeight="1" x14ac:dyDescent="0.4">
      <c r="B33" s="319">
        <f>B31+1</f>
        <v>9</v>
      </c>
      <c r="C33" s="464"/>
      <c r="D33" s="466"/>
      <c r="E33" s="265"/>
      <c r="F33" s="467"/>
      <c r="G33" s="321" t="s">
        <v>101</v>
      </c>
      <c r="H33" s="322"/>
      <c r="I33" s="163"/>
      <c r="J33" s="164"/>
      <c r="K33" s="163"/>
      <c r="L33" s="164"/>
      <c r="M33" s="324" t="s">
        <v>88</v>
      </c>
      <c r="N33" s="325"/>
      <c r="O33" s="326" t="s">
        <v>110</v>
      </c>
      <c r="P33" s="327"/>
      <c r="Q33" s="327"/>
      <c r="R33" s="322"/>
      <c r="S33" s="303" t="s">
        <v>170</v>
      </c>
      <c r="T33" s="304"/>
      <c r="U33" s="304"/>
      <c r="V33" s="304"/>
      <c r="W33" s="305"/>
      <c r="X33" s="115" t="s">
        <v>17</v>
      </c>
      <c r="Y33" s="116"/>
      <c r="Z33" s="117"/>
      <c r="AA33" s="105" t="s">
        <v>249</v>
      </c>
      <c r="AB33" s="106" t="s">
        <v>249</v>
      </c>
      <c r="AC33" s="106" t="s">
        <v>249</v>
      </c>
      <c r="AD33" s="106"/>
      <c r="AE33" s="106"/>
      <c r="AF33" s="106" t="s">
        <v>249</v>
      </c>
      <c r="AG33" s="107" t="s">
        <v>249</v>
      </c>
      <c r="AH33" s="105" t="s">
        <v>249</v>
      </c>
      <c r="AI33" s="106" t="s">
        <v>249</v>
      </c>
      <c r="AJ33" s="106" t="s">
        <v>249</v>
      </c>
      <c r="AK33" s="106"/>
      <c r="AL33" s="106"/>
      <c r="AM33" s="106" t="s">
        <v>249</v>
      </c>
      <c r="AN33" s="107" t="s">
        <v>249</v>
      </c>
      <c r="AO33" s="105" t="s">
        <v>249</v>
      </c>
      <c r="AP33" s="106" t="s">
        <v>249</v>
      </c>
      <c r="AQ33" s="106" t="s">
        <v>249</v>
      </c>
      <c r="AR33" s="106"/>
      <c r="AS33" s="106"/>
      <c r="AT33" s="106" t="s">
        <v>249</v>
      </c>
      <c r="AU33" s="107" t="s">
        <v>249</v>
      </c>
      <c r="AV33" s="105" t="s">
        <v>249</v>
      </c>
      <c r="AW33" s="106" t="s">
        <v>249</v>
      </c>
      <c r="AX33" s="106" t="s">
        <v>249</v>
      </c>
      <c r="AY33" s="106"/>
      <c r="AZ33" s="106"/>
      <c r="BA33" s="106" t="s">
        <v>249</v>
      </c>
      <c r="BB33" s="107" t="s">
        <v>249</v>
      </c>
      <c r="BC33" s="105"/>
      <c r="BD33" s="106"/>
      <c r="BE33" s="108"/>
      <c r="BF33" s="306"/>
      <c r="BG33" s="307"/>
      <c r="BH33" s="308"/>
      <c r="BI33" s="309"/>
      <c r="BJ33" s="310"/>
      <c r="BK33" s="311"/>
      <c r="BL33" s="311"/>
      <c r="BM33" s="311"/>
      <c r="BN33" s="312"/>
    </row>
    <row r="34" spans="2:66" ht="20.25" customHeight="1" x14ac:dyDescent="0.4">
      <c r="B34" s="320"/>
      <c r="C34" s="465"/>
      <c r="D34" s="468"/>
      <c r="E34" s="265"/>
      <c r="F34" s="467"/>
      <c r="G34" s="323"/>
      <c r="H34" s="259"/>
      <c r="I34" s="163"/>
      <c r="J34" s="164" t="str">
        <f>G33</f>
        <v>看護職員</v>
      </c>
      <c r="K34" s="163"/>
      <c r="L34" s="164" t="str">
        <f>M33</f>
        <v>A</v>
      </c>
      <c r="M34" s="252"/>
      <c r="N34" s="253"/>
      <c r="O34" s="257"/>
      <c r="P34" s="258"/>
      <c r="Q34" s="258"/>
      <c r="R34" s="259"/>
      <c r="S34" s="303"/>
      <c r="T34" s="304"/>
      <c r="U34" s="304"/>
      <c r="V34" s="304"/>
      <c r="W34" s="305"/>
      <c r="X34" s="196" t="s">
        <v>251</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16">
        <f>IF($BI$3="４週",SUM(AA34:BB34),IF($BI$3="暦月",SUM(AA34:BE34),""))</f>
        <v>160</v>
      </c>
      <c r="BG34" s="317"/>
      <c r="BH34" s="318">
        <f>IF($BI$3="４週",BF34/4,IF($BI$3="暦月",(BF34/($BI$8/7)),""))</f>
        <v>40</v>
      </c>
      <c r="BI34" s="317"/>
      <c r="BJ34" s="313"/>
      <c r="BK34" s="314"/>
      <c r="BL34" s="314"/>
      <c r="BM34" s="314"/>
      <c r="BN34" s="315"/>
    </row>
    <row r="35" spans="2:66" ht="20.25" customHeight="1" x14ac:dyDescent="0.4">
      <c r="B35" s="319">
        <f>B33+1</f>
        <v>10</v>
      </c>
      <c r="C35" s="464" t="s">
        <v>129</v>
      </c>
      <c r="D35" s="466" t="s">
        <v>158</v>
      </c>
      <c r="E35" s="265"/>
      <c r="F35" s="467"/>
      <c r="G35" s="321" t="s">
        <v>102</v>
      </c>
      <c r="H35" s="322"/>
      <c r="I35" s="163"/>
      <c r="J35" s="164"/>
      <c r="K35" s="163"/>
      <c r="L35" s="164"/>
      <c r="M35" s="324" t="s">
        <v>88</v>
      </c>
      <c r="N35" s="325"/>
      <c r="O35" s="326" t="s">
        <v>18</v>
      </c>
      <c r="P35" s="327"/>
      <c r="Q35" s="327"/>
      <c r="R35" s="322"/>
      <c r="S35" s="303" t="s">
        <v>171</v>
      </c>
      <c r="T35" s="304"/>
      <c r="U35" s="304"/>
      <c r="V35" s="304"/>
      <c r="W35" s="305"/>
      <c r="X35" s="195" t="s">
        <v>17</v>
      </c>
      <c r="Y35" s="118"/>
      <c r="Z35" s="119"/>
      <c r="AA35" s="105" t="s">
        <v>245</v>
      </c>
      <c r="AB35" s="106" t="s">
        <v>264</v>
      </c>
      <c r="AC35" s="106" t="s">
        <v>246</v>
      </c>
      <c r="AD35" s="106" t="s">
        <v>246</v>
      </c>
      <c r="AE35" s="106"/>
      <c r="AF35" s="106" t="s">
        <v>247</v>
      </c>
      <c r="AG35" s="107"/>
      <c r="AH35" s="105"/>
      <c r="AI35" s="106" t="s">
        <v>245</v>
      </c>
      <c r="AJ35" s="106" t="s">
        <v>264</v>
      </c>
      <c r="AK35" s="106" t="s">
        <v>246</v>
      </c>
      <c r="AL35" s="106" t="s">
        <v>246</v>
      </c>
      <c r="AM35" s="106"/>
      <c r="AN35" s="107" t="s">
        <v>247</v>
      </c>
      <c r="AO35" s="105" t="s">
        <v>247</v>
      </c>
      <c r="AP35" s="106"/>
      <c r="AQ35" s="106" t="s">
        <v>245</v>
      </c>
      <c r="AR35" s="106" t="s">
        <v>264</v>
      </c>
      <c r="AS35" s="106" t="s">
        <v>246</v>
      </c>
      <c r="AT35" s="106" t="s">
        <v>246</v>
      </c>
      <c r="AU35" s="107"/>
      <c r="AV35" s="105" t="s">
        <v>247</v>
      </c>
      <c r="AW35" s="106"/>
      <c r="AX35" s="106"/>
      <c r="AY35" s="106" t="s">
        <v>245</v>
      </c>
      <c r="AZ35" s="106" t="s">
        <v>264</v>
      </c>
      <c r="BA35" s="106" t="s">
        <v>246</v>
      </c>
      <c r="BB35" s="107" t="s">
        <v>246</v>
      </c>
      <c r="BC35" s="105"/>
      <c r="BD35" s="106"/>
      <c r="BE35" s="108"/>
      <c r="BF35" s="306"/>
      <c r="BG35" s="307"/>
      <c r="BH35" s="308"/>
      <c r="BI35" s="309"/>
      <c r="BJ35" s="310"/>
      <c r="BK35" s="311"/>
      <c r="BL35" s="311"/>
      <c r="BM35" s="311"/>
      <c r="BN35" s="312"/>
    </row>
    <row r="36" spans="2:66" ht="20.25" customHeight="1" x14ac:dyDescent="0.4">
      <c r="B36" s="320"/>
      <c r="C36" s="465"/>
      <c r="D36" s="468"/>
      <c r="E36" s="265"/>
      <c r="F36" s="467"/>
      <c r="G36" s="323"/>
      <c r="H36" s="259"/>
      <c r="I36" s="163"/>
      <c r="J36" s="164" t="str">
        <f>G35</f>
        <v>介護職員</v>
      </c>
      <c r="K36" s="163"/>
      <c r="L36" s="164" t="str">
        <f>M35</f>
        <v>A</v>
      </c>
      <c r="M36" s="252"/>
      <c r="N36" s="253"/>
      <c r="O36" s="257"/>
      <c r="P36" s="258"/>
      <c r="Q36" s="258"/>
      <c r="R36" s="259"/>
      <c r="S36" s="303"/>
      <c r="T36" s="304"/>
      <c r="U36" s="304"/>
      <c r="V36" s="304"/>
      <c r="W36" s="305"/>
      <c r="X36" s="196" t="s">
        <v>251</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16">
        <f>IF($BI$3="４週",SUM(AA36:BB36),IF($BI$3="暦月",SUM(AA36:BE36),""))</f>
        <v>160</v>
      </c>
      <c r="BG36" s="317"/>
      <c r="BH36" s="318">
        <f>IF($BI$3="４週",BF36/4,IF($BI$3="暦月",(BF36/($BI$8/7)),""))</f>
        <v>40</v>
      </c>
      <c r="BI36" s="317"/>
      <c r="BJ36" s="313"/>
      <c r="BK36" s="314"/>
      <c r="BL36" s="314"/>
      <c r="BM36" s="314"/>
      <c r="BN36" s="315"/>
    </row>
    <row r="37" spans="2:66" ht="20.25" customHeight="1" x14ac:dyDescent="0.4">
      <c r="B37" s="319">
        <f>B35+1</f>
        <v>11</v>
      </c>
      <c r="C37" s="464"/>
      <c r="D37" s="466" t="s">
        <v>158</v>
      </c>
      <c r="E37" s="265"/>
      <c r="F37" s="467"/>
      <c r="G37" s="321" t="s">
        <v>102</v>
      </c>
      <c r="H37" s="322"/>
      <c r="I37" s="163"/>
      <c r="J37" s="164"/>
      <c r="K37" s="163"/>
      <c r="L37" s="164"/>
      <c r="M37" s="324" t="s">
        <v>88</v>
      </c>
      <c r="N37" s="325"/>
      <c r="O37" s="326" t="s">
        <v>89</v>
      </c>
      <c r="P37" s="327"/>
      <c r="Q37" s="327"/>
      <c r="R37" s="322"/>
      <c r="S37" s="303" t="s">
        <v>172</v>
      </c>
      <c r="T37" s="304"/>
      <c r="U37" s="304"/>
      <c r="V37" s="304"/>
      <c r="W37" s="305"/>
      <c r="X37" s="195" t="s">
        <v>17</v>
      </c>
      <c r="Y37" s="118"/>
      <c r="Z37" s="119"/>
      <c r="AA37" s="105"/>
      <c r="AB37" s="106" t="s">
        <v>245</v>
      </c>
      <c r="AC37" s="106" t="s">
        <v>264</v>
      </c>
      <c r="AD37" s="106" t="s">
        <v>247</v>
      </c>
      <c r="AE37" s="106" t="s">
        <v>246</v>
      </c>
      <c r="AF37" s="106"/>
      <c r="AG37" s="107" t="s">
        <v>247</v>
      </c>
      <c r="AH37" s="105" t="s">
        <v>247</v>
      </c>
      <c r="AI37" s="106"/>
      <c r="AJ37" s="106" t="s">
        <v>245</v>
      </c>
      <c r="AK37" s="106" t="s">
        <v>264</v>
      </c>
      <c r="AL37" s="106" t="s">
        <v>247</v>
      </c>
      <c r="AM37" s="106" t="s">
        <v>246</v>
      </c>
      <c r="AN37" s="107"/>
      <c r="AO37" s="105" t="s">
        <v>247</v>
      </c>
      <c r="AP37" s="106" t="s">
        <v>246</v>
      </c>
      <c r="AQ37" s="106"/>
      <c r="AR37" s="106" t="s">
        <v>245</v>
      </c>
      <c r="AS37" s="106" t="s">
        <v>264</v>
      </c>
      <c r="AT37" s="106" t="s">
        <v>247</v>
      </c>
      <c r="AU37" s="107"/>
      <c r="AV37" s="105"/>
      <c r="AW37" s="106" t="s">
        <v>247</v>
      </c>
      <c r="AX37" s="106" t="s">
        <v>246</v>
      </c>
      <c r="AY37" s="106"/>
      <c r="AZ37" s="106" t="s">
        <v>245</v>
      </c>
      <c r="BA37" s="106" t="s">
        <v>264</v>
      </c>
      <c r="BB37" s="107" t="s">
        <v>247</v>
      </c>
      <c r="BC37" s="105"/>
      <c r="BD37" s="106"/>
      <c r="BE37" s="108"/>
      <c r="BF37" s="306"/>
      <c r="BG37" s="307"/>
      <c r="BH37" s="308"/>
      <c r="BI37" s="309"/>
      <c r="BJ37" s="310"/>
      <c r="BK37" s="311"/>
      <c r="BL37" s="311"/>
      <c r="BM37" s="311"/>
      <c r="BN37" s="312"/>
    </row>
    <row r="38" spans="2:66" ht="20.25" customHeight="1" x14ac:dyDescent="0.4">
      <c r="B38" s="320"/>
      <c r="C38" s="465"/>
      <c r="D38" s="468"/>
      <c r="E38" s="265"/>
      <c r="F38" s="467"/>
      <c r="G38" s="323"/>
      <c r="H38" s="259"/>
      <c r="I38" s="163"/>
      <c r="J38" s="164" t="str">
        <f>G37</f>
        <v>介護職員</v>
      </c>
      <c r="K38" s="163"/>
      <c r="L38" s="164" t="str">
        <f>M37</f>
        <v>A</v>
      </c>
      <c r="M38" s="252"/>
      <c r="N38" s="253"/>
      <c r="O38" s="257"/>
      <c r="P38" s="258"/>
      <c r="Q38" s="258"/>
      <c r="R38" s="259"/>
      <c r="S38" s="303"/>
      <c r="T38" s="304"/>
      <c r="U38" s="304"/>
      <c r="V38" s="304"/>
      <c r="W38" s="305"/>
      <c r="X38" s="196" t="s">
        <v>251</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16">
        <f>IF($BI$3="４週",SUM(AA38:BB38),IF($BI$3="暦月",SUM(AA38:BE38),""))</f>
        <v>160</v>
      </c>
      <c r="BG38" s="317"/>
      <c r="BH38" s="318">
        <f>IF($BI$3="４週",BF38/4,IF($BI$3="暦月",(BF38/($BI$8/7)),""))</f>
        <v>40</v>
      </c>
      <c r="BI38" s="317"/>
      <c r="BJ38" s="313"/>
      <c r="BK38" s="314"/>
      <c r="BL38" s="314"/>
      <c r="BM38" s="314"/>
      <c r="BN38" s="315"/>
    </row>
    <row r="39" spans="2:66" ht="20.25" customHeight="1" x14ac:dyDescent="0.4">
      <c r="B39" s="319">
        <f>B37+1</f>
        <v>12</v>
      </c>
      <c r="C39" s="464"/>
      <c r="D39" s="466" t="s">
        <v>158</v>
      </c>
      <c r="E39" s="265"/>
      <c r="F39" s="467"/>
      <c r="G39" s="321" t="s">
        <v>102</v>
      </c>
      <c r="H39" s="322"/>
      <c r="I39" s="163"/>
      <c r="J39" s="164"/>
      <c r="K39" s="163"/>
      <c r="L39" s="164"/>
      <c r="M39" s="324" t="s">
        <v>88</v>
      </c>
      <c r="N39" s="325"/>
      <c r="O39" s="326" t="s">
        <v>89</v>
      </c>
      <c r="P39" s="327"/>
      <c r="Q39" s="327"/>
      <c r="R39" s="322"/>
      <c r="S39" s="303" t="s">
        <v>173</v>
      </c>
      <c r="T39" s="304"/>
      <c r="U39" s="304"/>
      <c r="V39" s="304"/>
      <c r="W39" s="305"/>
      <c r="X39" s="195" t="s">
        <v>17</v>
      </c>
      <c r="Y39" s="118"/>
      <c r="Z39" s="119"/>
      <c r="AA39" s="105" t="s">
        <v>247</v>
      </c>
      <c r="AB39" s="106"/>
      <c r="AC39" s="106" t="s">
        <v>245</v>
      </c>
      <c r="AD39" s="106" t="s">
        <v>264</v>
      </c>
      <c r="AE39" s="106" t="s">
        <v>247</v>
      </c>
      <c r="AF39" s="106" t="s">
        <v>246</v>
      </c>
      <c r="AG39" s="107"/>
      <c r="AH39" s="105" t="s">
        <v>246</v>
      </c>
      <c r="AI39" s="106" t="s">
        <v>247</v>
      </c>
      <c r="AJ39" s="106"/>
      <c r="AK39" s="106" t="s">
        <v>245</v>
      </c>
      <c r="AL39" s="106" t="s">
        <v>264</v>
      </c>
      <c r="AM39" s="106" t="s">
        <v>247</v>
      </c>
      <c r="AN39" s="107"/>
      <c r="AO39" s="105" t="s">
        <v>246</v>
      </c>
      <c r="AP39" s="106" t="s">
        <v>247</v>
      </c>
      <c r="AQ39" s="106"/>
      <c r="AR39" s="106"/>
      <c r="AS39" s="106" t="s">
        <v>245</v>
      </c>
      <c r="AT39" s="106" t="s">
        <v>264</v>
      </c>
      <c r="AU39" s="107" t="s">
        <v>246</v>
      </c>
      <c r="AV39" s="105" t="s">
        <v>246</v>
      </c>
      <c r="AW39" s="106"/>
      <c r="AX39" s="106" t="s">
        <v>247</v>
      </c>
      <c r="AY39" s="106" t="s">
        <v>246</v>
      </c>
      <c r="AZ39" s="106"/>
      <c r="BA39" s="106" t="s">
        <v>245</v>
      </c>
      <c r="BB39" s="107" t="s">
        <v>264</v>
      </c>
      <c r="BC39" s="105"/>
      <c r="BD39" s="106"/>
      <c r="BE39" s="108"/>
      <c r="BF39" s="306"/>
      <c r="BG39" s="307"/>
      <c r="BH39" s="308"/>
      <c r="BI39" s="309"/>
      <c r="BJ39" s="310"/>
      <c r="BK39" s="311"/>
      <c r="BL39" s="311"/>
      <c r="BM39" s="311"/>
      <c r="BN39" s="312"/>
    </row>
    <row r="40" spans="2:66" ht="20.25" customHeight="1" x14ac:dyDescent="0.4">
      <c r="B40" s="320"/>
      <c r="C40" s="465"/>
      <c r="D40" s="468"/>
      <c r="E40" s="265"/>
      <c r="F40" s="467"/>
      <c r="G40" s="323"/>
      <c r="H40" s="259"/>
      <c r="I40" s="163"/>
      <c r="J40" s="164" t="str">
        <f>G39</f>
        <v>介護職員</v>
      </c>
      <c r="K40" s="163"/>
      <c r="L40" s="164" t="str">
        <f>M39</f>
        <v>A</v>
      </c>
      <c r="M40" s="252"/>
      <c r="N40" s="253"/>
      <c r="O40" s="257"/>
      <c r="P40" s="258"/>
      <c r="Q40" s="258"/>
      <c r="R40" s="259"/>
      <c r="S40" s="303"/>
      <c r="T40" s="304"/>
      <c r="U40" s="304"/>
      <c r="V40" s="304"/>
      <c r="W40" s="305"/>
      <c r="X40" s="196" t="s">
        <v>251</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16">
        <f>IF($BI$3="４週",SUM(AA40:BB40),IF($BI$3="暦月",SUM(AA40:BE40),""))</f>
        <v>160</v>
      </c>
      <c r="BG40" s="317"/>
      <c r="BH40" s="318">
        <f>IF($BI$3="４週",BF40/4,IF($BI$3="暦月",(BF40/($BI$8/7)),""))</f>
        <v>40</v>
      </c>
      <c r="BI40" s="317"/>
      <c r="BJ40" s="313"/>
      <c r="BK40" s="314"/>
      <c r="BL40" s="314"/>
      <c r="BM40" s="314"/>
      <c r="BN40" s="315"/>
    </row>
    <row r="41" spans="2:66" ht="20.25" customHeight="1" x14ac:dyDescent="0.4">
      <c r="B41" s="319">
        <f>B39+1</f>
        <v>13</v>
      </c>
      <c r="C41" s="464"/>
      <c r="D41" s="466" t="s">
        <v>158</v>
      </c>
      <c r="E41" s="265"/>
      <c r="F41" s="467"/>
      <c r="G41" s="321" t="s">
        <v>102</v>
      </c>
      <c r="H41" s="322"/>
      <c r="I41" s="163"/>
      <c r="J41" s="164"/>
      <c r="K41" s="163"/>
      <c r="L41" s="164"/>
      <c r="M41" s="324" t="s">
        <v>88</v>
      </c>
      <c r="N41" s="325"/>
      <c r="O41" s="326" t="s">
        <v>89</v>
      </c>
      <c r="P41" s="327"/>
      <c r="Q41" s="327"/>
      <c r="R41" s="322"/>
      <c r="S41" s="303" t="s">
        <v>174</v>
      </c>
      <c r="T41" s="304"/>
      <c r="U41" s="304"/>
      <c r="V41" s="304"/>
      <c r="W41" s="305"/>
      <c r="X41" s="195" t="s">
        <v>17</v>
      </c>
      <c r="Y41" s="118"/>
      <c r="Z41" s="119"/>
      <c r="AA41" s="105" t="s">
        <v>246</v>
      </c>
      <c r="AB41" s="106" t="s">
        <v>247</v>
      </c>
      <c r="AC41" s="106"/>
      <c r="AD41" s="106" t="s">
        <v>245</v>
      </c>
      <c r="AE41" s="106" t="s">
        <v>264</v>
      </c>
      <c r="AF41" s="106"/>
      <c r="AG41" s="107" t="s">
        <v>246</v>
      </c>
      <c r="AH41" s="105" t="s">
        <v>247</v>
      </c>
      <c r="AI41" s="106" t="s">
        <v>247</v>
      </c>
      <c r="AJ41" s="106" t="s">
        <v>246</v>
      </c>
      <c r="AK41" s="106"/>
      <c r="AL41" s="106" t="s">
        <v>245</v>
      </c>
      <c r="AM41" s="106" t="s">
        <v>264</v>
      </c>
      <c r="AN41" s="107"/>
      <c r="AO41" s="105" t="s">
        <v>247</v>
      </c>
      <c r="AP41" s="106"/>
      <c r="AQ41" s="106" t="s">
        <v>247</v>
      </c>
      <c r="AR41" s="106" t="s">
        <v>247</v>
      </c>
      <c r="AS41" s="106"/>
      <c r="AT41" s="106" t="s">
        <v>245</v>
      </c>
      <c r="AU41" s="107" t="s">
        <v>264</v>
      </c>
      <c r="AV41" s="105" t="s">
        <v>247</v>
      </c>
      <c r="AW41" s="106" t="s">
        <v>246</v>
      </c>
      <c r="AX41" s="106"/>
      <c r="AY41" s="106" t="s">
        <v>247</v>
      </c>
      <c r="AZ41" s="106" t="s">
        <v>312</v>
      </c>
      <c r="BA41" s="106"/>
      <c r="BB41" s="107" t="s">
        <v>245</v>
      </c>
      <c r="BC41" s="105"/>
      <c r="BD41" s="106"/>
      <c r="BE41" s="108"/>
      <c r="BF41" s="306"/>
      <c r="BG41" s="307"/>
      <c r="BH41" s="308"/>
      <c r="BI41" s="309"/>
      <c r="BJ41" s="310"/>
      <c r="BK41" s="311"/>
      <c r="BL41" s="311"/>
      <c r="BM41" s="311"/>
      <c r="BN41" s="312"/>
    </row>
    <row r="42" spans="2:66" ht="20.25" customHeight="1" x14ac:dyDescent="0.4">
      <c r="B42" s="320"/>
      <c r="C42" s="465"/>
      <c r="D42" s="468"/>
      <c r="E42" s="265"/>
      <c r="F42" s="467"/>
      <c r="G42" s="323"/>
      <c r="H42" s="259"/>
      <c r="I42" s="163"/>
      <c r="J42" s="164" t="str">
        <f>G41</f>
        <v>介護職員</v>
      </c>
      <c r="K42" s="163"/>
      <c r="L42" s="164" t="str">
        <f>M41</f>
        <v>A</v>
      </c>
      <c r="M42" s="252"/>
      <c r="N42" s="253"/>
      <c r="O42" s="257"/>
      <c r="P42" s="258"/>
      <c r="Q42" s="258"/>
      <c r="R42" s="259"/>
      <c r="S42" s="303"/>
      <c r="T42" s="304"/>
      <c r="U42" s="304"/>
      <c r="V42" s="304"/>
      <c r="W42" s="305"/>
      <c r="X42" s="196" t="s">
        <v>251</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16">
        <f>IF($BI$3="４週",SUM(AA42:BB42),IF($BI$3="暦月",SUM(AA42:BE42),""))</f>
        <v>160</v>
      </c>
      <c r="BG42" s="317"/>
      <c r="BH42" s="318">
        <f>IF($BI$3="４週",BF42/4,IF($BI$3="暦月",(BF42/($BI$8/7)),""))</f>
        <v>40</v>
      </c>
      <c r="BI42" s="317"/>
      <c r="BJ42" s="313"/>
      <c r="BK42" s="314"/>
      <c r="BL42" s="314"/>
      <c r="BM42" s="314"/>
      <c r="BN42" s="315"/>
    </row>
    <row r="43" spans="2:66" ht="20.25" customHeight="1" x14ac:dyDescent="0.4">
      <c r="B43" s="319">
        <f>B41+1</f>
        <v>14</v>
      </c>
      <c r="C43" s="464"/>
      <c r="D43" s="466" t="s">
        <v>158</v>
      </c>
      <c r="E43" s="265"/>
      <c r="F43" s="467"/>
      <c r="G43" s="321" t="s">
        <v>102</v>
      </c>
      <c r="H43" s="322"/>
      <c r="I43" s="163"/>
      <c r="J43" s="164"/>
      <c r="K43" s="163"/>
      <c r="L43" s="164"/>
      <c r="M43" s="324" t="s">
        <v>98</v>
      </c>
      <c r="N43" s="325"/>
      <c r="O43" s="326" t="s">
        <v>89</v>
      </c>
      <c r="P43" s="327"/>
      <c r="Q43" s="327"/>
      <c r="R43" s="322"/>
      <c r="S43" s="303" t="s">
        <v>175</v>
      </c>
      <c r="T43" s="304"/>
      <c r="U43" s="304"/>
      <c r="V43" s="304"/>
      <c r="W43" s="305"/>
      <c r="X43" s="195" t="s">
        <v>17</v>
      </c>
      <c r="Y43" s="118"/>
      <c r="Z43" s="119"/>
      <c r="AA43" s="105"/>
      <c r="AB43" s="106" t="s">
        <v>246</v>
      </c>
      <c r="AC43" s="106" t="s">
        <v>247</v>
      </c>
      <c r="AD43" s="106"/>
      <c r="AE43" s="106" t="s">
        <v>247</v>
      </c>
      <c r="AF43" s="106" t="s">
        <v>247</v>
      </c>
      <c r="AG43" s="107"/>
      <c r="AH43" s="105"/>
      <c r="AI43" s="106" t="s">
        <v>246</v>
      </c>
      <c r="AJ43" s="106" t="s">
        <v>247</v>
      </c>
      <c r="AK43" s="106" t="s">
        <v>247</v>
      </c>
      <c r="AL43" s="106"/>
      <c r="AM43" s="106"/>
      <c r="AN43" s="107" t="s">
        <v>246</v>
      </c>
      <c r="AO43" s="105"/>
      <c r="AP43" s="106"/>
      <c r="AQ43" s="106" t="s">
        <v>246</v>
      </c>
      <c r="AR43" s="106" t="s">
        <v>246</v>
      </c>
      <c r="AS43" s="106" t="s">
        <v>247</v>
      </c>
      <c r="AT43" s="106"/>
      <c r="AU43" s="107" t="s">
        <v>247</v>
      </c>
      <c r="AV43" s="105"/>
      <c r="AW43" s="106" t="s">
        <v>247</v>
      </c>
      <c r="AX43" s="106" t="s">
        <v>247</v>
      </c>
      <c r="AY43" s="106"/>
      <c r="AZ43" s="106" t="s">
        <v>247</v>
      </c>
      <c r="BA43" s="106" t="s">
        <v>246</v>
      </c>
      <c r="BB43" s="107"/>
      <c r="BC43" s="105"/>
      <c r="BD43" s="106"/>
      <c r="BE43" s="108"/>
      <c r="BF43" s="306"/>
      <c r="BG43" s="307"/>
      <c r="BH43" s="308"/>
      <c r="BI43" s="309"/>
      <c r="BJ43" s="310"/>
      <c r="BK43" s="311"/>
      <c r="BL43" s="311"/>
      <c r="BM43" s="311"/>
      <c r="BN43" s="312"/>
    </row>
    <row r="44" spans="2:66" ht="20.25" customHeight="1" x14ac:dyDescent="0.4">
      <c r="B44" s="320"/>
      <c r="C44" s="465"/>
      <c r="D44" s="468"/>
      <c r="E44" s="265"/>
      <c r="F44" s="467"/>
      <c r="G44" s="323"/>
      <c r="H44" s="259"/>
      <c r="I44" s="163"/>
      <c r="J44" s="164" t="str">
        <f>G43</f>
        <v>介護職員</v>
      </c>
      <c r="K44" s="163"/>
      <c r="L44" s="164" t="str">
        <f>M43</f>
        <v>C</v>
      </c>
      <c r="M44" s="252"/>
      <c r="N44" s="253"/>
      <c r="O44" s="257"/>
      <c r="P44" s="258"/>
      <c r="Q44" s="258"/>
      <c r="R44" s="259"/>
      <c r="S44" s="303"/>
      <c r="T44" s="304"/>
      <c r="U44" s="304"/>
      <c r="V44" s="304"/>
      <c r="W44" s="305"/>
      <c r="X44" s="196" t="s">
        <v>251</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16">
        <f>IF($BI$3="４週",SUM(AA44:BB44),IF($BI$3="暦月",SUM(AA44:BE44),""))</f>
        <v>128</v>
      </c>
      <c r="BG44" s="317"/>
      <c r="BH44" s="318">
        <f>IF($BI$3="４週",BF44/4,IF($BI$3="暦月",(BF44/($BI$8/7)),""))</f>
        <v>32</v>
      </c>
      <c r="BI44" s="317"/>
      <c r="BJ44" s="313"/>
      <c r="BK44" s="314"/>
      <c r="BL44" s="314"/>
      <c r="BM44" s="314"/>
      <c r="BN44" s="315"/>
    </row>
    <row r="45" spans="2:66" ht="20.25" customHeight="1" x14ac:dyDescent="0.4">
      <c r="B45" s="319">
        <f>B43+1</f>
        <v>15</v>
      </c>
      <c r="C45" s="464" t="s">
        <v>161</v>
      </c>
      <c r="D45" s="466" t="s">
        <v>159</v>
      </c>
      <c r="E45" s="265"/>
      <c r="F45" s="467"/>
      <c r="G45" s="321" t="s">
        <v>102</v>
      </c>
      <c r="H45" s="322"/>
      <c r="I45" s="163"/>
      <c r="J45" s="164"/>
      <c r="K45" s="163"/>
      <c r="L45" s="164"/>
      <c r="M45" s="324" t="s">
        <v>88</v>
      </c>
      <c r="N45" s="325"/>
      <c r="O45" s="326" t="s">
        <v>18</v>
      </c>
      <c r="P45" s="327"/>
      <c r="Q45" s="327"/>
      <c r="R45" s="322"/>
      <c r="S45" s="303" t="s">
        <v>176</v>
      </c>
      <c r="T45" s="304"/>
      <c r="U45" s="304"/>
      <c r="V45" s="304"/>
      <c r="W45" s="305"/>
      <c r="X45" s="195" t="s">
        <v>17</v>
      </c>
      <c r="Y45" s="118"/>
      <c r="Z45" s="119"/>
      <c r="AA45" s="105" t="s">
        <v>247</v>
      </c>
      <c r="AB45" s="106" t="s">
        <v>247</v>
      </c>
      <c r="AC45" s="106"/>
      <c r="AD45" s="106"/>
      <c r="AE45" s="106" t="s">
        <v>245</v>
      </c>
      <c r="AF45" s="106" t="s">
        <v>264</v>
      </c>
      <c r="AG45" s="107" t="s">
        <v>246</v>
      </c>
      <c r="AH45" s="105" t="s">
        <v>246</v>
      </c>
      <c r="AI45" s="106"/>
      <c r="AJ45" s="106" t="s">
        <v>247</v>
      </c>
      <c r="AK45" s="106" t="s">
        <v>247</v>
      </c>
      <c r="AL45" s="106"/>
      <c r="AM45" s="106" t="s">
        <v>245</v>
      </c>
      <c r="AN45" s="107" t="s">
        <v>264</v>
      </c>
      <c r="AO45" s="105" t="s">
        <v>246</v>
      </c>
      <c r="AP45" s="106" t="s">
        <v>246</v>
      </c>
      <c r="AQ45" s="106"/>
      <c r="AR45" s="106" t="s">
        <v>247</v>
      </c>
      <c r="AS45" s="106"/>
      <c r="AT45" s="106"/>
      <c r="AU45" s="107" t="s">
        <v>245</v>
      </c>
      <c r="AV45" s="105" t="s">
        <v>264</v>
      </c>
      <c r="AW45" s="106" t="s">
        <v>246</v>
      </c>
      <c r="AX45" s="106" t="s">
        <v>246</v>
      </c>
      <c r="AY45" s="106"/>
      <c r="AZ45" s="106" t="s">
        <v>246</v>
      </c>
      <c r="BA45" s="106" t="s">
        <v>247</v>
      </c>
      <c r="BB45" s="107" t="s">
        <v>247</v>
      </c>
      <c r="BC45" s="105"/>
      <c r="BD45" s="106"/>
      <c r="BE45" s="108"/>
      <c r="BF45" s="306"/>
      <c r="BG45" s="307"/>
      <c r="BH45" s="308"/>
      <c r="BI45" s="309"/>
      <c r="BJ45" s="310"/>
      <c r="BK45" s="311"/>
      <c r="BL45" s="311"/>
      <c r="BM45" s="311"/>
      <c r="BN45" s="312"/>
    </row>
    <row r="46" spans="2:66" ht="20.25" customHeight="1" x14ac:dyDescent="0.4">
      <c r="B46" s="320"/>
      <c r="C46" s="465"/>
      <c r="D46" s="468"/>
      <c r="E46" s="265"/>
      <c r="F46" s="467"/>
      <c r="G46" s="323"/>
      <c r="H46" s="259"/>
      <c r="I46" s="163"/>
      <c r="J46" s="164" t="str">
        <f>G45</f>
        <v>介護職員</v>
      </c>
      <c r="K46" s="163"/>
      <c r="L46" s="164" t="str">
        <f>M45</f>
        <v>A</v>
      </c>
      <c r="M46" s="252"/>
      <c r="N46" s="253"/>
      <c r="O46" s="257"/>
      <c r="P46" s="258"/>
      <c r="Q46" s="258"/>
      <c r="R46" s="259"/>
      <c r="S46" s="303"/>
      <c r="T46" s="304"/>
      <c r="U46" s="304"/>
      <c r="V46" s="304"/>
      <c r="W46" s="305"/>
      <c r="X46" s="196" t="s">
        <v>251</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16">
        <f>IF($BI$3="４週",SUM(AA46:BB46),IF($BI$3="暦月",SUM(AA46:BE46),""))</f>
        <v>160</v>
      </c>
      <c r="BG46" s="317"/>
      <c r="BH46" s="318">
        <f>IF($BI$3="４週",BF46/4,IF($BI$3="暦月",(BF46/($BI$8/7)),""))</f>
        <v>40</v>
      </c>
      <c r="BI46" s="317"/>
      <c r="BJ46" s="313"/>
      <c r="BK46" s="314"/>
      <c r="BL46" s="314"/>
      <c r="BM46" s="314"/>
      <c r="BN46" s="315"/>
    </row>
    <row r="47" spans="2:66" ht="20.25" customHeight="1" x14ac:dyDescent="0.4">
      <c r="B47" s="319">
        <f>B45+1</f>
        <v>16</v>
      </c>
      <c r="C47" s="464"/>
      <c r="D47" s="466" t="s">
        <v>159</v>
      </c>
      <c r="E47" s="265"/>
      <c r="F47" s="467"/>
      <c r="G47" s="321" t="s">
        <v>102</v>
      </c>
      <c r="H47" s="322"/>
      <c r="I47" s="163"/>
      <c r="J47" s="164"/>
      <c r="K47" s="163"/>
      <c r="L47" s="164"/>
      <c r="M47" s="324" t="s">
        <v>88</v>
      </c>
      <c r="N47" s="325"/>
      <c r="O47" s="326" t="s">
        <v>89</v>
      </c>
      <c r="P47" s="327"/>
      <c r="Q47" s="327"/>
      <c r="R47" s="322"/>
      <c r="S47" s="303" t="s">
        <v>177</v>
      </c>
      <c r="T47" s="304"/>
      <c r="U47" s="304"/>
      <c r="V47" s="304"/>
      <c r="W47" s="305"/>
      <c r="X47" s="195" t="s">
        <v>17</v>
      </c>
      <c r="Y47" s="118"/>
      <c r="Z47" s="119"/>
      <c r="AA47" s="105"/>
      <c r="AB47" s="106" t="s">
        <v>246</v>
      </c>
      <c r="AC47" s="106" t="s">
        <v>247</v>
      </c>
      <c r="AD47" s="106" t="s">
        <v>247</v>
      </c>
      <c r="AE47" s="106"/>
      <c r="AF47" s="106" t="s">
        <v>245</v>
      </c>
      <c r="AG47" s="107" t="s">
        <v>264</v>
      </c>
      <c r="AH47" s="105" t="s">
        <v>247</v>
      </c>
      <c r="AI47" s="106"/>
      <c r="AJ47" s="106" t="s">
        <v>247</v>
      </c>
      <c r="AK47" s="106" t="s">
        <v>247</v>
      </c>
      <c r="AL47" s="106"/>
      <c r="AM47" s="106"/>
      <c r="AN47" s="107" t="s">
        <v>245</v>
      </c>
      <c r="AO47" s="105" t="s">
        <v>264</v>
      </c>
      <c r="AP47" s="106" t="s">
        <v>247</v>
      </c>
      <c r="AQ47" s="106" t="s">
        <v>247</v>
      </c>
      <c r="AR47" s="106" t="s">
        <v>247</v>
      </c>
      <c r="AS47" s="106" t="s">
        <v>246</v>
      </c>
      <c r="AT47" s="106" t="s">
        <v>246</v>
      </c>
      <c r="AU47" s="107"/>
      <c r="AV47" s="105" t="s">
        <v>245</v>
      </c>
      <c r="AW47" s="106" t="s">
        <v>264</v>
      </c>
      <c r="AX47" s="106" t="s">
        <v>246</v>
      </c>
      <c r="AY47" s="106" t="s">
        <v>247</v>
      </c>
      <c r="AZ47" s="106"/>
      <c r="BA47" s="106"/>
      <c r="BB47" s="107" t="s">
        <v>246</v>
      </c>
      <c r="BC47" s="105"/>
      <c r="BD47" s="106"/>
      <c r="BE47" s="108"/>
      <c r="BF47" s="306"/>
      <c r="BG47" s="307"/>
      <c r="BH47" s="308"/>
      <c r="BI47" s="309"/>
      <c r="BJ47" s="310"/>
      <c r="BK47" s="311"/>
      <c r="BL47" s="311"/>
      <c r="BM47" s="311"/>
      <c r="BN47" s="312"/>
    </row>
    <row r="48" spans="2:66" ht="20.25" customHeight="1" x14ac:dyDescent="0.4">
      <c r="B48" s="320"/>
      <c r="C48" s="465"/>
      <c r="D48" s="468"/>
      <c r="E48" s="265"/>
      <c r="F48" s="467"/>
      <c r="G48" s="323"/>
      <c r="H48" s="259"/>
      <c r="I48" s="163"/>
      <c r="J48" s="164" t="str">
        <f>G47</f>
        <v>介護職員</v>
      </c>
      <c r="K48" s="163"/>
      <c r="L48" s="164" t="str">
        <f>M47</f>
        <v>A</v>
      </c>
      <c r="M48" s="252"/>
      <c r="N48" s="253"/>
      <c r="O48" s="257"/>
      <c r="P48" s="258"/>
      <c r="Q48" s="258"/>
      <c r="R48" s="259"/>
      <c r="S48" s="303"/>
      <c r="T48" s="304"/>
      <c r="U48" s="304"/>
      <c r="V48" s="304"/>
      <c r="W48" s="305"/>
      <c r="X48" s="196" t="s">
        <v>251</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16">
        <f>IF($BI$3="４週",SUM(AA48:BB48),IF($BI$3="暦月",SUM(AA48:BE48),""))</f>
        <v>160</v>
      </c>
      <c r="BG48" s="317"/>
      <c r="BH48" s="318">
        <f>IF($BI$3="４週",BF48/4,IF($BI$3="暦月",(BF48/($BI$8/7)),""))</f>
        <v>40</v>
      </c>
      <c r="BI48" s="317"/>
      <c r="BJ48" s="313"/>
      <c r="BK48" s="314"/>
      <c r="BL48" s="314"/>
      <c r="BM48" s="314"/>
      <c r="BN48" s="315"/>
    </row>
    <row r="49" spans="2:66" ht="20.25" customHeight="1" x14ac:dyDescent="0.4">
      <c r="B49" s="319">
        <f>B47+1</f>
        <v>17</v>
      </c>
      <c r="C49" s="464"/>
      <c r="D49" s="466" t="s">
        <v>159</v>
      </c>
      <c r="E49" s="265"/>
      <c r="F49" s="467"/>
      <c r="G49" s="321" t="s">
        <v>102</v>
      </c>
      <c r="H49" s="322"/>
      <c r="I49" s="163"/>
      <c r="J49" s="164"/>
      <c r="K49" s="163"/>
      <c r="L49" s="164"/>
      <c r="M49" s="324" t="s">
        <v>88</v>
      </c>
      <c r="N49" s="325"/>
      <c r="O49" s="326" t="s">
        <v>89</v>
      </c>
      <c r="P49" s="327"/>
      <c r="Q49" s="327"/>
      <c r="R49" s="322"/>
      <c r="S49" s="303" t="s">
        <v>178</v>
      </c>
      <c r="T49" s="304"/>
      <c r="U49" s="304"/>
      <c r="V49" s="304"/>
      <c r="W49" s="305"/>
      <c r="X49" s="195" t="s">
        <v>17</v>
      </c>
      <c r="Y49" s="118"/>
      <c r="Z49" s="119"/>
      <c r="AA49" s="105" t="s">
        <v>246</v>
      </c>
      <c r="AB49" s="106"/>
      <c r="AC49" s="106" t="s">
        <v>246</v>
      </c>
      <c r="AD49" s="106"/>
      <c r="AE49" s="106" t="s">
        <v>247</v>
      </c>
      <c r="AF49" s="106"/>
      <c r="AG49" s="107" t="s">
        <v>245</v>
      </c>
      <c r="AH49" s="105" t="s">
        <v>264</v>
      </c>
      <c r="AI49" s="106" t="s">
        <v>247</v>
      </c>
      <c r="AJ49" s="106" t="s">
        <v>247</v>
      </c>
      <c r="AK49" s="106" t="s">
        <v>246</v>
      </c>
      <c r="AL49" s="106" t="s">
        <v>246</v>
      </c>
      <c r="AM49" s="106"/>
      <c r="AN49" s="107" t="s">
        <v>247</v>
      </c>
      <c r="AO49" s="105" t="s">
        <v>245</v>
      </c>
      <c r="AP49" s="106" t="s">
        <v>264</v>
      </c>
      <c r="AQ49" s="106" t="s">
        <v>246</v>
      </c>
      <c r="AR49" s="106"/>
      <c r="AS49" s="106" t="s">
        <v>247</v>
      </c>
      <c r="AT49" s="106" t="s">
        <v>247</v>
      </c>
      <c r="AU49" s="107"/>
      <c r="AV49" s="105"/>
      <c r="AW49" s="106" t="s">
        <v>245</v>
      </c>
      <c r="AX49" s="106" t="s">
        <v>264</v>
      </c>
      <c r="AY49" s="106" t="s">
        <v>246</v>
      </c>
      <c r="AZ49" s="106" t="s">
        <v>247</v>
      </c>
      <c r="BA49" s="106" t="s">
        <v>247</v>
      </c>
      <c r="BB49" s="107"/>
      <c r="BC49" s="105"/>
      <c r="BD49" s="106"/>
      <c r="BE49" s="108"/>
      <c r="BF49" s="306"/>
      <c r="BG49" s="307"/>
      <c r="BH49" s="308"/>
      <c r="BI49" s="309"/>
      <c r="BJ49" s="310"/>
      <c r="BK49" s="311"/>
      <c r="BL49" s="311"/>
      <c r="BM49" s="311"/>
      <c r="BN49" s="312"/>
    </row>
    <row r="50" spans="2:66" ht="20.25" customHeight="1" x14ac:dyDescent="0.4">
      <c r="B50" s="320"/>
      <c r="C50" s="465"/>
      <c r="D50" s="468"/>
      <c r="E50" s="265"/>
      <c r="F50" s="467"/>
      <c r="G50" s="323"/>
      <c r="H50" s="259"/>
      <c r="I50" s="163"/>
      <c r="J50" s="164" t="str">
        <f>G49</f>
        <v>介護職員</v>
      </c>
      <c r="K50" s="163"/>
      <c r="L50" s="164" t="str">
        <f>M49</f>
        <v>A</v>
      </c>
      <c r="M50" s="252"/>
      <c r="N50" s="253"/>
      <c r="O50" s="257"/>
      <c r="P50" s="258"/>
      <c r="Q50" s="258"/>
      <c r="R50" s="259"/>
      <c r="S50" s="303"/>
      <c r="T50" s="304"/>
      <c r="U50" s="304"/>
      <c r="V50" s="304"/>
      <c r="W50" s="305"/>
      <c r="X50" s="196" t="s">
        <v>251</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16">
        <f>IF($BI$3="４週",SUM(AA50:BB50),IF($BI$3="暦月",SUM(AA50:BE50),""))</f>
        <v>160</v>
      </c>
      <c r="BG50" s="317"/>
      <c r="BH50" s="318">
        <f>IF($BI$3="４週",BF50/4,IF($BI$3="暦月",(BF50/($BI$8/7)),""))</f>
        <v>40</v>
      </c>
      <c r="BI50" s="317"/>
      <c r="BJ50" s="313"/>
      <c r="BK50" s="314"/>
      <c r="BL50" s="314"/>
      <c r="BM50" s="314"/>
      <c r="BN50" s="315"/>
    </row>
    <row r="51" spans="2:66" ht="20.25" customHeight="1" x14ac:dyDescent="0.4">
      <c r="B51" s="319">
        <f>B49+1</f>
        <v>18</v>
      </c>
      <c r="C51" s="464"/>
      <c r="D51" s="466" t="s">
        <v>164</v>
      </c>
      <c r="E51" s="265"/>
      <c r="F51" s="467"/>
      <c r="G51" s="321" t="s">
        <v>102</v>
      </c>
      <c r="H51" s="322"/>
      <c r="I51" s="163"/>
      <c r="J51" s="164"/>
      <c r="K51" s="163"/>
      <c r="L51" s="164"/>
      <c r="M51" s="324" t="s">
        <v>88</v>
      </c>
      <c r="N51" s="325"/>
      <c r="O51" s="326" t="s">
        <v>89</v>
      </c>
      <c r="P51" s="327"/>
      <c r="Q51" s="327"/>
      <c r="R51" s="322"/>
      <c r="S51" s="303" t="s">
        <v>179</v>
      </c>
      <c r="T51" s="304"/>
      <c r="U51" s="304"/>
      <c r="V51" s="304"/>
      <c r="W51" s="305"/>
      <c r="X51" s="195" t="s">
        <v>17</v>
      </c>
      <c r="Y51" s="118"/>
      <c r="Z51" s="119"/>
      <c r="AA51" s="105" t="s">
        <v>311</v>
      </c>
      <c r="AB51" s="106"/>
      <c r="AC51" s="106" t="s">
        <v>247</v>
      </c>
      <c r="AD51" s="106" t="s">
        <v>246</v>
      </c>
      <c r="AE51" s="106" t="s">
        <v>246</v>
      </c>
      <c r="AF51" s="106" t="s">
        <v>246</v>
      </c>
      <c r="AG51" s="107"/>
      <c r="AH51" s="105" t="s">
        <v>245</v>
      </c>
      <c r="AI51" s="106" t="s">
        <v>264</v>
      </c>
      <c r="AJ51" s="106" t="s">
        <v>246</v>
      </c>
      <c r="AK51" s="106"/>
      <c r="AL51" s="106" t="s">
        <v>247</v>
      </c>
      <c r="AM51" s="106" t="s">
        <v>247</v>
      </c>
      <c r="AN51" s="107"/>
      <c r="AO51" s="105"/>
      <c r="AP51" s="106" t="s">
        <v>245</v>
      </c>
      <c r="AQ51" s="106" t="s">
        <v>264</v>
      </c>
      <c r="AR51" s="106" t="s">
        <v>246</v>
      </c>
      <c r="AS51" s="106"/>
      <c r="AT51" s="106" t="s">
        <v>247</v>
      </c>
      <c r="AU51" s="107" t="s">
        <v>247</v>
      </c>
      <c r="AV51" s="105" t="s">
        <v>247</v>
      </c>
      <c r="AW51" s="106"/>
      <c r="AX51" s="106" t="s">
        <v>245</v>
      </c>
      <c r="AY51" s="106" t="s">
        <v>264</v>
      </c>
      <c r="AZ51" s="106" t="s">
        <v>246</v>
      </c>
      <c r="BA51" s="106"/>
      <c r="BB51" s="107" t="s">
        <v>247</v>
      </c>
      <c r="BC51" s="105"/>
      <c r="BD51" s="106"/>
      <c r="BE51" s="108"/>
      <c r="BF51" s="306"/>
      <c r="BG51" s="307"/>
      <c r="BH51" s="308"/>
      <c r="BI51" s="309"/>
      <c r="BJ51" s="310"/>
      <c r="BK51" s="311"/>
      <c r="BL51" s="311"/>
      <c r="BM51" s="311"/>
      <c r="BN51" s="312"/>
    </row>
    <row r="52" spans="2:66" ht="20.25" customHeight="1" x14ac:dyDescent="0.4">
      <c r="B52" s="320"/>
      <c r="C52" s="465"/>
      <c r="D52" s="468"/>
      <c r="E52" s="265"/>
      <c r="F52" s="467"/>
      <c r="G52" s="323"/>
      <c r="H52" s="259"/>
      <c r="I52" s="163"/>
      <c r="J52" s="164" t="str">
        <f>G51</f>
        <v>介護職員</v>
      </c>
      <c r="K52" s="163"/>
      <c r="L52" s="164" t="str">
        <f>M51</f>
        <v>A</v>
      </c>
      <c r="M52" s="252"/>
      <c r="N52" s="253"/>
      <c r="O52" s="257"/>
      <c r="P52" s="258"/>
      <c r="Q52" s="258"/>
      <c r="R52" s="259"/>
      <c r="S52" s="303"/>
      <c r="T52" s="304"/>
      <c r="U52" s="304"/>
      <c r="V52" s="304"/>
      <c r="W52" s="305"/>
      <c r="X52" s="196" t="s">
        <v>251</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16">
        <f>IF($BI$3="４週",SUM(AA52:BB52),IF($BI$3="暦月",SUM(AA52:BE52),""))</f>
        <v>160</v>
      </c>
      <c r="BG52" s="317"/>
      <c r="BH52" s="318">
        <f>IF($BI$3="４週",BF52/4,IF($BI$3="暦月",(BF52/($BI$8/7)),""))</f>
        <v>40</v>
      </c>
      <c r="BI52" s="317"/>
      <c r="BJ52" s="313"/>
      <c r="BK52" s="314"/>
      <c r="BL52" s="314"/>
      <c r="BM52" s="314"/>
      <c r="BN52" s="315"/>
    </row>
    <row r="53" spans="2:66" ht="20.25" customHeight="1" x14ac:dyDescent="0.4">
      <c r="B53" s="319">
        <f>B51+1</f>
        <v>19</v>
      </c>
      <c r="C53" s="464"/>
      <c r="D53" s="466" t="s">
        <v>159</v>
      </c>
      <c r="E53" s="265"/>
      <c r="F53" s="467"/>
      <c r="G53" s="321" t="s">
        <v>102</v>
      </c>
      <c r="H53" s="322"/>
      <c r="I53" s="165"/>
      <c r="J53" s="166"/>
      <c r="K53" s="165"/>
      <c r="L53" s="166"/>
      <c r="M53" s="324" t="s">
        <v>98</v>
      </c>
      <c r="N53" s="325"/>
      <c r="O53" s="326" t="s">
        <v>89</v>
      </c>
      <c r="P53" s="327"/>
      <c r="Q53" s="327"/>
      <c r="R53" s="322"/>
      <c r="S53" s="303" t="s">
        <v>180</v>
      </c>
      <c r="T53" s="304"/>
      <c r="U53" s="304"/>
      <c r="V53" s="304"/>
      <c r="W53" s="305"/>
      <c r="X53" s="115" t="s">
        <v>17</v>
      </c>
      <c r="Y53" s="116"/>
      <c r="Z53" s="117"/>
      <c r="AA53" s="105" t="s">
        <v>247</v>
      </c>
      <c r="AB53" s="106"/>
      <c r="AC53" s="106"/>
      <c r="AD53" s="106" t="s">
        <v>247</v>
      </c>
      <c r="AE53" s="106"/>
      <c r="AF53" s="106" t="s">
        <v>247</v>
      </c>
      <c r="AG53" s="107" t="s">
        <v>247</v>
      </c>
      <c r="AH53" s="105"/>
      <c r="AI53" s="106" t="s">
        <v>247</v>
      </c>
      <c r="AJ53" s="106"/>
      <c r="AK53" s="106"/>
      <c r="AL53" s="106" t="s">
        <v>247</v>
      </c>
      <c r="AM53" s="106" t="s">
        <v>246</v>
      </c>
      <c r="AN53" s="107" t="s">
        <v>246</v>
      </c>
      <c r="AO53" s="105" t="s">
        <v>247</v>
      </c>
      <c r="AP53" s="106"/>
      <c r="AQ53" s="106" t="s">
        <v>247</v>
      </c>
      <c r="AR53" s="106"/>
      <c r="AS53" s="106" t="s">
        <v>247</v>
      </c>
      <c r="AT53" s="106"/>
      <c r="AU53" s="107" t="s">
        <v>246</v>
      </c>
      <c r="AV53" s="105" t="s">
        <v>246</v>
      </c>
      <c r="AW53" s="106" t="s">
        <v>247</v>
      </c>
      <c r="AX53" s="106"/>
      <c r="AY53" s="106" t="s">
        <v>247</v>
      </c>
      <c r="AZ53" s="106"/>
      <c r="BA53" s="106" t="s">
        <v>246</v>
      </c>
      <c r="BB53" s="107"/>
      <c r="BC53" s="105"/>
      <c r="BD53" s="106"/>
      <c r="BE53" s="108"/>
      <c r="BF53" s="306"/>
      <c r="BG53" s="307"/>
      <c r="BH53" s="308"/>
      <c r="BI53" s="309"/>
      <c r="BJ53" s="310"/>
      <c r="BK53" s="311"/>
      <c r="BL53" s="311"/>
      <c r="BM53" s="311"/>
      <c r="BN53" s="312"/>
    </row>
    <row r="54" spans="2:66" ht="20.25" customHeight="1" x14ac:dyDescent="0.4">
      <c r="B54" s="320"/>
      <c r="C54" s="465"/>
      <c r="D54" s="468"/>
      <c r="E54" s="265"/>
      <c r="F54" s="467"/>
      <c r="G54" s="323"/>
      <c r="H54" s="259"/>
      <c r="I54" s="163"/>
      <c r="J54" s="164" t="str">
        <f>G53</f>
        <v>介護職員</v>
      </c>
      <c r="K54" s="163"/>
      <c r="L54" s="164" t="str">
        <f>M53</f>
        <v>C</v>
      </c>
      <c r="M54" s="252"/>
      <c r="N54" s="253"/>
      <c r="O54" s="257"/>
      <c r="P54" s="258"/>
      <c r="Q54" s="258"/>
      <c r="R54" s="259"/>
      <c r="S54" s="303"/>
      <c r="T54" s="304"/>
      <c r="U54" s="304"/>
      <c r="V54" s="304"/>
      <c r="W54" s="305"/>
      <c r="X54" s="196" t="s">
        <v>251</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16">
        <f>IF($BI$3="４週",SUM(AA54:BB54),IF($BI$3="暦月",SUM(AA54:BE54),""))</f>
        <v>128</v>
      </c>
      <c r="BG54" s="317"/>
      <c r="BH54" s="318">
        <f>IF($BI$3="４週",BF54/4,IF($BI$3="暦月",(BF54/($BI$8/7)),""))</f>
        <v>32</v>
      </c>
      <c r="BI54" s="317"/>
      <c r="BJ54" s="313"/>
      <c r="BK54" s="314"/>
      <c r="BL54" s="314"/>
      <c r="BM54" s="314"/>
      <c r="BN54" s="315"/>
    </row>
    <row r="55" spans="2:66" ht="20.25" customHeight="1" x14ac:dyDescent="0.4">
      <c r="B55" s="319">
        <f>B53+1</f>
        <v>20</v>
      </c>
      <c r="C55" s="464" t="s">
        <v>129</v>
      </c>
      <c r="D55" s="466" t="s">
        <v>162</v>
      </c>
      <c r="E55" s="265"/>
      <c r="F55" s="467"/>
      <c r="G55" s="321" t="s">
        <v>102</v>
      </c>
      <c r="H55" s="322"/>
      <c r="I55" s="165"/>
      <c r="J55" s="166"/>
      <c r="K55" s="165"/>
      <c r="L55" s="166"/>
      <c r="M55" s="324" t="s">
        <v>88</v>
      </c>
      <c r="N55" s="325"/>
      <c r="O55" s="326" t="s">
        <v>18</v>
      </c>
      <c r="P55" s="327"/>
      <c r="Q55" s="327"/>
      <c r="R55" s="322"/>
      <c r="S55" s="303" t="s">
        <v>181</v>
      </c>
      <c r="T55" s="304"/>
      <c r="U55" s="304"/>
      <c r="V55" s="304"/>
      <c r="W55" s="305"/>
      <c r="X55" s="115" t="s">
        <v>17</v>
      </c>
      <c r="Y55" s="116"/>
      <c r="Z55" s="117"/>
      <c r="AA55" s="105" t="s">
        <v>245</v>
      </c>
      <c r="AB55" s="106" t="s">
        <v>264</v>
      </c>
      <c r="AC55" s="106" t="s">
        <v>246</v>
      </c>
      <c r="AD55" s="106" t="s">
        <v>246</v>
      </c>
      <c r="AE55" s="106"/>
      <c r="AF55" s="106" t="s">
        <v>247</v>
      </c>
      <c r="AG55" s="107"/>
      <c r="AH55" s="105"/>
      <c r="AI55" s="106" t="s">
        <v>245</v>
      </c>
      <c r="AJ55" s="106" t="s">
        <v>264</v>
      </c>
      <c r="AK55" s="106" t="s">
        <v>246</v>
      </c>
      <c r="AL55" s="106" t="s">
        <v>246</v>
      </c>
      <c r="AM55" s="106"/>
      <c r="AN55" s="107" t="s">
        <v>247</v>
      </c>
      <c r="AO55" s="105" t="s">
        <v>247</v>
      </c>
      <c r="AP55" s="106"/>
      <c r="AQ55" s="106" t="s">
        <v>245</v>
      </c>
      <c r="AR55" s="106" t="s">
        <v>264</v>
      </c>
      <c r="AS55" s="106" t="s">
        <v>246</v>
      </c>
      <c r="AT55" s="106" t="s">
        <v>246</v>
      </c>
      <c r="AU55" s="107"/>
      <c r="AV55" s="105" t="s">
        <v>247</v>
      </c>
      <c r="AW55" s="106"/>
      <c r="AX55" s="106"/>
      <c r="AY55" s="106" t="s">
        <v>245</v>
      </c>
      <c r="AZ55" s="106" t="s">
        <v>264</v>
      </c>
      <c r="BA55" s="106" t="s">
        <v>246</v>
      </c>
      <c r="BB55" s="107" t="s">
        <v>246</v>
      </c>
      <c r="BC55" s="105"/>
      <c r="BD55" s="106"/>
      <c r="BE55" s="108"/>
      <c r="BF55" s="306"/>
      <c r="BG55" s="307"/>
      <c r="BH55" s="308"/>
      <c r="BI55" s="309"/>
      <c r="BJ55" s="310"/>
      <c r="BK55" s="311"/>
      <c r="BL55" s="311"/>
      <c r="BM55" s="311"/>
      <c r="BN55" s="312"/>
    </row>
    <row r="56" spans="2:66" ht="20.25" customHeight="1" x14ac:dyDescent="0.4">
      <c r="B56" s="320"/>
      <c r="C56" s="465"/>
      <c r="D56" s="468"/>
      <c r="E56" s="265"/>
      <c r="F56" s="467"/>
      <c r="G56" s="323"/>
      <c r="H56" s="259"/>
      <c r="I56" s="163"/>
      <c r="J56" s="164" t="str">
        <f>G55</f>
        <v>介護職員</v>
      </c>
      <c r="K56" s="163"/>
      <c r="L56" s="164" t="str">
        <f>M55</f>
        <v>A</v>
      </c>
      <c r="M56" s="252"/>
      <c r="N56" s="253"/>
      <c r="O56" s="257"/>
      <c r="P56" s="258"/>
      <c r="Q56" s="258"/>
      <c r="R56" s="259"/>
      <c r="S56" s="303"/>
      <c r="T56" s="304"/>
      <c r="U56" s="304"/>
      <c r="V56" s="304"/>
      <c r="W56" s="305"/>
      <c r="X56" s="196" t="s">
        <v>251</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16">
        <f>IF($BI$3="４週",SUM(AA56:BB56),IF($BI$3="暦月",SUM(AA56:BE56),""))</f>
        <v>160</v>
      </c>
      <c r="BG56" s="317"/>
      <c r="BH56" s="318">
        <f>IF($BI$3="４週",BF56/4,IF($BI$3="暦月",(BF56/($BI$8/7)),""))</f>
        <v>40</v>
      </c>
      <c r="BI56" s="317"/>
      <c r="BJ56" s="313"/>
      <c r="BK56" s="314"/>
      <c r="BL56" s="314"/>
      <c r="BM56" s="314"/>
      <c r="BN56" s="315"/>
    </row>
    <row r="57" spans="2:66" ht="20.25" customHeight="1" x14ac:dyDescent="0.4">
      <c r="B57" s="319">
        <f>B55+1</f>
        <v>21</v>
      </c>
      <c r="C57" s="464"/>
      <c r="D57" s="466" t="s">
        <v>162</v>
      </c>
      <c r="E57" s="265"/>
      <c r="F57" s="467"/>
      <c r="G57" s="321" t="s">
        <v>102</v>
      </c>
      <c r="H57" s="322"/>
      <c r="I57" s="163"/>
      <c r="J57" s="164"/>
      <c r="K57" s="163"/>
      <c r="L57" s="164"/>
      <c r="M57" s="324" t="s">
        <v>88</v>
      </c>
      <c r="N57" s="325"/>
      <c r="O57" s="326" t="s">
        <v>89</v>
      </c>
      <c r="P57" s="327"/>
      <c r="Q57" s="327"/>
      <c r="R57" s="322"/>
      <c r="S57" s="303" t="s">
        <v>182</v>
      </c>
      <c r="T57" s="304"/>
      <c r="U57" s="304"/>
      <c r="V57" s="304"/>
      <c r="W57" s="305"/>
      <c r="X57" s="195" t="s">
        <v>17</v>
      </c>
      <c r="Y57" s="118"/>
      <c r="Z57" s="119"/>
      <c r="AA57" s="105"/>
      <c r="AB57" s="106" t="s">
        <v>245</v>
      </c>
      <c r="AC57" s="106" t="s">
        <v>264</v>
      </c>
      <c r="AD57" s="106" t="s">
        <v>247</v>
      </c>
      <c r="AE57" s="106" t="s">
        <v>246</v>
      </c>
      <c r="AF57" s="106"/>
      <c r="AG57" s="107" t="s">
        <v>247</v>
      </c>
      <c r="AH57" s="105" t="s">
        <v>247</v>
      </c>
      <c r="AI57" s="106"/>
      <c r="AJ57" s="106" t="s">
        <v>245</v>
      </c>
      <c r="AK57" s="106" t="s">
        <v>264</v>
      </c>
      <c r="AL57" s="106" t="s">
        <v>247</v>
      </c>
      <c r="AM57" s="106" t="s">
        <v>246</v>
      </c>
      <c r="AN57" s="107"/>
      <c r="AO57" s="105" t="s">
        <v>247</v>
      </c>
      <c r="AP57" s="106" t="s">
        <v>246</v>
      </c>
      <c r="AQ57" s="106"/>
      <c r="AR57" s="106" t="s">
        <v>245</v>
      </c>
      <c r="AS57" s="106" t="s">
        <v>264</v>
      </c>
      <c r="AT57" s="106" t="s">
        <v>247</v>
      </c>
      <c r="AU57" s="107"/>
      <c r="AV57" s="105"/>
      <c r="AW57" s="106" t="s">
        <v>247</v>
      </c>
      <c r="AX57" s="106" t="s">
        <v>246</v>
      </c>
      <c r="AY57" s="106"/>
      <c r="AZ57" s="106" t="s">
        <v>245</v>
      </c>
      <c r="BA57" s="106" t="s">
        <v>264</v>
      </c>
      <c r="BB57" s="107" t="s">
        <v>247</v>
      </c>
      <c r="BC57" s="105"/>
      <c r="BD57" s="106"/>
      <c r="BE57" s="108"/>
      <c r="BF57" s="306"/>
      <c r="BG57" s="307"/>
      <c r="BH57" s="308"/>
      <c r="BI57" s="309"/>
      <c r="BJ57" s="310"/>
      <c r="BK57" s="311"/>
      <c r="BL57" s="311"/>
      <c r="BM57" s="311"/>
      <c r="BN57" s="312"/>
    </row>
    <row r="58" spans="2:66" ht="20.25" customHeight="1" x14ac:dyDescent="0.4">
      <c r="B58" s="320"/>
      <c r="C58" s="465"/>
      <c r="D58" s="468"/>
      <c r="E58" s="265"/>
      <c r="F58" s="467"/>
      <c r="G58" s="323"/>
      <c r="H58" s="259"/>
      <c r="I58" s="163"/>
      <c r="J58" s="164" t="str">
        <f>G57</f>
        <v>介護職員</v>
      </c>
      <c r="K58" s="163"/>
      <c r="L58" s="164" t="str">
        <f>M57</f>
        <v>A</v>
      </c>
      <c r="M58" s="252"/>
      <c r="N58" s="253"/>
      <c r="O58" s="257"/>
      <c r="P58" s="258"/>
      <c r="Q58" s="258"/>
      <c r="R58" s="259"/>
      <c r="S58" s="303"/>
      <c r="T58" s="304"/>
      <c r="U58" s="304"/>
      <c r="V58" s="304"/>
      <c r="W58" s="305"/>
      <c r="X58" s="196" t="s">
        <v>251</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16">
        <f>IF($BI$3="４週",SUM(AA58:BB58),IF($BI$3="暦月",SUM(AA58:BE58),""))</f>
        <v>160</v>
      </c>
      <c r="BG58" s="317"/>
      <c r="BH58" s="318">
        <f>IF($BI$3="４週",BF58/4,IF($BI$3="暦月",(BF58/($BI$8/7)),""))</f>
        <v>40</v>
      </c>
      <c r="BI58" s="317"/>
      <c r="BJ58" s="313"/>
      <c r="BK58" s="314"/>
      <c r="BL58" s="314"/>
      <c r="BM58" s="314"/>
      <c r="BN58" s="315"/>
    </row>
    <row r="59" spans="2:66" ht="20.25" customHeight="1" x14ac:dyDescent="0.4">
      <c r="B59" s="319">
        <f>B57+1</f>
        <v>22</v>
      </c>
      <c r="C59" s="464"/>
      <c r="D59" s="466" t="s">
        <v>162</v>
      </c>
      <c r="E59" s="265"/>
      <c r="F59" s="467"/>
      <c r="G59" s="321" t="s">
        <v>102</v>
      </c>
      <c r="H59" s="322"/>
      <c r="I59" s="163"/>
      <c r="J59" s="164"/>
      <c r="K59" s="163"/>
      <c r="L59" s="164"/>
      <c r="M59" s="324" t="s">
        <v>88</v>
      </c>
      <c r="N59" s="325"/>
      <c r="O59" s="326" t="s">
        <v>89</v>
      </c>
      <c r="P59" s="327"/>
      <c r="Q59" s="327"/>
      <c r="R59" s="322"/>
      <c r="S59" s="303" t="s">
        <v>183</v>
      </c>
      <c r="T59" s="304"/>
      <c r="U59" s="304"/>
      <c r="V59" s="304"/>
      <c r="W59" s="305"/>
      <c r="X59" s="195" t="s">
        <v>17</v>
      </c>
      <c r="Y59" s="118"/>
      <c r="Z59" s="119"/>
      <c r="AA59" s="105" t="s">
        <v>247</v>
      </c>
      <c r="AB59" s="106"/>
      <c r="AC59" s="106" t="s">
        <v>245</v>
      </c>
      <c r="AD59" s="106" t="s">
        <v>264</v>
      </c>
      <c r="AE59" s="106" t="s">
        <v>247</v>
      </c>
      <c r="AF59" s="106" t="s">
        <v>246</v>
      </c>
      <c r="AG59" s="107"/>
      <c r="AH59" s="105" t="s">
        <v>246</v>
      </c>
      <c r="AI59" s="106" t="s">
        <v>247</v>
      </c>
      <c r="AJ59" s="106"/>
      <c r="AK59" s="106" t="s">
        <v>245</v>
      </c>
      <c r="AL59" s="106" t="s">
        <v>264</v>
      </c>
      <c r="AM59" s="106" t="s">
        <v>247</v>
      </c>
      <c r="AN59" s="107"/>
      <c r="AO59" s="105" t="s">
        <v>246</v>
      </c>
      <c r="AP59" s="106" t="s">
        <v>247</v>
      </c>
      <c r="AQ59" s="106"/>
      <c r="AR59" s="106"/>
      <c r="AS59" s="106" t="s">
        <v>245</v>
      </c>
      <c r="AT59" s="106" t="s">
        <v>264</v>
      </c>
      <c r="AU59" s="107" t="s">
        <v>246</v>
      </c>
      <c r="AV59" s="105" t="s">
        <v>246</v>
      </c>
      <c r="AW59" s="106"/>
      <c r="AX59" s="106" t="s">
        <v>247</v>
      </c>
      <c r="AY59" s="106" t="s">
        <v>246</v>
      </c>
      <c r="AZ59" s="106"/>
      <c r="BA59" s="106" t="s">
        <v>245</v>
      </c>
      <c r="BB59" s="107" t="s">
        <v>264</v>
      </c>
      <c r="BC59" s="105"/>
      <c r="BD59" s="106"/>
      <c r="BE59" s="108"/>
      <c r="BF59" s="306"/>
      <c r="BG59" s="307"/>
      <c r="BH59" s="308"/>
      <c r="BI59" s="309"/>
      <c r="BJ59" s="310"/>
      <c r="BK59" s="311"/>
      <c r="BL59" s="311"/>
      <c r="BM59" s="311"/>
      <c r="BN59" s="312"/>
    </row>
    <row r="60" spans="2:66" ht="20.25" customHeight="1" x14ac:dyDescent="0.4">
      <c r="B60" s="320"/>
      <c r="C60" s="465"/>
      <c r="D60" s="468"/>
      <c r="E60" s="265"/>
      <c r="F60" s="467"/>
      <c r="G60" s="323"/>
      <c r="H60" s="259"/>
      <c r="I60" s="163"/>
      <c r="J60" s="164" t="str">
        <f>G59</f>
        <v>介護職員</v>
      </c>
      <c r="K60" s="163"/>
      <c r="L60" s="164" t="str">
        <f>M59</f>
        <v>A</v>
      </c>
      <c r="M60" s="252"/>
      <c r="N60" s="253"/>
      <c r="O60" s="257"/>
      <c r="P60" s="258"/>
      <c r="Q60" s="258"/>
      <c r="R60" s="259"/>
      <c r="S60" s="303"/>
      <c r="T60" s="304"/>
      <c r="U60" s="304"/>
      <c r="V60" s="304"/>
      <c r="W60" s="305"/>
      <c r="X60" s="196" t="s">
        <v>251</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16">
        <f>IF($BI$3="４週",SUM(AA60:BB60),IF($BI$3="暦月",SUM(AA60:BE60),""))</f>
        <v>160</v>
      </c>
      <c r="BG60" s="317"/>
      <c r="BH60" s="318">
        <f>IF($BI$3="４週",BF60/4,IF($BI$3="暦月",(BF60/($BI$8/7)),""))</f>
        <v>40</v>
      </c>
      <c r="BI60" s="317"/>
      <c r="BJ60" s="313"/>
      <c r="BK60" s="314"/>
      <c r="BL60" s="314"/>
      <c r="BM60" s="314"/>
      <c r="BN60" s="315"/>
    </row>
    <row r="61" spans="2:66" ht="20.25" customHeight="1" x14ac:dyDescent="0.4">
      <c r="B61" s="319">
        <f>B59+1</f>
        <v>23</v>
      </c>
      <c r="C61" s="464"/>
      <c r="D61" s="466" t="s">
        <v>162</v>
      </c>
      <c r="E61" s="265"/>
      <c r="F61" s="467"/>
      <c r="G61" s="321" t="s">
        <v>102</v>
      </c>
      <c r="H61" s="322"/>
      <c r="I61" s="163"/>
      <c r="J61" s="164"/>
      <c r="K61" s="163"/>
      <c r="L61" s="164"/>
      <c r="M61" s="324" t="s">
        <v>88</v>
      </c>
      <c r="N61" s="325"/>
      <c r="O61" s="326" t="s">
        <v>89</v>
      </c>
      <c r="P61" s="327"/>
      <c r="Q61" s="327"/>
      <c r="R61" s="322"/>
      <c r="S61" s="303" t="s">
        <v>184</v>
      </c>
      <c r="T61" s="304"/>
      <c r="U61" s="304"/>
      <c r="V61" s="304"/>
      <c r="W61" s="305"/>
      <c r="X61" s="195" t="s">
        <v>17</v>
      </c>
      <c r="Y61" s="118"/>
      <c r="Z61" s="119"/>
      <c r="AA61" s="105" t="s">
        <v>246</v>
      </c>
      <c r="AB61" s="106" t="s">
        <v>247</v>
      </c>
      <c r="AC61" s="106"/>
      <c r="AD61" s="106" t="s">
        <v>245</v>
      </c>
      <c r="AE61" s="106" t="s">
        <v>264</v>
      </c>
      <c r="AF61" s="106"/>
      <c r="AG61" s="107" t="s">
        <v>246</v>
      </c>
      <c r="AH61" s="105" t="s">
        <v>247</v>
      </c>
      <c r="AI61" s="106" t="s">
        <v>247</v>
      </c>
      <c r="AJ61" s="106" t="s">
        <v>246</v>
      </c>
      <c r="AK61" s="106"/>
      <c r="AL61" s="106" t="s">
        <v>245</v>
      </c>
      <c r="AM61" s="106" t="s">
        <v>264</v>
      </c>
      <c r="AN61" s="107"/>
      <c r="AO61" s="105" t="s">
        <v>247</v>
      </c>
      <c r="AP61" s="106"/>
      <c r="AQ61" s="106" t="s">
        <v>247</v>
      </c>
      <c r="AR61" s="106" t="s">
        <v>247</v>
      </c>
      <c r="AS61" s="106"/>
      <c r="AT61" s="106" t="s">
        <v>245</v>
      </c>
      <c r="AU61" s="107" t="s">
        <v>264</v>
      </c>
      <c r="AV61" s="105" t="s">
        <v>247</v>
      </c>
      <c r="AW61" s="106" t="s">
        <v>246</v>
      </c>
      <c r="AX61" s="106"/>
      <c r="AY61" s="106" t="s">
        <v>247</v>
      </c>
      <c r="AZ61" s="106" t="s">
        <v>312</v>
      </c>
      <c r="BA61" s="106"/>
      <c r="BB61" s="107" t="s">
        <v>245</v>
      </c>
      <c r="BC61" s="105"/>
      <c r="BD61" s="106"/>
      <c r="BE61" s="108"/>
      <c r="BF61" s="306"/>
      <c r="BG61" s="307"/>
      <c r="BH61" s="308"/>
      <c r="BI61" s="309"/>
      <c r="BJ61" s="310"/>
      <c r="BK61" s="311"/>
      <c r="BL61" s="311"/>
      <c r="BM61" s="311"/>
      <c r="BN61" s="312"/>
    </row>
    <row r="62" spans="2:66" ht="20.25" customHeight="1" x14ac:dyDescent="0.4">
      <c r="B62" s="320"/>
      <c r="C62" s="465"/>
      <c r="D62" s="468"/>
      <c r="E62" s="265"/>
      <c r="F62" s="467"/>
      <c r="G62" s="323"/>
      <c r="H62" s="259"/>
      <c r="I62" s="163"/>
      <c r="J62" s="164" t="str">
        <f>G61</f>
        <v>介護職員</v>
      </c>
      <c r="K62" s="163"/>
      <c r="L62" s="164" t="str">
        <f>M61</f>
        <v>A</v>
      </c>
      <c r="M62" s="252"/>
      <c r="N62" s="253"/>
      <c r="O62" s="257"/>
      <c r="P62" s="258"/>
      <c r="Q62" s="258"/>
      <c r="R62" s="259"/>
      <c r="S62" s="303"/>
      <c r="T62" s="304"/>
      <c r="U62" s="304"/>
      <c r="V62" s="304"/>
      <c r="W62" s="305"/>
      <c r="X62" s="196" t="s">
        <v>251</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16">
        <f>IF($BI$3="４週",SUM(AA62:BB62),IF($BI$3="暦月",SUM(AA62:BE62),""))</f>
        <v>160</v>
      </c>
      <c r="BG62" s="317"/>
      <c r="BH62" s="318">
        <f>IF($BI$3="４週",BF62/4,IF($BI$3="暦月",(BF62/($BI$8/7)),""))</f>
        <v>40</v>
      </c>
      <c r="BI62" s="317"/>
      <c r="BJ62" s="313"/>
      <c r="BK62" s="314"/>
      <c r="BL62" s="314"/>
      <c r="BM62" s="314"/>
      <c r="BN62" s="315"/>
    </row>
    <row r="63" spans="2:66" ht="20.25" customHeight="1" x14ac:dyDescent="0.4">
      <c r="B63" s="319">
        <f>B61+1</f>
        <v>24</v>
      </c>
      <c r="C63" s="464"/>
      <c r="D63" s="466" t="s">
        <v>162</v>
      </c>
      <c r="E63" s="265"/>
      <c r="F63" s="467"/>
      <c r="G63" s="321" t="s">
        <v>102</v>
      </c>
      <c r="H63" s="322"/>
      <c r="I63" s="163"/>
      <c r="J63" s="164"/>
      <c r="K63" s="163"/>
      <c r="L63" s="164"/>
      <c r="M63" s="324" t="s">
        <v>98</v>
      </c>
      <c r="N63" s="325"/>
      <c r="O63" s="326" t="s">
        <v>89</v>
      </c>
      <c r="P63" s="327"/>
      <c r="Q63" s="327"/>
      <c r="R63" s="322"/>
      <c r="S63" s="303" t="s">
        <v>185</v>
      </c>
      <c r="T63" s="304"/>
      <c r="U63" s="304"/>
      <c r="V63" s="304"/>
      <c r="W63" s="305"/>
      <c r="X63" s="195" t="s">
        <v>17</v>
      </c>
      <c r="Y63" s="118"/>
      <c r="Z63" s="119"/>
      <c r="AA63" s="105"/>
      <c r="AB63" s="106" t="s">
        <v>246</v>
      </c>
      <c r="AC63" s="106" t="s">
        <v>247</v>
      </c>
      <c r="AD63" s="106"/>
      <c r="AE63" s="106" t="s">
        <v>247</v>
      </c>
      <c r="AF63" s="106" t="s">
        <v>247</v>
      </c>
      <c r="AG63" s="107"/>
      <c r="AH63" s="105"/>
      <c r="AI63" s="106" t="s">
        <v>246</v>
      </c>
      <c r="AJ63" s="106" t="s">
        <v>247</v>
      </c>
      <c r="AK63" s="106" t="s">
        <v>247</v>
      </c>
      <c r="AL63" s="106"/>
      <c r="AM63" s="106"/>
      <c r="AN63" s="107" t="s">
        <v>246</v>
      </c>
      <c r="AO63" s="105"/>
      <c r="AP63" s="106"/>
      <c r="AQ63" s="106" t="s">
        <v>246</v>
      </c>
      <c r="AR63" s="106" t="s">
        <v>246</v>
      </c>
      <c r="AS63" s="106" t="s">
        <v>247</v>
      </c>
      <c r="AT63" s="106"/>
      <c r="AU63" s="107" t="s">
        <v>247</v>
      </c>
      <c r="AV63" s="105"/>
      <c r="AW63" s="106" t="s">
        <v>247</v>
      </c>
      <c r="AX63" s="106" t="s">
        <v>247</v>
      </c>
      <c r="AY63" s="106"/>
      <c r="AZ63" s="106" t="s">
        <v>247</v>
      </c>
      <c r="BA63" s="106" t="s">
        <v>246</v>
      </c>
      <c r="BB63" s="107"/>
      <c r="BC63" s="105"/>
      <c r="BD63" s="106"/>
      <c r="BE63" s="108"/>
      <c r="BF63" s="306"/>
      <c r="BG63" s="307"/>
      <c r="BH63" s="308"/>
      <c r="BI63" s="309"/>
      <c r="BJ63" s="310"/>
      <c r="BK63" s="311"/>
      <c r="BL63" s="311"/>
      <c r="BM63" s="311"/>
      <c r="BN63" s="312"/>
    </row>
    <row r="64" spans="2:66" ht="20.25" customHeight="1" x14ac:dyDescent="0.4">
      <c r="B64" s="320"/>
      <c r="C64" s="465"/>
      <c r="D64" s="468"/>
      <c r="E64" s="265"/>
      <c r="F64" s="467"/>
      <c r="G64" s="323"/>
      <c r="H64" s="259"/>
      <c r="I64" s="163"/>
      <c r="J64" s="164" t="str">
        <f>G63</f>
        <v>介護職員</v>
      </c>
      <c r="K64" s="163"/>
      <c r="L64" s="164" t="str">
        <f>M63</f>
        <v>C</v>
      </c>
      <c r="M64" s="252"/>
      <c r="N64" s="253"/>
      <c r="O64" s="257"/>
      <c r="P64" s="258"/>
      <c r="Q64" s="258"/>
      <c r="R64" s="259"/>
      <c r="S64" s="303"/>
      <c r="T64" s="304"/>
      <c r="U64" s="304"/>
      <c r="V64" s="304"/>
      <c r="W64" s="305"/>
      <c r="X64" s="196" t="s">
        <v>251</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16">
        <f>IF($BI$3="４週",SUM(AA64:BB64),IF($BI$3="暦月",SUM(AA64:BE64),""))</f>
        <v>128</v>
      </c>
      <c r="BG64" s="317"/>
      <c r="BH64" s="318">
        <f>IF($BI$3="４週",BF64/4,IF($BI$3="暦月",(BF64/($BI$8/7)),""))</f>
        <v>32</v>
      </c>
      <c r="BI64" s="317"/>
      <c r="BJ64" s="313"/>
      <c r="BK64" s="314"/>
      <c r="BL64" s="314"/>
      <c r="BM64" s="314"/>
      <c r="BN64" s="315"/>
    </row>
    <row r="65" spans="2:66" ht="20.25" customHeight="1" x14ac:dyDescent="0.4">
      <c r="B65" s="319">
        <f>B63+1</f>
        <v>25</v>
      </c>
      <c r="C65" s="464" t="s">
        <v>161</v>
      </c>
      <c r="D65" s="466" t="s">
        <v>163</v>
      </c>
      <c r="E65" s="265"/>
      <c r="F65" s="467"/>
      <c r="G65" s="321" t="s">
        <v>102</v>
      </c>
      <c r="H65" s="322"/>
      <c r="I65" s="163"/>
      <c r="J65" s="164"/>
      <c r="K65" s="163"/>
      <c r="L65" s="164"/>
      <c r="M65" s="324" t="s">
        <v>88</v>
      </c>
      <c r="N65" s="325"/>
      <c r="O65" s="326" t="s">
        <v>18</v>
      </c>
      <c r="P65" s="327"/>
      <c r="Q65" s="327"/>
      <c r="R65" s="322"/>
      <c r="S65" s="303" t="s">
        <v>186</v>
      </c>
      <c r="T65" s="304"/>
      <c r="U65" s="304"/>
      <c r="V65" s="304"/>
      <c r="W65" s="305"/>
      <c r="X65" s="195" t="s">
        <v>17</v>
      </c>
      <c r="Y65" s="118"/>
      <c r="Z65" s="119"/>
      <c r="AA65" s="105" t="s">
        <v>247</v>
      </c>
      <c r="AB65" s="106" t="s">
        <v>247</v>
      </c>
      <c r="AC65" s="106"/>
      <c r="AD65" s="106"/>
      <c r="AE65" s="106" t="s">
        <v>245</v>
      </c>
      <c r="AF65" s="106" t="s">
        <v>264</v>
      </c>
      <c r="AG65" s="107" t="s">
        <v>246</v>
      </c>
      <c r="AH65" s="105" t="s">
        <v>246</v>
      </c>
      <c r="AI65" s="106"/>
      <c r="AJ65" s="106" t="s">
        <v>247</v>
      </c>
      <c r="AK65" s="106" t="s">
        <v>247</v>
      </c>
      <c r="AL65" s="106"/>
      <c r="AM65" s="106" t="s">
        <v>245</v>
      </c>
      <c r="AN65" s="107" t="s">
        <v>264</v>
      </c>
      <c r="AO65" s="105" t="s">
        <v>246</v>
      </c>
      <c r="AP65" s="106" t="s">
        <v>246</v>
      </c>
      <c r="AQ65" s="106"/>
      <c r="AR65" s="106" t="s">
        <v>247</v>
      </c>
      <c r="AS65" s="106"/>
      <c r="AT65" s="106"/>
      <c r="AU65" s="107" t="s">
        <v>245</v>
      </c>
      <c r="AV65" s="105" t="s">
        <v>264</v>
      </c>
      <c r="AW65" s="106" t="s">
        <v>246</v>
      </c>
      <c r="AX65" s="106" t="s">
        <v>246</v>
      </c>
      <c r="AY65" s="106"/>
      <c r="AZ65" s="106" t="s">
        <v>246</v>
      </c>
      <c r="BA65" s="106" t="s">
        <v>247</v>
      </c>
      <c r="BB65" s="107" t="s">
        <v>247</v>
      </c>
      <c r="BC65" s="105"/>
      <c r="BD65" s="106"/>
      <c r="BE65" s="108"/>
      <c r="BF65" s="306"/>
      <c r="BG65" s="307"/>
      <c r="BH65" s="308"/>
      <c r="BI65" s="309"/>
      <c r="BJ65" s="310"/>
      <c r="BK65" s="311"/>
      <c r="BL65" s="311"/>
      <c r="BM65" s="311"/>
      <c r="BN65" s="312"/>
    </row>
    <row r="66" spans="2:66" ht="20.25" customHeight="1" x14ac:dyDescent="0.4">
      <c r="B66" s="320"/>
      <c r="C66" s="465"/>
      <c r="D66" s="468"/>
      <c r="E66" s="265"/>
      <c r="F66" s="467"/>
      <c r="G66" s="323"/>
      <c r="H66" s="259"/>
      <c r="I66" s="163"/>
      <c r="J66" s="164" t="str">
        <f>G65</f>
        <v>介護職員</v>
      </c>
      <c r="K66" s="163"/>
      <c r="L66" s="164" t="str">
        <f>M65</f>
        <v>A</v>
      </c>
      <c r="M66" s="252"/>
      <c r="N66" s="253"/>
      <c r="O66" s="257"/>
      <c r="P66" s="258"/>
      <c r="Q66" s="258"/>
      <c r="R66" s="259"/>
      <c r="S66" s="303"/>
      <c r="T66" s="304"/>
      <c r="U66" s="304"/>
      <c r="V66" s="304"/>
      <c r="W66" s="305"/>
      <c r="X66" s="196" t="s">
        <v>251</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16">
        <f>IF($BI$3="４週",SUM(AA66:BB66),IF($BI$3="暦月",SUM(AA66:BE66),""))</f>
        <v>160</v>
      </c>
      <c r="BG66" s="317"/>
      <c r="BH66" s="318">
        <f>IF($BI$3="４週",BF66/4,IF($BI$3="暦月",(BF66/($BI$8/7)),""))</f>
        <v>40</v>
      </c>
      <c r="BI66" s="317"/>
      <c r="BJ66" s="313"/>
      <c r="BK66" s="314"/>
      <c r="BL66" s="314"/>
      <c r="BM66" s="314"/>
      <c r="BN66" s="315"/>
    </row>
    <row r="67" spans="2:66" ht="20.25" customHeight="1" x14ac:dyDescent="0.4">
      <c r="B67" s="319">
        <f>B65+1</f>
        <v>26</v>
      </c>
      <c r="C67" s="464"/>
      <c r="D67" s="466" t="s">
        <v>163</v>
      </c>
      <c r="E67" s="265"/>
      <c r="F67" s="467"/>
      <c r="G67" s="321" t="s">
        <v>102</v>
      </c>
      <c r="H67" s="322"/>
      <c r="I67" s="163"/>
      <c r="J67" s="164"/>
      <c r="K67" s="163"/>
      <c r="L67" s="164"/>
      <c r="M67" s="324" t="s">
        <v>88</v>
      </c>
      <c r="N67" s="325"/>
      <c r="O67" s="326" t="s">
        <v>89</v>
      </c>
      <c r="P67" s="327"/>
      <c r="Q67" s="327"/>
      <c r="R67" s="322"/>
      <c r="S67" s="303" t="s">
        <v>187</v>
      </c>
      <c r="T67" s="304"/>
      <c r="U67" s="304"/>
      <c r="V67" s="304"/>
      <c r="W67" s="305"/>
      <c r="X67" s="195" t="s">
        <v>17</v>
      </c>
      <c r="Y67" s="118"/>
      <c r="Z67" s="119"/>
      <c r="AA67" s="105"/>
      <c r="AB67" s="106" t="s">
        <v>246</v>
      </c>
      <c r="AC67" s="106" t="s">
        <v>247</v>
      </c>
      <c r="AD67" s="106" t="s">
        <v>247</v>
      </c>
      <c r="AE67" s="106"/>
      <c r="AF67" s="106" t="s">
        <v>245</v>
      </c>
      <c r="AG67" s="107" t="s">
        <v>264</v>
      </c>
      <c r="AH67" s="105" t="s">
        <v>247</v>
      </c>
      <c r="AI67" s="106"/>
      <c r="AJ67" s="106" t="s">
        <v>247</v>
      </c>
      <c r="AK67" s="106" t="s">
        <v>247</v>
      </c>
      <c r="AL67" s="106"/>
      <c r="AM67" s="106"/>
      <c r="AN67" s="107" t="s">
        <v>245</v>
      </c>
      <c r="AO67" s="105" t="s">
        <v>264</v>
      </c>
      <c r="AP67" s="106" t="s">
        <v>247</v>
      </c>
      <c r="AQ67" s="106" t="s">
        <v>247</v>
      </c>
      <c r="AR67" s="106" t="s">
        <v>247</v>
      </c>
      <c r="AS67" s="106" t="s">
        <v>246</v>
      </c>
      <c r="AT67" s="106" t="s">
        <v>246</v>
      </c>
      <c r="AU67" s="107"/>
      <c r="AV67" s="105" t="s">
        <v>245</v>
      </c>
      <c r="AW67" s="106" t="s">
        <v>264</v>
      </c>
      <c r="AX67" s="106" t="s">
        <v>246</v>
      </c>
      <c r="AY67" s="106" t="s">
        <v>247</v>
      </c>
      <c r="AZ67" s="106"/>
      <c r="BA67" s="106"/>
      <c r="BB67" s="107" t="s">
        <v>246</v>
      </c>
      <c r="BC67" s="105"/>
      <c r="BD67" s="106"/>
      <c r="BE67" s="108"/>
      <c r="BF67" s="306"/>
      <c r="BG67" s="307"/>
      <c r="BH67" s="308"/>
      <c r="BI67" s="309"/>
      <c r="BJ67" s="310"/>
      <c r="BK67" s="311"/>
      <c r="BL67" s="311"/>
      <c r="BM67" s="311"/>
      <c r="BN67" s="312"/>
    </row>
    <row r="68" spans="2:66" ht="20.25" customHeight="1" x14ac:dyDescent="0.4">
      <c r="B68" s="320"/>
      <c r="C68" s="465"/>
      <c r="D68" s="468"/>
      <c r="E68" s="265"/>
      <c r="F68" s="467"/>
      <c r="G68" s="323"/>
      <c r="H68" s="259"/>
      <c r="I68" s="163"/>
      <c r="J68" s="164" t="str">
        <f>G67</f>
        <v>介護職員</v>
      </c>
      <c r="K68" s="163"/>
      <c r="L68" s="164" t="str">
        <f>M67</f>
        <v>A</v>
      </c>
      <c r="M68" s="252"/>
      <c r="N68" s="253"/>
      <c r="O68" s="257"/>
      <c r="P68" s="258"/>
      <c r="Q68" s="258"/>
      <c r="R68" s="259"/>
      <c r="S68" s="303"/>
      <c r="T68" s="304"/>
      <c r="U68" s="304"/>
      <c r="V68" s="304"/>
      <c r="W68" s="305"/>
      <c r="X68" s="196" t="s">
        <v>251</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16">
        <f>IF($BI$3="４週",SUM(AA68:BB68),IF($BI$3="暦月",SUM(AA68:BE68),""))</f>
        <v>160</v>
      </c>
      <c r="BG68" s="317"/>
      <c r="BH68" s="318">
        <f>IF($BI$3="４週",BF68/4,IF($BI$3="暦月",(BF68/($BI$8/7)),""))</f>
        <v>40</v>
      </c>
      <c r="BI68" s="317"/>
      <c r="BJ68" s="313"/>
      <c r="BK68" s="314"/>
      <c r="BL68" s="314"/>
      <c r="BM68" s="314"/>
      <c r="BN68" s="315"/>
    </row>
    <row r="69" spans="2:66" ht="20.25" customHeight="1" x14ac:dyDescent="0.4">
      <c r="B69" s="319">
        <f>B67+1</f>
        <v>27</v>
      </c>
      <c r="C69" s="464"/>
      <c r="D69" s="466" t="s">
        <v>163</v>
      </c>
      <c r="E69" s="265"/>
      <c r="F69" s="467"/>
      <c r="G69" s="321" t="s">
        <v>102</v>
      </c>
      <c r="H69" s="322"/>
      <c r="I69" s="163"/>
      <c r="J69" s="164"/>
      <c r="K69" s="163"/>
      <c r="L69" s="164"/>
      <c r="M69" s="324" t="s">
        <v>88</v>
      </c>
      <c r="N69" s="325"/>
      <c r="O69" s="326" t="s">
        <v>89</v>
      </c>
      <c r="P69" s="327"/>
      <c r="Q69" s="327"/>
      <c r="R69" s="322"/>
      <c r="S69" s="303" t="s">
        <v>188</v>
      </c>
      <c r="T69" s="304"/>
      <c r="U69" s="304"/>
      <c r="V69" s="304"/>
      <c r="W69" s="305"/>
      <c r="X69" s="195" t="s">
        <v>17</v>
      </c>
      <c r="Y69" s="118"/>
      <c r="Z69" s="119"/>
      <c r="AA69" s="105" t="s">
        <v>246</v>
      </c>
      <c r="AB69" s="106"/>
      <c r="AC69" s="106" t="s">
        <v>246</v>
      </c>
      <c r="AD69" s="106"/>
      <c r="AE69" s="106" t="s">
        <v>247</v>
      </c>
      <c r="AF69" s="106"/>
      <c r="AG69" s="107" t="s">
        <v>245</v>
      </c>
      <c r="AH69" s="105" t="s">
        <v>264</v>
      </c>
      <c r="AI69" s="106" t="s">
        <v>247</v>
      </c>
      <c r="AJ69" s="106" t="s">
        <v>247</v>
      </c>
      <c r="AK69" s="106" t="s">
        <v>246</v>
      </c>
      <c r="AL69" s="106" t="s">
        <v>246</v>
      </c>
      <c r="AM69" s="106"/>
      <c r="AN69" s="107" t="s">
        <v>247</v>
      </c>
      <c r="AO69" s="105" t="s">
        <v>245</v>
      </c>
      <c r="AP69" s="106" t="s">
        <v>264</v>
      </c>
      <c r="AQ69" s="106" t="s">
        <v>246</v>
      </c>
      <c r="AR69" s="106"/>
      <c r="AS69" s="106" t="s">
        <v>247</v>
      </c>
      <c r="AT69" s="106" t="s">
        <v>247</v>
      </c>
      <c r="AU69" s="107"/>
      <c r="AV69" s="105"/>
      <c r="AW69" s="106" t="s">
        <v>245</v>
      </c>
      <c r="AX69" s="106" t="s">
        <v>264</v>
      </c>
      <c r="AY69" s="106" t="s">
        <v>246</v>
      </c>
      <c r="AZ69" s="106" t="s">
        <v>247</v>
      </c>
      <c r="BA69" s="106" t="s">
        <v>247</v>
      </c>
      <c r="BB69" s="107"/>
      <c r="BC69" s="105"/>
      <c r="BD69" s="106"/>
      <c r="BE69" s="108"/>
      <c r="BF69" s="306"/>
      <c r="BG69" s="307"/>
      <c r="BH69" s="308"/>
      <c r="BI69" s="309"/>
      <c r="BJ69" s="310"/>
      <c r="BK69" s="311"/>
      <c r="BL69" s="311"/>
      <c r="BM69" s="311"/>
      <c r="BN69" s="312"/>
    </row>
    <row r="70" spans="2:66" ht="20.25" customHeight="1" x14ac:dyDescent="0.4">
      <c r="B70" s="320"/>
      <c r="C70" s="465"/>
      <c r="D70" s="468"/>
      <c r="E70" s="265"/>
      <c r="F70" s="467"/>
      <c r="G70" s="323"/>
      <c r="H70" s="259"/>
      <c r="I70" s="163"/>
      <c r="J70" s="164" t="str">
        <f>G69</f>
        <v>介護職員</v>
      </c>
      <c r="K70" s="163"/>
      <c r="L70" s="164" t="str">
        <f>M69</f>
        <v>A</v>
      </c>
      <c r="M70" s="252"/>
      <c r="N70" s="253"/>
      <c r="O70" s="257"/>
      <c r="P70" s="258"/>
      <c r="Q70" s="258"/>
      <c r="R70" s="259"/>
      <c r="S70" s="303"/>
      <c r="T70" s="304"/>
      <c r="U70" s="304"/>
      <c r="V70" s="304"/>
      <c r="W70" s="305"/>
      <c r="X70" s="196" t="s">
        <v>251</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16">
        <f>IF($BI$3="４週",SUM(AA70:BB70),IF($BI$3="暦月",SUM(AA70:BE70),""))</f>
        <v>160</v>
      </c>
      <c r="BG70" s="317"/>
      <c r="BH70" s="318">
        <f>IF($BI$3="４週",BF70/4,IF($BI$3="暦月",(BF70/($BI$8/7)),""))</f>
        <v>40</v>
      </c>
      <c r="BI70" s="317"/>
      <c r="BJ70" s="313"/>
      <c r="BK70" s="314"/>
      <c r="BL70" s="314"/>
      <c r="BM70" s="314"/>
      <c r="BN70" s="315"/>
    </row>
    <row r="71" spans="2:66" ht="20.25" customHeight="1" x14ac:dyDescent="0.4">
      <c r="B71" s="319">
        <f>B69+1</f>
        <v>28</v>
      </c>
      <c r="C71" s="464"/>
      <c r="D71" s="466" t="s">
        <v>163</v>
      </c>
      <c r="E71" s="265"/>
      <c r="F71" s="467"/>
      <c r="G71" s="321" t="s">
        <v>102</v>
      </c>
      <c r="H71" s="322"/>
      <c r="I71" s="163"/>
      <c r="J71" s="164"/>
      <c r="K71" s="163"/>
      <c r="L71" s="164"/>
      <c r="M71" s="324" t="s">
        <v>88</v>
      </c>
      <c r="N71" s="325"/>
      <c r="O71" s="326" t="s">
        <v>89</v>
      </c>
      <c r="P71" s="327"/>
      <c r="Q71" s="327"/>
      <c r="R71" s="322"/>
      <c r="S71" s="303" t="s">
        <v>189</v>
      </c>
      <c r="T71" s="304"/>
      <c r="U71" s="304"/>
      <c r="V71" s="304"/>
      <c r="W71" s="305"/>
      <c r="X71" s="195" t="s">
        <v>17</v>
      </c>
      <c r="Y71" s="118"/>
      <c r="Z71" s="119"/>
      <c r="AA71" s="105" t="s">
        <v>311</v>
      </c>
      <c r="AB71" s="106"/>
      <c r="AC71" s="106" t="s">
        <v>247</v>
      </c>
      <c r="AD71" s="106" t="s">
        <v>246</v>
      </c>
      <c r="AE71" s="106" t="s">
        <v>246</v>
      </c>
      <c r="AF71" s="106" t="s">
        <v>246</v>
      </c>
      <c r="AG71" s="107"/>
      <c r="AH71" s="105" t="s">
        <v>245</v>
      </c>
      <c r="AI71" s="106" t="s">
        <v>264</v>
      </c>
      <c r="AJ71" s="106" t="s">
        <v>246</v>
      </c>
      <c r="AK71" s="106"/>
      <c r="AL71" s="106" t="s">
        <v>247</v>
      </c>
      <c r="AM71" s="106" t="s">
        <v>247</v>
      </c>
      <c r="AN71" s="107"/>
      <c r="AO71" s="105"/>
      <c r="AP71" s="106" t="s">
        <v>245</v>
      </c>
      <c r="AQ71" s="106" t="s">
        <v>264</v>
      </c>
      <c r="AR71" s="106" t="s">
        <v>246</v>
      </c>
      <c r="AS71" s="106"/>
      <c r="AT71" s="106" t="s">
        <v>247</v>
      </c>
      <c r="AU71" s="107" t="s">
        <v>247</v>
      </c>
      <c r="AV71" s="105" t="s">
        <v>247</v>
      </c>
      <c r="AW71" s="106"/>
      <c r="AX71" s="106" t="s">
        <v>245</v>
      </c>
      <c r="AY71" s="106" t="s">
        <v>264</v>
      </c>
      <c r="AZ71" s="106" t="s">
        <v>246</v>
      </c>
      <c r="BA71" s="106"/>
      <c r="BB71" s="107" t="s">
        <v>247</v>
      </c>
      <c r="BC71" s="105"/>
      <c r="BD71" s="106"/>
      <c r="BE71" s="108"/>
      <c r="BF71" s="306"/>
      <c r="BG71" s="307"/>
      <c r="BH71" s="308"/>
      <c r="BI71" s="309"/>
      <c r="BJ71" s="310"/>
      <c r="BK71" s="311"/>
      <c r="BL71" s="311"/>
      <c r="BM71" s="311"/>
      <c r="BN71" s="312"/>
    </row>
    <row r="72" spans="2:66" ht="20.25" customHeight="1" x14ac:dyDescent="0.4">
      <c r="B72" s="320"/>
      <c r="C72" s="465"/>
      <c r="D72" s="468"/>
      <c r="E72" s="265"/>
      <c r="F72" s="467"/>
      <c r="G72" s="323"/>
      <c r="H72" s="259"/>
      <c r="I72" s="163"/>
      <c r="J72" s="164" t="str">
        <f>G71</f>
        <v>介護職員</v>
      </c>
      <c r="K72" s="163"/>
      <c r="L72" s="164" t="str">
        <f>M71</f>
        <v>A</v>
      </c>
      <c r="M72" s="252"/>
      <c r="N72" s="253"/>
      <c r="O72" s="257"/>
      <c r="P72" s="258"/>
      <c r="Q72" s="258"/>
      <c r="R72" s="259"/>
      <c r="S72" s="303"/>
      <c r="T72" s="304"/>
      <c r="U72" s="304"/>
      <c r="V72" s="304"/>
      <c r="W72" s="305"/>
      <c r="X72" s="196" t="s">
        <v>251</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16">
        <f>IF($BI$3="４週",SUM(AA72:BB72),IF($BI$3="暦月",SUM(AA72:BE72),""))</f>
        <v>160</v>
      </c>
      <c r="BG72" s="317"/>
      <c r="BH72" s="318">
        <f>IF($BI$3="４週",BF72/4,IF($BI$3="暦月",(BF72/($BI$8/7)),""))</f>
        <v>40</v>
      </c>
      <c r="BI72" s="317"/>
      <c r="BJ72" s="313"/>
      <c r="BK72" s="314"/>
      <c r="BL72" s="314"/>
      <c r="BM72" s="314"/>
      <c r="BN72" s="315"/>
    </row>
    <row r="73" spans="2:66" ht="20.25" customHeight="1" x14ac:dyDescent="0.4">
      <c r="B73" s="319">
        <f>B71+1</f>
        <v>29</v>
      </c>
      <c r="C73" s="464"/>
      <c r="D73" s="466" t="s">
        <v>163</v>
      </c>
      <c r="E73" s="265"/>
      <c r="F73" s="467"/>
      <c r="G73" s="321" t="s">
        <v>102</v>
      </c>
      <c r="H73" s="322"/>
      <c r="I73" s="163"/>
      <c r="J73" s="164"/>
      <c r="K73" s="163"/>
      <c r="L73" s="164"/>
      <c r="M73" s="324" t="s">
        <v>98</v>
      </c>
      <c r="N73" s="325"/>
      <c r="O73" s="326" t="s">
        <v>89</v>
      </c>
      <c r="P73" s="327"/>
      <c r="Q73" s="327"/>
      <c r="R73" s="322"/>
      <c r="S73" s="303" t="s">
        <v>190</v>
      </c>
      <c r="T73" s="304"/>
      <c r="U73" s="304"/>
      <c r="V73" s="304"/>
      <c r="W73" s="305"/>
      <c r="X73" s="195" t="s">
        <v>17</v>
      </c>
      <c r="Y73" s="118"/>
      <c r="Z73" s="119"/>
      <c r="AA73" s="105" t="s">
        <v>247</v>
      </c>
      <c r="AB73" s="106"/>
      <c r="AC73" s="106"/>
      <c r="AD73" s="106" t="s">
        <v>247</v>
      </c>
      <c r="AE73" s="106"/>
      <c r="AF73" s="106" t="s">
        <v>247</v>
      </c>
      <c r="AG73" s="107" t="s">
        <v>247</v>
      </c>
      <c r="AH73" s="105"/>
      <c r="AI73" s="106" t="s">
        <v>247</v>
      </c>
      <c r="AJ73" s="106"/>
      <c r="AK73" s="106"/>
      <c r="AL73" s="106" t="s">
        <v>247</v>
      </c>
      <c r="AM73" s="106" t="s">
        <v>246</v>
      </c>
      <c r="AN73" s="107" t="s">
        <v>246</v>
      </c>
      <c r="AO73" s="105" t="s">
        <v>247</v>
      </c>
      <c r="AP73" s="106"/>
      <c r="AQ73" s="106" t="s">
        <v>247</v>
      </c>
      <c r="AR73" s="106"/>
      <c r="AS73" s="106" t="s">
        <v>247</v>
      </c>
      <c r="AT73" s="106"/>
      <c r="AU73" s="107" t="s">
        <v>246</v>
      </c>
      <c r="AV73" s="105" t="s">
        <v>246</v>
      </c>
      <c r="AW73" s="106" t="s">
        <v>247</v>
      </c>
      <c r="AX73" s="106"/>
      <c r="AY73" s="106" t="s">
        <v>247</v>
      </c>
      <c r="AZ73" s="106"/>
      <c r="BA73" s="106" t="s">
        <v>246</v>
      </c>
      <c r="BB73" s="107"/>
      <c r="BC73" s="105"/>
      <c r="BD73" s="106"/>
      <c r="BE73" s="108"/>
      <c r="BF73" s="306"/>
      <c r="BG73" s="307"/>
      <c r="BH73" s="308"/>
      <c r="BI73" s="309"/>
      <c r="BJ73" s="310"/>
      <c r="BK73" s="311"/>
      <c r="BL73" s="311"/>
      <c r="BM73" s="311"/>
      <c r="BN73" s="312"/>
    </row>
    <row r="74" spans="2:66" ht="20.25" customHeight="1" x14ac:dyDescent="0.4">
      <c r="B74" s="320"/>
      <c r="C74" s="465"/>
      <c r="D74" s="468"/>
      <c r="E74" s="265"/>
      <c r="F74" s="467"/>
      <c r="G74" s="354"/>
      <c r="H74" s="355"/>
      <c r="I74" s="207"/>
      <c r="J74" s="208" t="str">
        <f>G73</f>
        <v>介護職員</v>
      </c>
      <c r="K74" s="207"/>
      <c r="L74" s="208" t="str">
        <f>M73</f>
        <v>C</v>
      </c>
      <c r="M74" s="356"/>
      <c r="N74" s="357"/>
      <c r="O74" s="358"/>
      <c r="P74" s="359"/>
      <c r="Q74" s="359"/>
      <c r="R74" s="355"/>
      <c r="S74" s="303"/>
      <c r="T74" s="304"/>
      <c r="U74" s="304"/>
      <c r="V74" s="304"/>
      <c r="W74" s="305"/>
      <c r="X74" s="196" t="s">
        <v>251</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51">
        <f>IF($BI$3="４週",SUM(AA74:BB74),IF($BI$3="暦月",SUM(AA74:BE74),""))</f>
        <v>128</v>
      </c>
      <c r="BG74" s="352"/>
      <c r="BH74" s="353">
        <f>IF($BI$3="４週",BF74/4,IF($BI$3="暦月",(BF74/($BI$8/7)),""))</f>
        <v>32</v>
      </c>
      <c r="BI74" s="352"/>
      <c r="BJ74" s="348"/>
      <c r="BK74" s="349"/>
      <c r="BL74" s="349"/>
      <c r="BM74" s="349"/>
      <c r="BN74" s="350"/>
    </row>
    <row r="75" spans="2:66" ht="20.25" customHeight="1" x14ac:dyDescent="0.4">
      <c r="B75" s="319">
        <f>B73+1</f>
        <v>30</v>
      </c>
      <c r="C75" s="464"/>
      <c r="D75" s="466"/>
      <c r="E75" s="265"/>
      <c r="F75" s="467"/>
      <c r="G75" s="321"/>
      <c r="H75" s="322"/>
      <c r="I75" s="165"/>
      <c r="J75" s="166"/>
      <c r="K75" s="165"/>
      <c r="L75" s="166"/>
      <c r="M75" s="324"/>
      <c r="N75" s="325"/>
      <c r="O75" s="326"/>
      <c r="P75" s="327"/>
      <c r="Q75" s="327"/>
      <c r="R75" s="322"/>
      <c r="S75" s="303"/>
      <c r="T75" s="304"/>
      <c r="U75" s="304"/>
      <c r="V75" s="304"/>
      <c r="W75" s="305"/>
      <c r="X75" s="121" t="s">
        <v>17</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6"/>
      <c r="BG75" s="307"/>
      <c r="BH75" s="308"/>
      <c r="BI75" s="309"/>
      <c r="BJ75" s="310"/>
      <c r="BK75" s="311"/>
      <c r="BL75" s="311"/>
      <c r="BM75" s="311"/>
      <c r="BN75" s="312"/>
    </row>
    <row r="76" spans="2:66" ht="20.25" customHeight="1" thickBot="1" x14ac:dyDescent="0.45">
      <c r="B76" s="360"/>
      <c r="C76" s="469"/>
      <c r="D76" s="470"/>
      <c r="E76" s="471"/>
      <c r="F76" s="472"/>
      <c r="G76" s="361"/>
      <c r="H76" s="362"/>
      <c r="I76" s="190"/>
      <c r="J76" s="191">
        <f>G76</f>
        <v>0</v>
      </c>
      <c r="K76" s="190"/>
      <c r="L76" s="191">
        <f>M76</f>
        <v>0</v>
      </c>
      <c r="M76" s="363"/>
      <c r="N76" s="364"/>
      <c r="O76" s="365"/>
      <c r="P76" s="366"/>
      <c r="Q76" s="366"/>
      <c r="R76" s="362"/>
      <c r="S76" s="373"/>
      <c r="T76" s="374"/>
      <c r="U76" s="374"/>
      <c r="V76" s="374"/>
      <c r="W76" s="375"/>
      <c r="X76" s="192" t="s">
        <v>251</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79">
        <f>IF($BI$3="４週",SUM(AA76:BB76),IF($BI$3="暦月",SUM(AA76:BE76),""))</f>
        <v>0</v>
      </c>
      <c r="BG76" s="380"/>
      <c r="BH76" s="381">
        <f>IF($BI$3="４週",BF76/4,IF($BI$3="暦月",(BF76/($BI$8/7)),""))</f>
        <v>0</v>
      </c>
      <c r="BI76" s="380"/>
      <c r="BJ76" s="376"/>
      <c r="BK76" s="377"/>
      <c r="BL76" s="377"/>
      <c r="BM76" s="377"/>
      <c r="BN76" s="378"/>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280</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138</v>
      </c>
      <c r="P79" s="125"/>
      <c r="Q79" s="125"/>
      <c r="R79" s="125"/>
      <c r="S79" s="125"/>
      <c r="T79" s="125"/>
      <c r="U79" s="125"/>
      <c r="V79" s="125"/>
      <c r="W79" s="125"/>
      <c r="X79" s="126"/>
      <c r="Y79" s="125"/>
      <c r="Z79" s="125"/>
      <c r="AA79" s="125"/>
      <c r="AB79" s="125"/>
      <c r="AC79" s="125"/>
      <c r="AD79" s="127"/>
      <c r="AE79" s="125" t="s">
        <v>149</v>
      </c>
      <c r="AF79" s="125"/>
      <c r="AG79" s="125"/>
      <c r="AH79" s="125"/>
      <c r="AI79" s="125"/>
      <c r="AJ79" s="125"/>
      <c r="AK79" s="125"/>
      <c r="AL79" s="125"/>
      <c r="AM79" s="125"/>
      <c r="AN79" s="126"/>
      <c r="AO79" s="125"/>
      <c r="AP79" s="125"/>
      <c r="AQ79" s="125"/>
      <c r="AR79" s="125"/>
      <c r="AS79" s="127"/>
      <c r="AT79" s="127"/>
      <c r="AU79" s="125" t="s">
        <v>150</v>
      </c>
      <c r="AV79" s="127"/>
      <c r="AW79" s="127"/>
      <c r="AX79" s="127"/>
      <c r="AY79" s="127"/>
      <c r="AZ79" s="127"/>
      <c r="BA79" s="127"/>
      <c r="BB79" s="127"/>
      <c r="BC79" s="127"/>
      <c r="BD79" s="127"/>
      <c r="BE79" s="127"/>
      <c r="BF79" s="127"/>
      <c r="BG79" s="127"/>
      <c r="BH79" s="128"/>
      <c r="BI79" s="76"/>
      <c r="BJ79" s="367"/>
      <c r="BK79" s="367"/>
      <c r="BL79" s="367"/>
      <c r="BM79" s="367"/>
      <c r="BN79" s="71"/>
    </row>
    <row r="80" spans="2:66" ht="20.25" customHeight="1" x14ac:dyDescent="0.4">
      <c r="B80" s="49"/>
      <c r="C80" s="49"/>
      <c r="D80" s="49"/>
      <c r="E80" s="49"/>
      <c r="F80" s="49"/>
      <c r="G80" s="69"/>
      <c r="H80" s="69"/>
      <c r="I80" s="69"/>
      <c r="J80" s="69"/>
      <c r="K80" s="69"/>
      <c r="L80" s="69"/>
      <c r="M80" s="124"/>
      <c r="N80" s="125"/>
      <c r="O80" s="368" t="s">
        <v>130</v>
      </c>
      <c r="P80" s="368"/>
      <c r="Q80" s="368" t="s">
        <v>131</v>
      </c>
      <c r="R80" s="368"/>
      <c r="S80" s="368"/>
      <c r="T80" s="368"/>
      <c r="U80" s="125"/>
      <c r="V80" s="370" t="s">
        <v>132</v>
      </c>
      <c r="W80" s="370"/>
      <c r="X80" s="370"/>
      <c r="Y80" s="370"/>
      <c r="Z80" s="129"/>
      <c r="AA80" s="130" t="s">
        <v>133</v>
      </c>
      <c r="AB80" s="130"/>
      <c r="AC80" s="2"/>
      <c r="AD80" s="127"/>
      <c r="AE80" s="368" t="s">
        <v>130</v>
      </c>
      <c r="AF80" s="368"/>
      <c r="AG80" s="368" t="s">
        <v>131</v>
      </c>
      <c r="AH80" s="368"/>
      <c r="AI80" s="368"/>
      <c r="AJ80" s="368"/>
      <c r="AK80" s="125"/>
      <c r="AL80" s="370" t="s">
        <v>132</v>
      </c>
      <c r="AM80" s="370"/>
      <c r="AN80" s="370"/>
      <c r="AO80" s="370"/>
      <c r="AP80" s="129"/>
      <c r="AQ80" s="130" t="s">
        <v>133</v>
      </c>
      <c r="AR80" s="130"/>
      <c r="AS80" s="127"/>
      <c r="AT80" s="127"/>
      <c r="AU80" s="127"/>
      <c r="AV80" s="127"/>
      <c r="AW80" s="127"/>
      <c r="AX80" s="127"/>
      <c r="AY80" s="127"/>
      <c r="AZ80" s="127"/>
      <c r="BA80" s="127"/>
      <c r="BB80" s="127"/>
      <c r="BC80" s="127"/>
      <c r="BD80" s="127"/>
      <c r="BE80" s="127"/>
      <c r="BF80" s="127"/>
      <c r="BG80" s="127"/>
      <c r="BH80" s="128"/>
      <c r="BI80" s="76"/>
      <c r="BJ80" s="371"/>
      <c r="BK80" s="371"/>
      <c r="BL80" s="371"/>
      <c r="BM80" s="371"/>
      <c r="BN80" s="71"/>
    </row>
    <row r="81" spans="2:66" ht="20.25" customHeight="1" x14ac:dyDescent="0.4">
      <c r="B81" s="49"/>
      <c r="C81" s="49"/>
      <c r="D81" s="49"/>
      <c r="E81" s="49"/>
      <c r="F81" s="49"/>
      <c r="G81" s="69"/>
      <c r="H81" s="69"/>
      <c r="I81" s="69"/>
      <c r="J81" s="69"/>
      <c r="K81" s="69"/>
      <c r="L81" s="69"/>
      <c r="M81" s="124"/>
      <c r="N81" s="125"/>
      <c r="O81" s="369"/>
      <c r="P81" s="369"/>
      <c r="Q81" s="369" t="s">
        <v>134</v>
      </c>
      <c r="R81" s="369"/>
      <c r="S81" s="369" t="s">
        <v>135</v>
      </c>
      <c r="T81" s="369"/>
      <c r="U81" s="125"/>
      <c r="V81" s="369" t="s">
        <v>134</v>
      </c>
      <c r="W81" s="369"/>
      <c r="X81" s="369" t="s">
        <v>135</v>
      </c>
      <c r="Y81" s="369"/>
      <c r="Z81" s="129"/>
      <c r="AA81" s="130" t="s">
        <v>136</v>
      </c>
      <c r="AB81" s="130"/>
      <c r="AC81" s="2"/>
      <c r="AD81" s="127"/>
      <c r="AE81" s="369"/>
      <c r="AF81" s="369"/>
      <c r="AG81" s="369" t="s">
        <v>134</v>
      </c>
      <c r="AH81" s="369"/>
      <c r="AI81" s="369" t="s">
        <v>135</v>
      </c>
      <c r="AJ81" s="369"/>
      <c r="AK81" s="125"/>
      <c r="AL81" s="369" t="s">
        <v>134</v>
      </c>
      <c r="AM81" s="369"/>
      <c r="AN81" s="369" t="s">
        <v>135</v>
      </c>
      <c r="AO81" s="369"/>
      <c r="AP81" s="129"/>
      <c r="AQ81" s="130" t="s">
        <v>136</v>
      </c>
      <c r="AR81" s="130"/>
      <c r="AS81" s="127"/>
      <c r="AT81" s="127"/>
      <c r="AU81" s="131" t="s">
        <v>152</v>
      </c>
      <c r="AV81" s="131"/>
      <c r="AW81" s="131"/>
      <c r="AX81" s="131"/>
      <c r="AY81" s="129"/>
      <c r="AZ81" s="130" t="s">
        <v>153</v>
      </c>
      <c r="BA81" s="131"/>
      <c r="BB81" s="131"/>
      <c r="BC81" s="131"/>
      <c r="BD81" s="129"/>
      <c r="BE81" s="369" t="s">
        <v>137</v>
      </c>
      <c r="BF81" s="369"/>
      <c r="BG81" s="369"/>
      <c r="BH81" s="369"/>
      <c r="BI81" s="76"/>
      <c r="BJ81" s="393"/>
      <c r="BK81" s="393"/>
      <c r="BL81" s="393"/>
      <c r="BM81" s="393"/>
      <c r="BN81" s="71"/>
    </row>
    <row r="82" spans="2:66" ht="20.25" customHeight="1" x14ac:dyDescent="0.4">
      <c r="B82" s="49"/>
      <c r="C82" s="49"/>
      <c r="D82" s="49"/>
      <c r="E82" s="49"/>
      <c r="F82" s="49"/>
      <c r="G82" s="69"/>
      <c r="H82" s="69"/>
      <c r="I82" s="69"/>
      <c r="J82" s="69"/>
      <c r="K82" s="69"/>
      <c r="L82" s="69"/>
      <c r="M82" s="124"/>
      <c r="N82" s="125"/>
      <c r="O82" s="387" t="s">
        <v>6</v>
      </c>
      <c r="P82" s="387"/>
      <c r="Q82" s="389">
        <f>SUMIFS($BF$17:$BF$76,$J$17:$J$76,"看護職員",$L$17:$L$76,"A")</f>
        <v>320</v>
      </c>
      <c r="R82" s="389"/>
      <c r="S82" s="382">
        <f>SUMIFS($BH$17:$BH$76,$J$17:$J$76,"看護職員",$L$17:$L$76,"A")</f>
        <v>80</v>
      </c>
      <c r="T82" s="382"/>
      <c r="U82" s="139"/>
      <c r="V82" s="383">
        <v>0</v>
      </c>
      <c r="W82" s="383"/>
      <c r="X82" s="383">
        <v>0</v>
      </c>
      <c r="Y82" s="383"/>
      <c r="Z82" s="140"/>
      <c r="AA82" s="384">
        <v>2</v>
      </c>
      <c r="AB82" s="385"/>
      <c r="AC82" s="2"/>
      <c r="AD82" s="127"/>
      <c r="AE82" s="387" t="s">
        <v>6</v>
      </c>
      <c r="AF82" s="387"/>
      <c r="AG82" s="389">
        <f>SUMIFS($BF$17:$BF$76,$J$17:$J$76,"介護職員",$L$17:$L$76,"A")</f>
        <v>2560</v>
      </c>
      <c r="AH82" s="389"/>
      <c r="AI82" s="382">
        <f>SUMIFS($BH$17:$BH$76,$J$17:$J$76,"介護職員",$L$17:$L$76,"A")</f>
        <v>640</v>
      </c>
      <c r="AJ82" s="382"/>
      <c r="AK82" s="139"/>
      <c r="AL82" s="383">
        <v>0</v>
      </c>
      <c r="AM82" s="383"/>
      <c r="AN82" s="383">
        <v>0</v>
      </c>
      <c r="AO82" s="383"/>
      <c r="AP82" s="140"/>
      <c r="AQ82" s="384">
        <v>16</v>
      </c>
      <c r="AR82" s="385"/>
      <c r="AS82" s="127"/>
      <c r="AT82" s="127"/>
      <c r="AU82" s="386">
        <f>Y96</f>
        <v>2.5</v>
      </c>
      <c r="AV82" s="387"/>
      <c r="AW82" s="387"/>
      <c r="AX82" s="387"/>
      <c r="AY82" s="132" t="s">
        <v>151</v>
      </c>
      <c r="AZ82" s="386">
        <f>AO96</f>
        <v>19.2</v>
      </c>
      <c r="BA82" s="388"/>
      <c r="BB82" s="388"/>
      <c r="BC82" s="388"/>
      <c r="BD82" s="132" t="s">
        <v>145</v>
      </c>
      <c r="BE82" s="372">
        <f>ROUNDDOWN(AU82+AZ82,1)</f>
        <v>21.7</v>
      </c>
      <c r="BF82" s="372"/>
      <c r="BG82" s="372"/>
      <c r="BH82" s="372"/>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87" t="s">
        <v>7</v>
      </c>
      <c r="P83" s="387"/>
      <c r="Q83" s="389">
        <f>SUMIFS($BF$17:$BF$76,$J$17:$J$76,"看護職員",$L$17:$L$76,"B")</f>
        <v>79.999999999999986</v>
      </c>
      <c r="R83" s="389"/>
      <c r="S83" s="382">
        <f>SUMIFS($BH$17:$BH$76,$J$17:$J$76,"看護職員",$L$17:$L$76,"B")</f>
        <v>19.999999999999996</v>
      </c>
      <c r="T83" s="382"/>
      <c r="U83" s="139"/>
      <c r="V83" s="383">
        <v>80</v>
      </c>
      <c r="W83" s="383"/>
      <c r="X83" s="383">
        <v>20</v>
      </c>
      <c r="Y83" s="383"/>
      <c r="Z83" s="140"/>
      <c r="AA83" s="384">
        <v>0</v>
      </c>
      <c r="AB83" s="385"/>
      <c r="AC83" s="2"/>
      <c r="AD83" s="127"/>
      <c r="AE83" s="387" t="s">
        <v>7</v>
      </c>
      <c r="AF83" s="387"/>
      <c r="AG83" s="389">
        <f>SUMIFS($BF$17:$BF$76,$J$17:$J$76,"介護職員",$L$17:$L$76,"B")</f>
        <v>0</v>
      </c>
      <c r="AH83" s="389"/>
      <c r="AI83" s="382">
        <f>SUMIFS($BH$17:$BH$76,$J$17:$J$76,"介護職員",$L$17:$L$76,"B")</f>
        <v>0</v>
      </c>
      <c r="AJ83" s="382"/>
      <c r="AK83" s="139"/>
      <c r="AL83" s="383">
        <v>0</v>
      </c>
      <c r="AM83" s="383"/>
      <c r="AN83" s="383">
        <v>0</v>
      </c>
      <c r="AO83" s="383"/>
      <c r="AP83" s="140"/>
      <c r="AQ83" s="384">
        <v>0</v>
      </c>
      <c r="AR83" s="385"/>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87" t="s">
        <v>8</v>
      </c>
      <c r="P84" s="387"/>
      <c r="Q84" s="389">
        <f>SUMIFS($BF$17:$BF$76,$J$17:$J$76,"看護職員",$L$17:$L$76,"C")</f>
        <v>0</v>
      </c>
      <c r="R84" s="389"/>
      <c r="S84" s="382">
        <f>SUMIFS($BH$17:$BH$76,$J$17:$J$76,"看護職員",$L$17:$L$76,"C")</f>
        <v>0</v>
      </c>
      <c r="T84" s="382"/>
      <c r="U84" s="139"/>
      <c r="V84" s="383">
        <v>0</v>
      </c>
      <c r="W84" s="383"/>
      <c r="X84" s="390">
        <v>0</v>
      </c>
      <c r="Y84" s="390"/>
      <c r="Z84" s="140"/>
      <c r="AA84" s="391" t="s">
        <v>35</v>
      </c>
      <c r="AB84" s="392"/>
      <c r="AC84" s="2"/>
      <c r="AD84" s="127"/>
      <c r="AE84" s="387" t="s">
        <v>8</v>
      </c>
      <c r="AF84" s="387"/>
      <c r="AG84" s="389">
        <f>SUMIFS($BF$17:$BF$76,$J$17:$J$76,"介護職員",$L$17:$L$76,"C")</f>
        <v>512</v>
      </c>
      <c r="AH84" s="389"/>
      <c r="AI84" s="382">
        <f>SUMIFS($BH$17:$BH$76,$J$17:$J$76,"介護職員",$L$17:$L$76,"C")</f>
        <v>128</v>
      </c>
      <c r="AJ84" s="382"/>
      <c r="AK84" s="139"/>
      <c r="AL84" s="383">
        <v>512</v>
      </c>
      <c r="AM84" s="383"/>
      <c r="AN84" s="390">
        <v>128</v>
      </c>
      <c r="AO84" s="390"/>
      <c r="AP84" s="140"/>
      <c r="AQ84" s="391" t="s">
        <v>35</v>
      </c>
      <c r="AR84" s="39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87" t="s">
        <v>9</v>
      </c>
      <c r="P85" s="387"/>
      <c r="Q85" s="389">
        <f>SUMIFS($BF$17:$BF$76,$J$17:$J$76,"看護職員",$L$17:$L$76,"D")</f>
        <v>0</v>
      </c>
      <c r="R85" s="389"/>
      <c r="S85" s="382">
        <f>SUMIFS($BH$17:$BH$76,$J$17:$J$76,"看護職員",$L$17:$L$76,"D")</f>
        <v>0</v>
      </c>
      <c r="T85" s="382"/>
      <c r="U85" s="139"/>
      <c r="V85" s="383">
        <v>0</v>
      </c>
      <c r="W85" s="383"/>
      <c r="X85" s="390">
        <v>0</v>
      </c>
      <c r="Y85" s="390"/>
      <c r="Z85" s="140"/>
      <c r="AA85" s="391" t="s">
        <v>35</v>
      </c>
      <c r="AB85" s="392"/>
      <c r="AC85" s="2"/>
      <c r="AD85" s="127"/>
      <c r="AE85" s="387" t="s">
        <v>9</v>
      </c>
      <c r="AF85" s="387"/>
      <c r="AG85" s="389">
        <f>SUMIFS($BF$17:$BF$76,$J$17:$J$76,"介護職員",$L$17:$L$76,"D")</f>
        <v>0</v>
      </c>
      <c r="AH85" s="389"/>
      <c r="AI85" s="382">
        <f>SUMIFS($BH$17:$BH$76,$J$17:$J$76,"介護職員",$L$17:$L$76,"D")</f>
        <v>0</v>
      </c>
      <c r="AJ85" s="382"/>
      <c r="AK85" s="139"/>
      <c r="AL85" s="383">
        <v>0</v>
      </c>
      <c r="AM85" s="383"/>
      <c r="AN85" s="390">
        <v>0</v>
      </c>
      <c r="AO85" s="390"/>
      <c r="AP85" s="140"/>
      <c r="AQ85" s="391" t="s">
        <v>35</v>
      </c>
      <c r="AR85" s="392"/>
      <c r="AS85" s="127"/>
      <c r="AT85" s="127"/>
      <c r="AU85" s="125" t="s">
        <v>154</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87" t="s">
        <v>137</v>
      </c>
      <c r="P86" s="387"/>
      <c r="Q86" s="389">
        <f>SUM(Q82:R85)</f>
        <v>400</v>
      </c>
      <c r="R86" s="389"/>
      <c r="S86" s="382">
        <f>SUM(S82:T85)</f>
        <v>100</v>
      </c>
      <c r="T86" s="382"/>
      <c r="U86" s="139"/>
      <c r="V86" s="389">
        <f>SUM(V82:W85)</f>
        <v>80</v>
      </c>
      <c r="W86" s="389"/>
      <c r="X86" s="382">
        <f>SUM(X82:Y85)</f>
        <v>20</v>
      </c>
      <c r="Y86" s="382"/>
      <c r="Z86" s="140"/>
      <c r="AA86" s="401">
        <f>SUM(AA82:AB83)</f>
        <v>2</v>
      </c>
      <c r="AB86" s="402"/>
      <c r="AC86" s="2"/>
      <c r="AD86" s="127"/>
      <c r="AE86" s="387" t="s">
        <v>137</v>
      </c>
      <c r="AF86" s="387"/>
      <c r="AG86" s="389">
        <f>SUM(AG82:AH85)</f>
        <v>3072</v>
      </c>
      <c r="AH86" s="389"/>
      <c r="AI86" s="382">
        <f>SUM(AI82:AJ85)</f>
        <v>768</v>
      </c>
      <c r="AJ86" s="382"/>
      <c r="AK86" s="139"/>
      <c r="AL86" s="389">
        <f>SUM(AL82:AM85)</f>
        <v>512</v>
      </c>
      <c r="AM86" s="389"/>
      <c r="AN86" s="382">
        <f>SUM(AN82:AO85)</f>
        <v>128</v>
      </c>
      <c r="AO86" s="382"/>
      <c r="AP86" s="140"/>
      <c r="AQ86" s="401">
        <f>SUM(AQ82:AR83)</f>
        <v>16</v>
      </c>
      <c r="AR86" s="402"/>
      <c r="AS86" s="127"/>
      <c r="AT86" s="127"/>
      <c r="AU86" s="387" t="s">
        <v>4</v>
      </c>
      <c r="AV86" s="387"/>
      <c r="AW86" s="387" t="s">
        <v>5</v>
      </c>
      <c r="AX86" s="387"/>
      <c r="AY86" s="387"/>
      <c r="AZ86" s="387"/>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87" t="s">
        <v>6</v>
      </c>
      <c r="AV87" s="387"/>
      <c r="AW87" s="387" t="s">
        <v>93</v>
      </c>
      <c r="AX87" s="387"/>
      <c r="AY87" s="387"/>
      <c r="AZ87" s="387"/>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140</v>
      </c>
      <c r="P88" s="125"/>
      <c r="Q88" s="125"/>
      <c r="R88" s="125"/>
      <c r="S88" s="125"/>
      <c r="T88" s="125"/>
      <c r="U88" s="160" t="s">
        <v>239</v>
      </c>
      <c r="V88" s="397" t="s">
        <v>240</v>
      </c>
      <c r="W88" s="398"/>
      <c r="X88" s="137"/>
      <c r="Y88" s="137"/>
      <c r="Z88" s="125"/>
      <c r="AA88" s="125"/>
      <c r="AB88" s="125"/>
      <c r="AC88" s="127"/>
      <c r="AD88" s="127"/>
      <c r="AE88" s="126" t="s">
        <v>140</v>
      </c>
      <c r="AF88" s="125"/>
      <c r="AG88" s="125"/>
      <c r="AH88" s="125"/>
      <c r="AI88" s="125"/>
      <c r="AJ88" s="125"/>
      <c r="AK88" s="160" t="s">
        <v>239</v>
      </c>
      <c r="AL88" s="399" t="str">
        <f>V88</f>
        <v>週</v>
      </c>
      <c r="AM88" s="400"/>
      <c r="AN88" s="137"/>
      <c r="AO88" s="137"/>
      <c r="AP88" s="125"/>
      <c r="AQ88" s="125"/>
      <c r="AR88" s="125"/>
      <c r="AS88" s="127"/>
      <c r="AT88" s="127"/>
      <c r="AU88" s="387" t="s">
        <v>7</v>
      </c>
      <c r="AV88" s="387"/>
      <c r="AW88" s="387" t="s">
        <v>94</v>
      </c>
      <c r="AX88" s="387"/>
      <c r="AY88" s="387"/>
      <c r="AZ88" s="387"/>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141</v>
      </c>
      <c r="P89" s="125"/>
      <c r="Q89" s="125"/>
      <c r="R89" s="125"/>
      <c r="S89" s="125"/>
      <c r="T89" s="125" t="s">
        <v>142</v>
      </c>
      <c r="U89" s="125"/>
      <c r="V89" s="125"/>
      <c r="W89" s="125"/>
      <c r="X89" s="126"/>
      <c r="Y89" s="125"/>
      <c r="Z89" s="125"/>
      <c r="AA89" s="125"/>
      <c r="AB89" s="125"/>
      <c r="AC89" s="127"/>
      <c r="AD89" s="127"/>
      <c r="AE89" s="125" t="s">
        <v>141</v>
      </c>
      <c r="AF89" s="125"/>
      <c r="AG89" s="125"/>
      <c r="AH89" s="125"/>
      <c r="AI89" s="125"/>
      <c r="AJ89" s="125" t="s">
        <v>142</v>
      </c>
      <c r="AK89" s="125"/>
      <c r="AL89" s="125"/>
      <c r="AM89" s="125"/>
      <c r="AN89" s="126"/>
      <c r="AO89" s="125"/>
      <c r="AP89" s="125"/>
      <c r="AQ89" s="125"/>
      <c r="AR89" s="125"/>
      <c r="AS89" s="127"/>
      <c r="AT89" s="127"/>
      <c r="AU89" s="387" t="s">
        <v>8</v>
      </c>
      <c r="AV89" s="387"/>
      <c r="AW89" s="387" t="s">
        <v>95</v>
      </c>
      <c r="AX89" s="387"/>
      <c r="AY89" s="387"/>
      <c r="AZ89" s="387"/>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143</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143</v>
      </c>
      <c r="AP90" s="125"/>
      <c r="AQ90" s="125"/>
      <c r="AR90" s="125"/>
      <c r="AS90" s="127"/>
      <c r="AT90" s="127"/>
      <c r="AU90" s="387" t="s">
        <v>9</v>
      </c>
      <c r="AV90" s="387"/>
      <c r="AW90" s="387" t="s">
        <v>155</v>
      </c>
      <c r="AX90" s="387"/>
      <c r="AY90" s="387"/>
      <c r="AZ90" s="387"/>
      <c r="BA90" s="127"/>
      <c r="BB90" s="127"/>
      <c r="BC90" s="127"/>
      <c r="BD90" s="127"/>
      <c r="BE90" s="127"/>
      <c r="BF90" s="127"/>
      <c r="BG90" s="127"/>
      <c r="BH90" s="128"/>
      <c r="BI90" s="76"/>
      <c r="BJ90" s="71"/>
      <c r="BK90" s="71"/>
      <c r="BL90" s="71"/>
      <c r="BM90" s="71"/>
      <c r="BN90" s="71"/>
    </row>
    <row r="91" spans="2:66" ht="20.25" customHeight="1" x14ac:dyDescent="0.4">
      <c r="M91" s="2"/>
      <c r="N91" s="2"/>
      <c r="O91" s="403">
        <f>IF($V$88="週",X86,V86)</f>
        <v>20</v>
      </c>
      <c r="P91" s="403"/>
      <c r="Q91" s="403"/>
      <c r="R91" s="403"/>
      <c r="S91" s="132" t="s">
        <v>144</v>
      </c>
      <c r="T91" s="387">
        <f>IF($V$88="週",$BE$6,$BI$6)</f>
        <v>40</v>
      </c>
      <c r="U91" s="387"/>
      <c r="V91" s="387"/>
      <c r="W91" s="387"/>
      <c r="X91" s="132" t="s">
        <v>145</v>
      </c>
      <c r="Y91" s="394">
        <f>ROUNDDOWN(O91/T91,1)</f>
        <v>0.5</v>
      </c>
      <c r="Z91" s="394"/>
      <c r="AA91" s="394"/>
      <c r="AB91" s="394"/>
      <c r="AC91" s="2"/>
      <c r="AD91" s="2"/>
      <c r="AE91" s="403">
        <f>IF($AL$88="週",AN86,AL86)</f>
        <v>128</v>
      </c>
      <c r="AF91" s="403"/>
      <c r="AG91" s="403"/>
      <c r="AH91" s="403"/>
      <c r="AI91" s="132" t="s">
        <v>144</v>
      </c>
      <c r="AJ91" s="387">
        <f>IF($AL$88="週",$BE$6,$BI$6)</f>
        <v>40</v>
      </c>
      <c r="AK91" s="387"/>
      <c r="AL91" s="387"/>
      <c r="AM91" s="387"/>
      <c r="AN91" s="132" t="s">
        <v>145</v>
      </c>
      <c r="AO91" s="394">
        <f>ROUNDDOWN(AE91/AJ91,1)</f>
        <v>3.2</v>
      </c>
      <c r="AP91" s="394"/>
      <c r="AQ91" s="394"/>
      <c r="AR91" s="394"/>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146</v>
      </c>
      <c r="Z92" s="125"/>
      <c r="AA92" s="125"/>
      <c r="AB92" s="125"/>
      <c r="AC92" s="2"/>
      <c r="AD92" s="2"/>
      <c r="AE92" s="125"/>
      <c r="AF92" s="125"/>
      <c r="AG92" s="125"/>
      <c r="AH92" s="125"/>
      <c r="AI92" s="125"/>
      <c r="AJ92" s="125"/>
      <c r="AK92" s="125"/>
      <c r="AL92" s="125"/>
      <c r="AM92" s="125"/>
      <c r="AN92" s="126"/>
      <c r="AO92" s="125" t="s">
        <v>146</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201</v>
      </c>
      <c r="P93" s="125"/>
      <c r="Q93" s="125"/>
      <c r="R93" s="125"/>
      <c r="S93" s="125"/>
      <c r="T93" s="125"/>
      <c r="U93" s="125"/>
      <c r="V93" s="125"/>
      <c r="W93" s="125"/>
      <c r="X93" s="126"/>
      <c r="Y93" s="125"/>
      <c r="Z93" s="125"/>
      <c r="AA93" s="125"/>
      <c r="AB93" s="125"/>
      <c r="AC93" s="2"/>
      <c r="AD93" s="2"/>
      <c r="AE93" s="125" t="s">
        <v>202</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133</v>
      </c>
      <c r="P94" s="125"/>
      <c r="Q94" s="125"/>
      <c r="R94" s="125"/>
      <c r="S94" s="125"/>
      <c r="T94" s="125"/>
      <c r="U94" s="125"/>
      <c r="V94" s="125"/>
      <c r="W94" s="125"/>
      <c r="X94" s="126"/>
      <c r="Y94" s="368"/>
      <c r="Z94" s="368"/>
      <c r="AA94" s="368"/>
      <c r="AB94" s="368"/>
      <c r="AC94" s="2"/>
      <c r="AD94" s="2"/>
      <c r="AE94" s="125" t="s">
        <v>133</v>
      </c>
      <c r="AF94" s="125"/>
      <c r="AG94" s="125"/>
      <c r="AH94" s="125"/>
      <c r="AI94" s="125"/>
      <c r="AJ94" s="125"/>
      <c r="AK94" s="125"/>
      <c r="AL94" s="125"/>
      <c r="AM94" s="125"/>
      <c r="AN94" s="126"/>
      <c r="AO94" s="368"/>
      <c r="AP94" s="368"/>
      <c r="AQ94" s="368"/>
      <c r="AR94" s="368"/>
      <c r="AS94" s="2"/>
      <c r="AT94" s="2"/>
      <c r="AU94" s="2"/>
      <c r="AV94" s="2"/>
      <c r="AW94" s="2"/>
      <c r="AX94" s="2"/>
      <c r="AY94" s="2"/>
      <c r="AZ94" s="2"/>
      <c r="BA94" s="2"/>
      <c r="BB94" s="2"/>
      <c r="BC94" s="2"/>
      <c r="BD94" s="2"/>
      <c r="BE94" s="2"/>
      <c r="BF94" s="2"/>
      <c r="BG94" s="2"/>
      <c r="BH94" s="2"/>
    </row>
    <row r="95" spans="2:66" ht="20.25" customHeight="1" x14ac:dyDescent="0.4">
      <c r="M95" s="2"/>
      <c r="N95" s="2"/>
      <c r="O95" s="129" t="s">
        <v>147</v>
      </c>
      <c r="P95" s="129"/>
      <c r="Q95" s="129"/>
      <c r="R95" s="129"/>
      <c r="S95" s="129"/>
      <c r="T95" s="125" t="s">
        <v>148</v>
      </c>
      <c r="U95" s="129"/>
      <c r="V95" s="129"/>
      <c r="W95" s="129"/>
      <c r="X95" s="129"/>
      <c r="Y95" s="369" t="s">
        <v>137</v>
      </c>
      <c r="Z95" s="369"/>
      <c r="AA95" s="369"/>
      <c r="AB95" s="369"/>
      <c r="AC95" s="2"/>
      <c r="AD95" s="2"/>
      <c r="AE95" s="129" t="s">
        <v>147</v>
      </c>
      <c r="AF95" s="129"/>
      <c r="AG95" s="129"/>
      <c r="AH95" s="129"/>
      <c r="AI95" s="129"/>
      <c r="AJ95" s="125" t="s">
        <v>148</v>
      </c>
      <c r="AK95" s="129"/>
      <c r="AL95" s="129"/>
      <c r="AM95" s="129"/>
      <c r="AN95" s="129"/>
      <c r="AO95" s="369" t="s">
        <v>137</v>
      </c>
      <c r="AP95" s="369"/>
      <c r="AQ95" s="369"/>
      <c r="AR95" s="369"/>
      <c r="AS95" s="2"/>
      <c r="AT95" s="2"/>
      <c r="AU95" s="2"/>
      <c r="AV95" s="2"/>
      <c r="AW95" s="2"/>
      <c r="AX95" s="2"/>
      <c r="AY95" s="2"/>
      <c r="AZ95" s="2"/>
      <c r="BA95" s="2"/>
      <c r="BB95" s="2"/>
      <c r="BC95" s="2"/>
      <c r="BD95" s="2"/>
      <c r="BE95" s="2"/>
      <c r="BF95" s="2"/>
      <c r="BG95" s="2"/>
      <c r="BH95" s="2"/>
    </row>
    <row r="96" spans="2:66" ht="20.25" customHeight="1" x14ac:dyDescent="0.4">
      <c r="M96" s="2"/>
      <c r="N96" s="2"/>
      <c r="O96" s="387">
        <f>AA86</f>
        <v>2</v>
      </c>
      <c r="P96" s="387"/>
      <c r="Q96" s="387"/>
      <c r="R96" s="387"/>
      <c r="S96" s="132" t="s">
        <v>151</v>
      </c>
      <c r="T96" s="394">
        <f>Y91</f>
        <v>0.5</v>
      </c>
      <c r="U96" s="394"/>
      <c r="V96" s="394"/>
      <c r="W96" s="394"/>
      <c r="X96" s="132" t="s">
        <v>145</v>
      </c>
      <c r="Y96" s="372">
        <f>ROUNDDOWN(O96+T96,1)</f>
        <v>2.5</v>
      </c>
      <c r="Z96" s="372"/>
      <c r="AA96" s="372"/>
      <c r="AB96" s="372"/>
      <c r="AC96" s="138"/>
      <c r="AD96" s="138"/>
      <c r="AE96" s="395">
        <f>AQ86</f>
        <v>16</v>
      </c>
      <c r="AF96" s="395"/>
      <c r="AG96" s="395"/>
      <c r="AH96" s="395"/>
      <c r="AI96" s="136" t="s">
        <v>151</v>
      </c>
      <c r="AJ96" s="396">
        <f>AO91</f>
        <v>3.2</v>
      </c>
      <c r="AK96" s="396"/>
      <c r="AL96" s="396"/>
      <c r="AM96" s="396"/>
      <c r="AN96" s="136" t="s">
        <v>145</v>
      </c>
      <c r="AO96" s="372">
        <f>ROUNDDOWN(AE96+AJ96,1)</f>
        <v>19.2</v>
      </c>
      <c r="AP96" s="372"/>
      <c r="AQ96" s="372"/>
      <c r="AR96" s="372"/>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view="pageBreakPreview" zoomScale="60" zoomScaleNormal="7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31</v>
      </c>
    </row>
    <row r="2" spans="2:14" x14ac:dyDescent="0.4">
      <c r="B2" s="86" t="s">
        <v>32</v>
      </c>
      <c r="F2" s="87"/>
      <c r="G2" s="88"/>
      <c r="H2" s="88"/>
      <c r="I2" s="88"/>
      <c r="J2" s="89"/>
      <c r="K2" s="88"/>
      <c r="L2" s="88"/>
    </row>
    <row r="3" spans="2:14" x14ac:dyDescent="0.4">
      <c r="B3" s="87" t="s">
        <v>205</v>
      </c>
      <c r="F3" s="89" t="s">
        <v>206</v>
      </c>
      <c r="G3" s="88"/>
      <c r="H3" s="88"/>
      <c r="I3" s="88"/>
      <c r="J3" s="89"/>
      <c r="K3" s="88"/>
      <c r="L3" s="88"/>
    </row>
    <row r="4" spans="2:14" x14ac:dyDescent="0.4">
      <c r="B4" s="86"/>
      <c r="F4" s="487" t="s">
        <v>33</v>
      </c>
      <c r="G4" s="487"/>
      <c r="H4" s="487"/>
      <c r="I4" s="487"/>
      <c r="J4" s="487"/>
      <c r="K4" s="487"/>
      <c r="L4" s="487"/>
      <c r="N4" s="487" t="s">
        <v>225</v>
      </c>
    </row>
    <row r="5" spans="2:14" x14ac:dyDescent="0.4">
      <c r="B5" s="84" t="s">
        <v>19</v>
      </c>
      <c r="C5" s="84" t="s">
        <v>4</v>
      </c>
      <c r="F5" s="84" t="s">
        <v>226</v>
      </c>
      <c r="G5" s="84"/>
      <c r="H5" s="84" t="s">
        <v>227</v>
      </c>
      <c r="J5" s="84" t="s">
        <v>34</v>
      </c>
      <c r="L5" s="84" t="s">
        <v>33</v>
      </c>
      <c r="N5" s="487"/>
    </row>
    <row r="6" spans="2:14" x14ac:dyDescent="0.4">
      <c r="B6" s="90">
        <v>1</v>
      </c>
      <c r="C6" s="91" t="s">
        <v>37</v>
      </c>
      <c r="D6" s="92" t="str">
        <f>C6</f>
        <v>a</v>
      </c>
      <c r="E6" s="90" t="s">
        <v>15</v>
      </c>
      <c r="F6" s="93">
        <v>0.29166666666666669</v>
      </c>
      <c r="G6" s="90" t="s">
        <v>16</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15</v>
      </c>
      <c r="F7" s="93">
        <v>0.375</v>
      </c>
      <c r="G7" s="90" t="s">
        <v>16</v>
      </c>
      <c r="H7" s="93">
        <v>0.75</v>
      </c>
      <c r="I7" s="94" t="s">
        <v>36</v>
      </c>
      <c r="J7" s="93">
        <v>4.1666666666666664E-2</v>
      </c>
      <c r="K7" s="95" t="s">
        <v>2</v>
      </c>
      <c r="L7" s="96">
        <f>IF(OR(F7="",H7=""),"",(H7+IF(F7&gt;H7,1,0)-F7-J7)*24)</f>
        <v>8</v>
      </c>
      <c r="N7" s="97"/>
    </row>
    <row r="8" spans="2:14" x14ac:dyDescent="0.4">
      <c r="B8" s="90">
        <v>3</v>
      </c>
      <c r="C8" s="91" t="s">
        <v>39</v>
      </c>
      <c r="D8" s="92" t="str">
        <f t="shared" si="0"/>
        <v>c</v>
      </c>
      <c r="E8" s="90" t="s">
        <v>15</v>
      </c>
      <c r="F8" s="93">
        <v>0.41666666666666669</v>
      </c>
      <c r="G8" s="90" t="s">
        <v>16</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15</v>
      </c>
      <c r="F9" s="93">
        <v>0.5</v>
      </c>
      <c r="G9" s="90" t="s">
        <v>16</v>
      </c>
      <c r="H9" s="93">
        <v>0.875</v>
      </c>
      <c r="I9" s="94" t="s">
        <v>36</v>
      </c>
      <c r="J9" s="93">
        <v>4.1666666666666664E-2</v>
      </c>
      <c r="K9" s="95" t="s">
        <v>2</v>
      </c>
      <c r="L9" s="96">
        <f>IF(OR(F9="",H9=""),"",(H9+IF(F9&gt;H9,1,0)-F9-J9)*24)</f>
        <v>8</v>
      </c>
      <c r="N9" s="97"/>
    </row>
    <row r="10" spans="2:14" x14ac:dyDescent="0.4">
      <c r="B10" s="90">
        <v>5</v>
      </c>
      <c r="C10" s="91" t="s">
        <v>41</v>
      </c>
      <c r="D10" s="92" t="str">
        <f t="shared" si="0"/>
        <v>e</v>
      </c>
      <c r="E10" s="90" t="s">
        <v>15</v>
      </c>
      <c r="F10" s="93">
        <v>0.375</v>
      </c>
      <c r="G10" s="90" t="s">
        <v>16</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15</v>
      </c>
      <c r="F11" s="93">
        <v>0.54166666666666663</v>
      </c>
      <c r="G11" s="90" t="s">
        <v>16</v>
      </c>
      <c r="H11" s="93">
        <v>0.77083333333333337</v>
      </c>
      <c r="I11" s="94" t="s">
        <v>36</v>
      </c>
      <c r="J11" s="93">
        <v>0</v>
      </c>
      <c r="K11" s="95" t="s">
        <v>2</v>
      </c>
      <c r="L11" s="96">
        <f>IF(OR(F11="",H11=""),"",(H11+IF(F11&gt;H11,1,0)-F11-J11)*24)</f>
        <v>5.5000000000000018</v>
      </c>
      <c r="N11" s="97"/>
    </row>
    <row r="12" spans="2:14" x14ac:dyDescent="0.4">
      <c r="B12" s="90">
        <v>7</v>
      </c>
      <c r="C12" s="91" t="s">
        <v>43</v>
      </c>
      <c r="D12" s="92" t="str">
        <f t="shared" si="0"/>
        <v>g</v>
      </c>
      <c r="E12" s="90" t="s">
        <v>15</v>
      </c>
      <c r="F12" s="93">
        <v>0.58333333333333337</v>
      </c>
      <c r="G12" s="90" t="s">
        <v>16</v>
      </c>
      <c r="H12" s="93">
        <v>0.83333333333333337</v>
      </c>
      <c r="I12" s="94" t="s">
        <v>36</v>
      </c>
      <c r="J12" s="93">
        <v>0</v>
      </c>
      <c r="K12" s="95" t="s">
        <v>2</v>
      </c>
      <c r="L12" s="96">
        <f t="shared" si="1"/>
        <v>6</v>
      </c>
      <c r="N12" s="97"/>
    </row>
    <row r="13" spans="2:14" x14ac:dyDescent="0.4">
      <c r="B13" s="90">
        <v>8</v>
      </c>
      <c r="C13" s="91" t="s">
        <v>44</v>
      </c>
      <c r="D13" s="92" t="str">
        <f t="shared" si="0"/>
        <v>h</v>
      </c>
      <c r="E13" s="90" t="s">
        <v>15</v>
      </c>
      <c r="F13" s="93">
        <v>0.66666666666666663</v>
      </c>
      <c r="G13" s="90" t="s">
        <v>16</v>
      </c>
      <c r="H13" s="93">
        <v>0</v>
      </c>
      <c r="I13" s="94" t="s">
        <v>36</v>
      </c>
      <c r="J13" s="93">
        <v>2.0833333333333332E-2</v>
      </c>
      <c r="K13" s="95" t="s">
        <v>2</v>
      </c>
      <c r="L13" s="96">
        <f t="shared" si="1"/>
        <v>7.5000000000000018</v>
      </c>
      <c r="N13" s="97" t="s">
        <v>250</v>
      </c>
    </row>
    <row r="14" spans="2:14" x14ac:dyDescent="0.4">
      <c r="B14" s="90">
        <v>9</v>
      </c>
      <c r="C14" s="91" t="s">
        <v>45</v>
      </c>
      <c r="D14" s="92" t="str">
        <f t="shared" si="0"/>
        <v>i</v>
      </c>
      <c r="E14" s="90" t="s">
        <v>15</v>
      </c>
      <c r="F14" s="93">
        <v>0</v>
      </c>
      <c r="G14" s="90" t="s">
        <v>16</v>
      </c>
      <c r="H14" s="93">
        <v>0.375</v>
      </c>
      <c r="I14" s="94" t="s">
        <v>36</v>
      </c>
      <c r="J14" s="93">
        <v>2.0833333333333332E-2</v>
      </c>
      <c r="K14" s="95" t="s">
        <v>2</v>
      </c>
      <c r="L14" s="96">
        <f t="shared" si="1"/>
        <v>8.5</v>
      </c>
      <c r="N14" s="97" t="s">
        <v>265</v>
      </c>
    </row>
    <row r="15" spans="2:14" x14ac:dyDescent="0.4">
      <c r="B15" s="90">
        <v>10</v>
      </c>
      <c r="C15" s="91" t="s">
        <v>46</v>
      </c>
      <c r="D15" s="92" t="str">
        <f t="shared" si="0"/>
        <v>j</v>
      </c>
      <c r="E15" s="90" t="s">
        <v>15</v>
      </c>
      <c r="F15" s="93"/>
      <c r="G15" s="90" t="s">
        <v>16</v>
      </c>
      <c r="H15" s="93"/>
      <c r="I15" s="94" t="s">
        <v>36</v>
      </c>
      <c r="J15" s="93">
        <v>0</v>
      </c>
      <c r="K15" s="95" t="s">
        <v>2</v>
      </c>
      <c r="L15" s="96" t="str">
        <f t="shared" si="1"/>
        <v/>
      </c>
      <c r="N15" s="97"/>
    </row>
    <row r="16" spans="2:14" x14ac:dyDescent="0.4">
      <c r="B16" s="90">
        <v>11</v>
      </c>
      <c r="C16" s="91" t="s">
        <v>47</v>
      </c>
      <c r="D16" s="92" t="str">
        <f t="shared" si="0"/>
        <v>k</v>
      </c>
      <c r="E16" s="90" t="s">
        <v>15</v>
      </c>
      <c r="F16" s="93"/>
      <c r="G16" s="90" t="s">
        <v>16</v>
      </c>
      <c r="H16" s="93"/>
      <c r="I16" s="94" t="s">
        <v>36</v>
      </c>
      <c r="J16" s="93">
        <v>0</v>
      </c>
      <c r="K16" s="95" t="s">
        <v>2</v>
      </c>
      <c r="L16" s="96" t="str">
        <f t="shared" si="1"/>
        <v/>
      </c>
      <c r="N16" s="97"/>
    </row>
    <row r="17" spans="2:14" x14ac:dyDescent="0.4">
      <c r="B17" s="90">
        <v>12</v>
      </c>
      <c r="C17" s="91" t="s">
        <v>48</v>
      </c>
      <c r="D17" s="92" t="str">
        <f t="shared" si="0"/>
        <v>l</v>
      </c>
      <c r="E17" s="90" t="s">
        <v>15</v>
      </c>
      <c r="F17" s="93"/>
      <c r="G17" s="90" t="s">
        <v>16</v>
      </c>
      <c r="H17" s="93"/>
      <c r="I17" s="94" t="s">
        <v>36</v>
      </c>
      <c r="J17" s="93">
        <v>0</v>
      </c>
      <c r="K17" s="95" t="s">
        <v>2</v>
      </c>
      <c r="L17" s="96" t="str">
        <f t="shared" si="1"/>
        <v/>
      </c>
      <c r="N17" s="97"/>
    </row>
    <row r="18" spans="2:14" x14ac:dyDescent="0.4">
      <c r="B18" s="90">
        <v>13</v>
      </c>
      <c r="C18" s="91" t="s">
        <v>49</v>
      </c>
      <c r="D18" s="92" t="str">
        <f t="shared" si="0"/>
        <v>m</v>
      </c>
      <c r="E18" s="90" t="s">
        <v>15</v>
      </c>
      <c r="F18" s="93"/>
      <c r="G18" s="90" t="s">
        <v>16</v>
      </c>
      <c r="H18" s="93"/>
      <c r="I18" s="94" t="s">
        <v>36</v>
      </c>
      <c r="J18" s="93">
        <v>0</v>
      </c>
      <c r="K18" s="95" t="s">
        <v>2</v>
      </c>
      <c r="L18" s="96" t="str">
        <f t="shared" si="1"/>
        <v/>
      </c>
      <c r="N18" s="97"/>
    </row>
    <row r="19" spans="2:14" x14ac:dyDescent="0.4">
      <c r="B19" s="90">
        <v>14</v>
      </c>
      <c r="C19" s="91" t="s">
        <v>50</v>
      </c>
      <c r="D19" s="92" t="str">
        <f t="shared" si="0"/>
        <v>n</v>
      </c>
      <c r="E19" s="90" t="s">
        <v>15</v>
      </c>
      <c r="F19" s="93"/>
      <c r="G19" s="90" t="s">
        <v>16</v>
      </c>
      <c r="H19" s="93"/>
      <c r="I19" s="94" t="s">
        <v>36</v>
      </c>
      <c r="J19" s="93">
        <v>0</v>
      </c>
      <c r="K19" s="95" t="s">
        <v>2</v>
      </c>
      <c r="L19" s="96" t="str">
        <f t="shared" si="1"/>
        <v/>
      </c>
      <c r="N19" s="97"/>
    </row>
    <row r="20" spans="2:14" x14ac:dyDescent="0.4">
      <c r="B20" s="90">
        <v>15</v>
      </c>
      <c r="C20" s="91" t="s">
        <v>51</v>
      </c>
      <c r="D20" s="92" t="str">
        <f t="shared" si="0"/>
        <v>o</v>
      </c>
      <c r="E20" s="90" t="s">
        <v>15</v>
      </c>
      <c r="F20" s="93"/>
      <c r="G20" s="90" t="s">
        <v>16</v>
      </c>
      <c r="H20" s="93"/>
      <c r="I20" s="94" t="s">
        <v>36</v>
      </c>
      <c r="J20" s="93">
        <v>0</v>
      </c>
      <c r="K20" s="95" t="s">
        <v>2</v>
      </c>
      <c r="L20" s="96" t="str">
        <f t="shared" si="1"/>
        <v/>
      </c>
      <c r="N20" s="97"/>
    </row>
    <row r="21" spans="2:14" x14ac:dyDescent="0.4">
      <c r="B21" s="90">
        <v>16</v>
      </c>
      <c r="C21" s="91" t="s">
        <v>52</v>
      </c>
      <c r="D21" s="92" t="str">
        <f t="shared" si="0"/>
        <v>p</v>
      </c>
      <c r="E21" s="90" t="s">
        <v>15</v>
      </c>
      <c r="F21" s="93"/>
      <c r="G21" s="90" t="s">
        <v>16</v>
      </c>
      <c r="H21" s="93"/>
      <c r="I21" s="94" t="s">
        <v>36</v>
      </c>
      <c r="J21" s="93">
        <v>0</v>
      </c>
      <c r="K21" s="95" t="s">
        <v>2</v>
      </c>
      <c r="L21" s="96" t="str">
        <f t="shared" si="1"/>
        <v/>
      </c>
      <c r="N21" s="97"/>
    </row>
    <row r="22" spans="2:14" x14ac:dyDescent="0.4">
      <c r="B22" s="90">
        <v>17</v>
      </c>
      <c r="C22" s="91" t="s">
        <v>53</v>
      </c>
      <c r="D22" s="92" t="str">
        <f t="shared" si="0"/>
        <v>q</v>
      </c>
      <c r="E22" s="90" t="s">
        <v>15</v>
      </c>
      <c r="F22" s="93"/>
      <c r="G22" s="90" t="s">
        <v>16</v>
      </c>
      <c r="H22" s="93"/>
      <c r="I22" s="94" t="s">
        <v>36</v>
      </c>
      <c r="J22" s="93">
        <v>0</v>
      </c>
      <c r="K22" s="95" t="s">
        <v>2</v>
      </c>
      <c r="L22" s="96" t="str">
        <f t="shared" si="1"/>
        <v/>
      </c>
      <c r="N22" s="97"/>
    </row>
    <row r="23" spans="2:14" x14ac:dyDescent="0.4">
      <c r="B23" s="90">
        <v>18</v>
      </c>
      <c r="C23" s="91" t="s">
        <v>54</v>
      </c>
      <c r="D23" s="92" t="str">
        <f t="shared" si="0"/>
        <v>r</v>
      </c>
      <c r="E23" s="90" t="s">
        <v>15</v>
      </c>
      <c r="F23" s="98"/>
      <c r="G23" s="90" t="s">
        <v>16</v>
      </c>
      <c r="H23" s="98"/>
      <c r="I23" s="94" t="s">
        <v>36</v>
      </c>
      <c r="J23" s="98"/>
      <c r="K23" s="95" t="s">
        <v>2</v>
      </c>
      <c r="L23" s="91">
        <v>1</v>
      </c>
      <c r="N23" s="97"/>
    </row>
    <row r="24" spans="2:14" x14ac:dyDescent="0.4">
      <c r="B24" s="90">
        <v>19</v>
      </c>
      <c r="C24" s="91" t="s">
        <v>55</v>
      </c>
      <c r="D24" s="92" t="str">
        <f t="shared" si="0"/>
        <v>s</v>
      </c>
      <c r="E24" s="90" t="s">
        <v>15</v>
      </c>
      <c r="F24" s="98"/>
      <c r="G24" s="90" t="s">
        <v>16</v>
      </c>
      <c r="H24" s="98"/>
      <c r="I24" s="94" t="s">
        <v>36</v>
      </c>
      <c r="J24" s="98"/>
      <c r="K24" s="95" t="s">
        <v>2</v>
      </c>
      <c r="L24" s="91">
        <v>2</v>
      </c>
      <c r="N24" s="97"/>
    </row>
    <row r="25" spans="2:14" x14ac:dyDescent="0.4">
      <c r="B25" s="90">
        <v>20</v>
      </c>
      <c r="C25" s="91" t="s">
        <v>56</v>
      </c>
      <c r="D25" s="92" t="str">
        <f t="shared" si="0"/>
        <v>t</v>
      </c>
      <c r="E25" s="90" t="s">
        <v>15</v>
      </c>
      <c r="F25" s="98"/>
      <c r="G25" s="90" t="s">
        <v>16</v>
      </c>
      <c r="H25" s="98"/>
      <c r="I25" s="94" t="s">
        <v>36</v>
      </c>
      <c r="J25" s="98"/>
      <c r="K25" s="95" t="s">
        <v>2</v>
      </c>
      <c r="L25" s="91">
        <v>3</v>
      </c>
      <c r="N25" s="97"/>
    </row>
    <row r="26" spans="2:14" x14ac:dyDescent="0.4">
      <c r="B26" s="90">
        <v>21</v>
      </c>
      <c r="C26" s="91" t="s">
        <v>57</v>
      </c>
      <c r="D26" s="92" t="str">
        <f t="shared" si="0"/>
        <v>u</v>
      </c>
      <c r="E26" s="90" t="s">
        <v>15</v>
      </c>
      <c r="F26" s="98"/>
      <c r="G26" s="90" t="s">
        <v>16</v>
      </c>
      <c r="H26" s="98"/>
      <c r="I26" s="94" t="s">
        <v>36</v>
      </c>
      <c r="J26" s="98"/>
      <c r="K26" s="95" t="s">
        <v>2</v>
      </c>
      <c r="L26" s="91">
        <v>4</v>
      </c>
      <c r="N26" s="97"/>
    </row>
    <row r="27" spans="2:14" x14ac:dyDescent="0.4">
      <c r="B27" s="90">
        <v>22</v>
      </c>
      <c r="C27" s="91" t="s">
        <v>58</v>
      </c>
      <c r="D27" s="92" t="str">
        <f t="shared" si="0"/>
        <v>v</v>
      </c>
      <c r="E27" s="90" t="s">
        <v>15</v>
      </c>
      <c r="F27" s="98"/>
      <c r="G27" s="90" t="s">
        <v>16</v>
      </c>
      <c r="H27" s="98"/>
      <c r="I27" s="94" t="s">
        <v>36</v>
      </c>
      <c r="J27" s="98"/>
      <c r="K27" s="95" t="s">
        <v>2</v>
      </c>
      <c r="L27" s="91">
        <v>5</v>
      </c>
      <c r="N27" s="97"/>
    </row>
    <row r="28" spans="2:14" x14ac:dyDescent="0.4">
      <c r="B28" s="90">
        <v>23</v>
      </c>
      <c r="C28" s="91" t="s">
        <v>59</v>
      </c>
      <c r="D28" s="92" t="str">
        <f t="shared" si="0"/>
        <v>w</v>
      </c>
      <c r="E28" s="90" t="s">
        <v>15</v>
      </c>
      <c r="F28" s="98"/>
      <c r="G28" s="90" t="s">
        <v>16</v>
      </c>
      <c r="H28" s="98"/>
      <c r="I28" s="94" t="s">
        <v>36</v>
      </c>
      <c r="J28" s="98"/>
      <c r="K28" s="95" t="s">
        <v>2</v>
      </c>
      <c r="L28" s="91">
        <v>6</v>
      </c>
      <c r="N28" s="97"/>
    </row>
    <row r="29" spans="2:14" x14ac:dyDescent="0.4">
      <c r="B29" s="90">
        <v>24</v>
      </c>
      <c r="C29" s="91" t="s">
        <v>60</v>
      </c>
      <c r="D29" s="92" t="str">
        <f t="shared" si="0"/>
        <v>x</v>
      </c>
      <c r="E29" s="90" t="s">
        <v>15</v>
      </c>
      <c r="F29" s="98"/>
      <c r="G29" s="90" t="s">
        <v>16</v>
      </c>
      <c r="H29" s="98"/>
      <c r="I29" s="94" t="s">
        <v>36</v>
      </c>
      <c r="J29" s="98"/>
      <c r="K29" s="95" t="s">
        <v>2</v>
      </c>
      <c r="L29" s="91">
        <v>7</v>
      </c>
      <c r="N29" s="97"/>
    </row>
    <row r="30" spans="2:14" x14ac:dyDescent="0.4">
      <c r="B30" s="90">
        <v>25</v>
      </c>
      <c r="C30" s="91" t="s">
        <v>61</v>
      </c>
      <c r="D30" s="92" t="str">
        <f t="shared" si="0"/>
        <v>y</v>
      </c>
      <c r="E30" s="90" t="s">
        <v>15</v>
      </c>
      <c r="F30" s="98"/>
      <c r="G30" s="90" t="s">
        <v>16</v>
      </c>
      <c r="H30" s="98"/>
      <c r="I30" s="94" t="s">
        <v>36</v>
      </c>
      <c r="J30" s="98"/>
      <c r="K30" s="95" t="s">
        <v>2</v>
      </c>
      <c r="L30" s="91">
        <v>8</v>
      </c>
      <c r="N30" s="97"/>
    </row>
    <row r="31" spans="2:14" x14ac:dyDescent="0.4">
      <c r="B31" s="90">
        <v>26</v>
      </c>
      <c r="C31" s="91" t="s">
        <v>62</v>
      </c>
      <c r="D31" s="92" t="str">
        <f t="shared" si="0"/>
        <v>z</v>
      </c>
      <c r="E31" s="90" t="s">
        <v>15</v>
      </c>
      <c r="F31" s="98"/>
      <c r="G31" s="90" t="s">
        <v>16</v>
      </c>
      <c r="H31" s="98"/>
      <c r="I31" s="94" t="s">
        <v>36</v>
      </c>
      <c r="J31" s="98"/>
      <c r="K31" s="95" t="s">
        <v>2</v>
      </c>
      <c r="L31" s="91">
        <v>1</v>
      </c>
      <c r="N31" s="97"/>
    </row>
    <row r="32" spans="2:14" x14ac:dyDescent="0.4">
      <c r="B32" s="90">
        <v>27</v>
      </c>
      <c r="C32" s="91" t="s">
        <v>60</v>
      </c>
      <c r="D32" s="92" t="str">
        <f t="shared" si="0"/>
        <v>x</v>
      </c>
      <c r="E32" s="90" t="s">
        <v>15</v>
      </c>
      <c r="F32" s="98"/>
      <c r="G32" s="90" t="s">
        <v>16</v>
      </c>
      <c r="H32" s="98"/>
      <c r="I32" s="94" t="s">
        <v>36</v>
      </c>
      <c r="J32" s="98"/>
      <c r="K32" s="95" t="s">
        <v>2</v>
      </c>
      <c r="L32" s="91">
        <v>2</v>
      </c>
      <c r="N32" s="97"/>
    </row>
    <row r="33" spans="2:14" x14ac:dyDescent="0.4">
      <c r="B33" s="90">
        <v>28</v>
      </c>
      <c r="C33" s="91" t="s">
        <v>63</v>
      </c>
      <c r="D33" s="92" t="str">
        <f t="shared" si="0"/>
        <v>aa</v>
      </c>
      <c r="E33" s="90" t="s">
        <v>15</v>
      </c>
      <c r="F33" s="98"/>
      <c r="G33" s="90" t="s">
        <v>16</v>
      </c>
      <c r="H33" s="98"/>
      <c r="I33" s="94" t="s">
        <v>36</v>
      </c>
      <c r="J33" s="98"/>
      <c r="K33" s="95" t="s">
        <v>2</v>
      </c>
      <c r="L33" s="91">
        <v>3</v>
      </c>
      <c r="N33" s="97"/>
    </row>
    <row r="34" spans="2:14" x14ac:dyDescent="0.4">
      <c r="B34" s="90">
        <v>29</v>
      </c>
      <c r="C34" s="91" t="s">
        <v>64</v>
      </c>
      <c r="D34" s="92" t="str">
        <f t="shared" si="0"/>
        <v>ab</v>
      </c>
      <c r="E34" s="90" t="s">
        <v>15</v>
      </c>
      <c r="F34" s="98"/>
      <c r="G34" s="90" t="s">
        <v>16</v>
      </c>
      <c r="H34" s="98"/>
      <c r="I34" s="94" t="s">
        <v>36</v>
      </c>
      <c r="J34" s="98"/>
      <c r="K34" s="95" t="s">
        <v>2</v>
      </c>
      <c r="L34" s="91">
        <v>4</v>
      </c>
      <c r="N34" s="97"/>
    </row>
    <row r="35" spans="2:14" x14ac:dyDescent="0.4">
      <c r="B35" s="90">
        <v>30</v>
      </c>
      <c r="C35" s="91" t="s">
        <v>65</v>
      </c>
      <c r="D35" s="92" t="str">
        <f t="shared" si="0"/>
        <v>ac</v>
      </c>
      <c r="E35" s="90" t="s">
        <v>15</v>
      </c>
      <c r="F35" s="98"/>
      <c r="G35" s="90" t="s">
        <v>16</v>
      </c>
      <c r="H35" s="98"/>
      <c r="I35" s="94" t="s">
        <v>36</v>
      </c>
      <c r="J35" s="98"/>
      <c r="K35" s="95" t="s">
        <v>2</v>
      </c>
      <c r="L35" s="91">
        <v>5</v>
      </c>
      <c r="N35" s="97"/>
    </row>
    <row r="36" spans="2:14" x14ac:dyDescent="0.4">
      <c r="B36" s="90">
        <v>31</v>
      </c>
      <c r="C36" s="91" t="s">
        <v>66</v>
      </c>
      <c r="D36" s="92" t="str">
        <f t="shared" si="0"/>
        <v>ad</v>
      </c>
      <c r="E36" s="90" t="s">
        <v>15</v>
      </c>
      <c r="F36" s="98"/>
      <c r="G36" s="90" t="s">
        <v>16</v>
      </c>
      <c r="H36" s="98"/>
      <c r="I36" s="94" t="s">
        <v>36</v>
      </c>
      <c r="J36" s="98"/>
      <c r="K36" s="95" t="s">
        <v>2</v>
      </c>
      <c r="L36" s="91">
        <v>6</v>
      </c>
      <c r="N36" s="97"/>
    </row>
    <row r="37" spans="2:14" x14ac:dyDescent="0.4">
      <c r="B37" s="90">
        <v>32</v>
      </c>
      <c r="C37" s="91" t="s">
        <v>67</v>
      </c>
      <c r="D37" s="92" t="str">
        <f t="shared" si="0"/>
        <v>ae</v>
      </c>
      <c r="E37" s="90" t="s">
        <v>15</v>
      </c>
      <c r="F37" s="98"/>
      <c r="G37" s="90" t="s">
        <v>16</v>
      </c>
      <c r="H37" s="98"/>
      <c r="I37" s="94" t="s">
        <v>36</v>
      </c>
      <c r="J37" s="98"/>
      <c r="K37" s="95" t="s">
        <v>2</v>
      </c>
      <c r="L37" s="91">
        <v>7</v>
      </c>
      <c r="N37" s="97"/>
    </row>
    <row r="38" spans="2:14" x14ac:dyDescent="0.4">
      <c r="B38" s="90">
        <v>33</v>
      </c>
      <c r="C38" s="91" t="s">
        <v>68</v>
      </c>
      <c r="D38" s="92" t="str">
        <f t="shared" si="0"/>
        <v>af</v>
      </c>
      <c r="E38" s="90" t="s">
        <v>15</v>
      </c>
      <c r="F38" s="98"/>
      <c r="G38" s="90" t="s">
        <v>16</v>
      </c>
      <c r="H38" s="98"/>
      <c r="I38" s="94" t="s">
        <v>36</v>
      </c>
      <c r="J38" s="98"/>
      <c r="K38" s="95" t="s">
        <v>2</v>
      </c>
      <c r="L38" s="91">
        <v>8</v>
      </c>
      <c r="N38" s="97"/>
    </row>
    <row r="39" spans="2:14" x14ac:dyDescent="0.4">
      <c r="B39" s="90">
        <v>34</v>
      </c>
      <c r="C39" s="99" t="s">
        <v>86</v>
      </c>
      <c r="D39" s="92"/>
      <c r="E39" s="90" t="s">
        <v>15</v>
      </c>
      <c r="F39" s="93">
        <v>0.29166666666666669</v>
      </c>
      <c r="G39" s="90" t="s">
        <v>16</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15</v>
      </c>
      <c r="F40" s="93">
        <v>0.6875</v>
      </c>
      <c r="G40" s="90" t="s">
        <v>16</v>
      </c>
      <c r="H40" s="93">
        <v>0.83333333333333337</v>
      </c>
      <c r="I40" s="94" t="s">
        <v>36</v>
      </c>
      <c r="J40" s="93">
        <v>0</v>
      </c>
      <c r="K40" s="95" t="s">
        <v>2</v>
      </c>
      <c r="L40" s="96">
        <f t="shared" si="2"/>
        <v>3.5000000000000009</v>
      </c>
      <c r="N40" s="97"/>
    </row>
    <row r="41" spans="2:14" x14ac:dyDescent="0.4">
      <c r="B41" s="90"/>
      <c r="C41" s="101" t="s">
        <v>35</v>
      </c>
      <c r="D41" s="92" t="str">
        <f>C39</f>
        <v>ag</v>
      </c>
      <c r="E41" s="90" t="s">
        <v>15</v>
      </c>
      <c r="F41" s="93" t="s">
        <v>35</v>
      </c>
      <c r="G41" s="90" t="s">
        <v>16</v>
      </c>
      <c r="H41" s="93" t="s">
        <v>35</v>
      </c>
      <c r="I41" s="94" t="s">
        <v>36</v>
      </c>
      <c r="J41" s="93" t="s">
        <v>35</v>
      </c>
      <c r="K41" s="95" t="s">
        <v>2</v>
      </c>
      <c r="L41" s="96">
        <f>IF(OR(L39="",L40=""),"",L39+L40)</f>
        <v>6</v>
      </c>
      <c r="N41" s="97" t="s">
        <v>228</v>
      </c>
    </row>
    <row r="42" spans="2:14" x14ac:dyDescent="0.4">
      <c r="B42" s="90"/>
      <c r="C42" s="99" t="s">
        <v>229</v>
      </c>
      <c r="D42" s="92"/>
      <c r="E42" s="90" t="s">
        <v>15</v>
      </c>
      <c r="F42" s="93"/>
      <c r="G42" s="90" t="s">
        <v>16</v>
      </c>
      <c r="H42" s="93"/>
      <c r="I42" s="94" t="s">
        <v>36</v>
      </c>
      <c r="J42" s="93">
        <v>0</v>
      </c>
      <c r="K42" s="95" t="s">
        <v>2</v>
      </c>
      <c r="L42" s="96" t="str">
        <f t="shared" ref="L42:L43" si="3">IF(OR(F42="",H42=""),"",(H42+IF(F42&gt;H42,1,0)-F42-J42)*24)</f>
        <v/>
      </c>
      <c r="N42" s="97"/>
    </row>
    <row r="43" spans="2:14" x14ac:dyDescent="0.4">
      <c r="B43" s="90">
        <v>35</v>
      </c>
      <c r="C43" s="100" t="s">
        <v>35</v>
      </c>
      <c r="D43" s="92"/>
      <c r="E43" s="90" t="s">
        <v>15</v>
      </c>
      <c r="F43" s="93"/>
      <c r="G43" s="90" t="s">
        <v>16</v>
      </c>
      <c r="H43" s="93"/>
      <c r="I43" s="94" t="s">
        <v>36</v>
      </c>
      <c r="J43" s="93">
        <v>0</v>
      </c>
      <c r="K43" s="95" t="s">
        <v>2</v>
      </c>
      <c r="L43" s="96" t="str">
        <f t="shared" si="3"/>
        <v/>
      </c>
      <c r="N43" s="97"/>
    </row>
    <row r="44" spans="2:14" x14ac:dyDescent="0.4">
      <c r="B44" s="90"/>
      <c r="C44" s="101" t="s">
        <v>35</v>
      </c>
      <c r="D44" s="92" t="str">
        <f>C42</f>
        <v>ah</v>
      </c>
      <c r="E44" s="90" t="s">
        <v>15</v>
      </c>
      <c r="F44" s="93" t="s">
        <v>35</v>
      </c>
      <c r="G44" s="90" t="s">
        <v>16</v>
      </c>
      <c r="H44" s="93" t="s">
        <v>35</v>
      </c>
      <c r="I44" s="94" t="s">
        <v>36</v>
      </c>
      <c r="J44" s="93" t="s">
        <v>35</v>
      </c>
      <c r="K44" s="95" t="s">
        <v>2</v>
      </c>
      <c r="L44" s="96" t="str">
        <f>IF(OR(L42="",L43=""),"",L42+L43)</f>
        <v/>
      </c>
      <c r="N44" s="97" t="s">
        <v>230</v>
      </c>
    </row>
    <row r="45" spans="2:14" x14ac:dyDescent="0.4">
      <c r="B45" s="90"/>
      <c r="C45" s="99" t="s">
        <v>231</v>
      </c>
      <c r="D45" s="92"/>
      <c r="E45" s="90" t="s">
        <v>15</v>
      </c>
      <c r="F45" s="93"/>
      <c r="G45" s="90" t="s">
        <v>16</v>
      </c>
      <c r="H45" s="93"/>
      <c r="I45" s="94" t="s">
        <v>36</v>
      </c>
      <c r="J45" s="93">
        <v>0</v>
      </c>
      <c r="K45" s="95" t="s">
        <v>2</v>
      </c>
      <c r="L45" s="96" t="str">
        <f t="shared" ref="L45:L46" si="4">IF(OR(F45="",H45=""),"",(H45+IF(F45&gt;H45,1,0)-F45-J45)*24)</f>
        <v/>
      </c>
      <c r="N45" s="97"/>
    </row>
    <row r="46" spans="2:14" x14ac:dyDescent="0.4">
      <c r="B46" s="90">
        <v>36</v>
      </c>
      <c r="C46" s="100" t="s">
        <v>35</v>
      </c>
      <c r="D46" s="92"/>
      <c r="E46" s="90" t="s">
        <v>15</v>
      </c>
      <c r="F46" s="93"/>
      <c r="G46" s="90" t="s">
        <v>16</v>
      </c>
      <c r="H46" s="93"/>
      <c r="I46" s="94" t="s">
        <v>36</v>
      </c>
      <c r="J46" s="93">
        <v>0</v>
      </c>
      <c r="K46" s="95" t="s">
        <v>2</v>
      </c>
      <c r="L46" s="96" t="str">
        <f t="shared" si="4"/>
        <v/>
      </c>
      <c r="N46" s="97"/>
    </row>
    <row r="47" spans="2:14" x14ac:dyDescent="0.4">
      <c r="B47" s="90"/>
      <c r="C47" s="101" t="s">
        <v>35</v>
      </c>
      <c r="D47" s="92" t="str">
        <f>C45</f>
        <v>ai</v>
      </c>
      <c r="E47" s="90" t="s">
        <v>15</v>
      </c>
      <c r="F47" s="93" t="s">
        <v>35</v>
      </c>
      <c r="G47" s="90" t="s">
        <v>16</v>
      </c>
      <c r="H47" s="93" t="s">
        <v>35</v>
      </c>
      <c r="I47" s="94" t="s">
        <v>36</v>
      </c>
      <c r="J47" s="93" t="s">
        <v>35</v>
      </c>
      <c r="K47" s="95" t="s">
        <v>2</v>
      </c>
      <c r="L47" s="96" t="str">
        <f>IF(OR(L45="",L46=""),"",L45+L46)</f>
        <v/>
      </c>
      <c r="N47" s="97" t="s">
        <v>230</v>
      </c>
    </row>
    <row r="49" spans="3:4" x14ac:dyDescent="0.4">
      <c r="C49" s="86" t="s">
        <v>232</v>
      </c>
      <c r="D49" s="86"/>
    </row>
    <row r="50" spans="3:4" x14ac:dyDescent="0.4">
      <c r="C50" s="86" t="s">
        <v>233</v>
      </c>
      <c r="D50" s="86"/>
    </row>
    <row r="51" spans="3:4" x14ac:dyDescent="0.4">
      <c r="C51" s="86" t="s">
        <v>234</v>
      </c>
      <c r="D51" s="86"/>
    </row>
    <row r="52" spans="3:4" x14ac:dyDescent="0.4">
      <c r="C52" s="86" t="s">
        <v>235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view="pageBreakPreview" zoomScale="85" zoomScaleNormal="100" zoomScaleSheetLayoutView="85"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7">
        <v>1</v>
      </c>
      <c r="C4" s="78" t="s">
        <v>156</v>
      </c>
      <c r="D4" s="21"/>
    </row>
    <row r="5" spans="2:4" x14ac:dyDescent="0.4">
      <c r="B5" s="77">
        <v>2</v>
      </c>
      <c r="C5" s="78" t="s">
        <v>157</v>
      </c>
      <c r="D5" s="21"/>
    </row>
    <row r="6" spans="2:4" x14ac:dyDescent="0.4">
      <c r="B6" s="77">
        <v>3</v>
      </c>
      <c r="C6" s="78" t="s">
        <v>214</v>
      </c>
      <c r="D6" s="21"/>
    </row>
    <row r="7" spans="2:4" x14ac:dyDescent="0.4">
      <c r="B7" s="77">
        <v>4</v>
      </c>
      <c r="C7" s="78" t="s">
        <v>215</v>
      </c>
      <c r="D7" s="21"/>
    </row>
    <row r="8" spans="2:4" x14ac:dyDescent="0.4">
      <c r="B8" s="77">
        <v>5</v>
      </c>
      <c r="C8" s="78" t="s">
        <v>207</v>
      </c>
      <c r="D8" s="21"/>
    </row>
    <row r="9" spans="2:4" x14ac:dyDescent="0.4">
      <c r="B9" s="77">
        <v>6</v>
      </c>
      <c r="C9" s="78" t="s">
        <v>208</v>
      </c>
    </row>
    <row r="10" spans="2:4" x14ac:dyDescent="0.4">
      <c r="B10" s="77">
        <v>7</v>
      </c>
      <c r="C10" s="78" t="s">
        <v>209</v>
      </c>
      <c r="D10" s="21"/>
    </row>
    <row r="11" spans="2:4" x14ac:dyDescent="0.4">
      <c r="B11" s="77">
        <v>8</v>
      </c>
      <c r="C11" s="78" t="s">
        <v>210</v>
      </c>
      <c r="D11" s="21"/>
    </row>
    <row r="12" spans="2:4" x14ac:dyDescent="0.4">
      <c r="B12" s="77">
        <v>9</v>
      </c>
      <c r="C12" s="78" t="s">
        <v>211</v>
      </c>
      <c r="D12" s="21"/>
    </row>
    <row r="13" spans="2:4" x14ac:dyDescent="0.4">
      <c r="B13" s="77">
        <v>10</v>
      </c>
      <c r="C13" s="78" t="s">
        <v>212</v>
      </c>
      <c r="D13" s="21"/>
    </row>
    <row r="14" spans="2:4" x14ac:dyDescent="0.4">
      <c r="B14" s="82">
        <v>11</v>
      </c>
      <c r="C14" s="78" t="s">
        <v>224</v>
      </c>
      <c r="D14" s="21"/>
    </row>
    <row r="15" spans="2:4" x14ac:dyDescent="0.4">
      <c r="B15" s="82">
        <v>12</v>
      </c>
      <c r="C15" s="78" t="s">
        <v>252</v>
      </c>
      <c r="D15" s="21"/>
    </row>
    <row r="16" spans="2:4" x14ac:dyDescent="0.4">
      <c r="B16" s="82">
        <v>13</v>
      </c>
      <c r="C16" s="78" t="s">
        <v>252</v>
      </c>
      <c r="D16" s="21"/>
    </row>
    <row r="17" spans="2:12" x14ac:dyDescent="0.4">
      <c r="B17" s="82">
        <v>14</v>
      </c>
      <c r="C17" s="78" t="s">
        <v>252</v>
      </c>
      <c r="D17" s="21"/>
    </row>
    <row r="19" spans="2:12" x14ac:dyDescent="0.4">
      <c r="B19" s="21" t="s">
        <v>85</v>
      </c>
    </row>
    <row r="20" spans="2:12" ht="19.5" thickBot="1" x14ac:dyDescent="0.45"/>
    <row r="21" spans="2:12" ht="20.25" thickBot="1" x14ac:dyDescent="0.45">
      <c r="B21" s="23" t="s">
        <v>71</v>
      </c>
      <c r="C21" s="24" t="s">
        <v>69</v>
      </c>
      <c r="D21" s="25" t="s">
        <v>99</v>
      </c>
      <c r="E21" s="25" t="s">
        <v>100</v>
      </c>
      <c r="F21" s="25" t="s">
        <v>101</v>
      </c>
      <c r="G21" s="25" t="s">
        <v>102</v>
      </c>
      <c r="H21" s="61" t="s">
        <v>103</v>
      </c>
      <c r="I21" s="61" t="s">
        <v>104</v>
      </c>
      <c r="J21" s="61" t="s">
        <v>105</v>
      </c>
      <c r="K21" s="61" t="s">
        <v>252</v>
      </c>
      <c r="L21" s="62" t="s">
        <v>252</v>
      </c>
    </row>
    <row r="22" spans="2:12" ht="19.5" x14ac:dyDescent="0.4">
      <c r="B22" s="488" t="s">
        <v>72</v>
      </c>
      <c r="C22" s="26" t="s">
        <v>106</v>
      </c>
      <c r="D22" s="27" t="s">
        <v>99</v>
      </c>
      <c r="E22" s="27" t="s">
        <v>106</v>
      </c>
      <c r="F22" s="27" t="s">
        <v>110</v>
      </c>
      <c r="G22" s="27" t="s">
        <v>112</v>
      </c>
      <c r="H22" s="63" t="s">
        <v>113</v>
      </c>
      <c r="I22" s="63" t="s">
        <v>114</v>
      </c>
      <c r="J22" s="63" t="s">
        <v>105</v>
      </c>
      <c r="K22" s="63"/>
      <c r="L22" s="64"/>
    </row>
    <row r="23" spans="2:12" ht="19.5" x14ac:dyDescent="0.4">
      <c r="B23" s="489"/>
      <c r="C23" s="28" t="s">
        <v>107</v>
      </c>
      <c r="D23" s="29" t="s">
        <v>252</v>
      </c>
      <c r="E23" s="29" t="s">
        <v>314</v>
      </c>
      <c r="F23" s="29" t="s">
        <v>111</v>
      </c>
      <c r="G23" s="29" t="s">
        <v>109</v>
      </c>
      <c r="H23" s="65" t="s">
        <v>103</v>
      </c>
      <c r="I23" s="65" t="s">
        <v>115</v>
      </c>
      <c r="J23" s="29" t="s">
        <v>252</v>
      </c>
      <c r="K23" s="65"/>
      <c r="L23" s="66"/>
    </row>
    <row r="24" spans="2:12" ht="19.5" x14ac:dyDescent="0.4">
      <c r="B24" s="489"/>
      <c r="C24" s="28" t="s">
        <v>108</v>
      </c>
      <c r="D24" s="29" t="s">
        <v>252</v>
      </c>
      <c r="E24" s="29" t="s">
        <v>315</v>
      </c>
      <c r="F24" s="29" t="s">
        <v>252</v>
      </c>
      <c r="G24" s="29" t="s">
        <v>252</v>
      </c>
      <c r="H24" s="29" t="s">
        <v>252</v>
      </c>
      <c r="I24" s="65" t="s">
        <v>116</v>
      </c>
      <c r="J24" s="29" t="s">
        <v>252</v>
      </c>
      <c r="K24" s="65"/>
      <c r="L24" s="66"/>
    </row>
    <row r="25" spans="2:12" ht="19.5" x14ac:dyDescent="0.4">
      <c r="B25" s="489"/>
      <c r="C25" s="28" t="s">
        <v>109</v>
      </c>
      <c r="D25" s="29" t="s">
        <v>252</v>
      </c>
      <c r="E25" s="29" t="s">
        <v>252</v>
      </c>
      <c r="F25" s="29" t="s">
        <v>252</v>
      </c>
      <c r="G25" s="29" t="s">
        <v>252</v>
      </c>
      <c r="H25" s="29" t="s">
        <v>252</v>
      </c>
      <c r="I25" s="65" t="s">
        <v>117</v>
      </c>
      <c r="J25" s="29" t="s">
        <v>252</v>
      </c>
      <c r="K25" s="65"/>
      <c r="L25" s="66"/>
    </row>
    <row r="26" spans="2:12" ht="19.5" x14ac:dyDescent="0.4">
      <c r="B26" s="489"/>
      <c r="C26" s="204" t="s">
        <v>109</v>
      </c>
      <c r="D26" s="29" t="s">
        <v>252</v>
      </c>
      <c r="E26" s="29" t="s">
        <v>252</v>
      </c>
      <c r="F26" s="29" t="s">
        <v>252</v>
      </c>
      <c r="G26" s="29" t="s">
        <v>252</v>
      </c>
      <c r="H26" s="29" t="s">
        <v>252</v>
      </c>
      <c r="I26" s="65" t="s">
        <v>111</v>
      </c>
      <c r="J26" s="29" t="s">
        <v>252</v>
      </c>
      <c r="K26" s="65"/>
      <c r="L26" s="66"/>
    </row>
    <row r="27" spans="2:12" ht="19.5" x14ac:dyDescent="0.4">
      <c r="B27" s="489"/>
      <c r="C27" s="204" t="s">
        <v>109</v>
      </c>
      <c r="D27" s="29" t="s">
        <v>252</v>
      </c>
      <c r="E27" s="29" t="s">
        <v>252</v>
      </c>
      <c r="F27" s="29" t="s">
        <v>252</v>
      </c>
      <c r="G27" s="29" t="s">
        <v>252</v>
      </c>
      <c r="H27" s="29" t="s">
        <v>252</v>
      </c>
      <c r="I27" s="65" t="s">
        <v>118</v>
      </c>
      <c r="J27" s="29" t="s">
        <v>252</v>
      </c>
      <c r="K27" s="65"/>
      <c r="L27" s="66"/>
    </row>
    <row r="28" spans="2:12" ht="19.5" x14ac:dyDescent="0.4">
      <c r="B28" s="489"/>
      <c r="C28" s="204" t="s">
        <v>109</v>
      </c>
      <c r="D28" s="29" t="s">
        <v>252</v>
      </c>
      <c r="E28" s="29" t="s">
        <v>252</v>
      </c>
      <c r="F28" s="29" t="s">
        <v>252</v>
      </c>
      <c r="G28" s="29" t="s">
        <v>252</v>
      </c>
      <c r="H28" s="29" t="s">
        <v>252</v>
      </c>
      <c r="I28" s="65" t="s">
        <v>119</v>
      </c>
      <c r="J28" s="29" t="s">
        <v>252</v>
      </c>
      <c r="K28" s="65"/>
      <c r="L28" s="66"/>
    </row>
    <row r="29" spans="2:12" ht="19.5" x14ac:dyDescent="0.4">
      <c r="B29" s="489"/>
      <c r="C29" s="204" t="s">
        <v>109</v>
      </c>
      <c r="D29" s="29" t="s">
        <v>252</v>
      </c>
      <c r="E29" s="29" t="s">
        <v>252</v>
      </c>
      <c r="F29" s="29" t="s">
        <v>252</v>
      </c>
      <c r="G29" s="29" t="s">
        <v>252</v>
      </c>
      <c r="H29" s="29" t="s">
        <v>252</v>
      </c>
      <c r="I29" s="65" t="s">
        <v>120</v>
      </c>
      <c r="J29" s="29" t="s">
        <v>252</v>
      </c>
      <c r="K29" s="65"/>
      <c r="L29" s="66"/>
    </row>
    <row r="30" spans="2:12" ht="19.5" x14ac:dyDescent="0.4">
      <c r="B30" s="489"/>
      <c r="C30" s="204" t="s">
        <v>109</v>
      </c>
      <c r="D30" s="29" t="s">
        <v>252</v>
      </c>
      <c r="E30" s="29" t="s">
        <v>252</v>
      </c>
      <c r="F30" s="29" t="s">
        <v>252</v>
      </c>
      <c r="G30" s="29" t="s">
        <v>252</v>
      </c>
      <c r="H30" s="29" t="s">
        <v>252</v>
      </c>
      <c r="I30" s="65" t="s">
        <v>121</v>
      </c>
      <c r="J30" s="29" t="s">
        <v>252</v>
      </c>
      <c r="K30" s="65"/>
      <c r="L30" s="66"/>
    </row>
    <row r="31" spans="2:12" ht="20.25" thickBot="1" x14ac:dyDescent="0.45">
      <c r="B31" s="490"/>
      <c r="C31" s="205" t="s">
        <v>109</v>
      </c>
      <c r="D31" s="206" t="s">
        <v>252</v>
      </c>
      <c r="E31" s="206" t="s">
        <v>252</v>
      </c>
      <c r="F31" s="206" t="s">
        <v>252</v>
      </c>
      <c r="G31" s="206" t="s">
        <v>252</v>
      </c>
      <c r="H31" s="206" t="s">
        <v>252</v>
      </c>
      <c r="I31" s="206" t="s">
        <v>252</v>
      </c>
      <c r="J31" s="206" t="s">
        <v>252</v>
      </c>
      <c r="K31" s="67"/>
      <c r="L31" s="68"/>
    </row>
    <row r="36" spans="3:3" x14ac:dyDescent="0.4">
      <c r="C36" s="20" t="s">
        <v>219</v>
      </c>
    </row>
    <row r="37" spans="3:3" x14ac:dyDescent="0.4">
      <c r="C37" s="20" t="s">
        <v>73</v>
      </c>
    </row>
    <row r="38" spans="3:3" x14ac:dyDescent="0.4">
      <c r="C38" s="20" t="s">
        <v>222</v>
      </c>
    </row>
    <row r="39" spans="3:3" x14ac:dyDescent="0.4">
      <c r="C39" s="20" t="s">
        <v>74</v>
      </c>
    </row>
    <row r="40" spans="3:3" x14ac:dyDescent="0.4">
      <c r="C40" s="20" t="s">
        <v>122</v>
      </c>
    </row>
    <row r="41" spans="3:3" x14ac:dyDescent="0.4">
      <c r="C41" s="20" t="s">
        <v>123</v>
      </c>
    </row>
    <row r="42" spans="3:3" x14ac:dyDescent="0.4">
      <c r="C42" s="20" t="s">
        <v>124</v>
      </c>
    </row>
    <row r="43" spans="3:3" x14ac:dyDescent="0.4">
      <c r="C43" s="20" t="s">
        <v>125</v>
      </c>
    </row>
    <row r="44" spans="3:3" x14ac:dyDescent="0.4">
      <c r="C44" s="20" t="s">
        <v>126</v>
      </c>
    </row>
    <row r="45" spans="3:3" x14ac:dyDescent="0.4">
      <c r="C45" s="20" t="s">
        <v>127</v>
      </c>
    </row>
    <row r="46" spans="3:3" x14ac:dyDescent="0.4">
      <c r="C46" s="20" t="s">
        <v>128</v>
      </c>
    </row>
    <row r="48" spans="3:3" x14ac:dyDescent="0.4">
      <c r="C48" s="20" t="s">
        <v>75</v>
      </c>
    </row>
    <row r="49" spans="3:3" x14ac:dyDescent="0.4">
      <c r="C49" s="20" t="s">
        <v>76</v>
      </c>
    </row>
    <row r="51" spans="3:3" x14ac:dyDescent="0.4">
      <c r="C51" s="20" t="s">
        <v>223</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topLeftCell="A7" zoomScale="70" zoomScaleNormal="70" workbookViewId="0">
      <selection activeCell="N14" sqref="N14"/>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31</v>
      </c>
    </row>
    <row r="2" spans="2:14" x14ac:dyDescent="0.4">
      <c r="B2" s="86" t="s">
        <v>32</v>
      </c>
      <c r="F2" s="87"/>
      <c r="G2" s="88"/>
      <c r="H2" s="88"/>
      <c r="I2" s="88"/>
      <c r="J2" s="89"/>
      <c r="K2" s="88"/>
      <c r="L2" s="88"/>
    </row>
    <row r="3" spans="2:14" x14ac:dyDescent="0.4">
      <c r="B3" s="87" t="s">
        <v>205</v>
      </c>
      <c r="F3" s="89" t="s">
        <v>206</v>
      </c>
      <c r="G3" s="88"/>
      <c r="H3" s="88"/>
      <c r="I3" s="88"/>
      <c r="J3" s="89"/>
      <c r="K3" s="88"/>
      <c r="L3" s="88"/>
    </row>
    <row r="4" spans="2:14" x14ac:dyDescent="0.4">
      <c r="B4" s="86"/>
      <c r="F4" s="487" t="s">
        <v>33</v>
      </c>
      <c r="G4" s="487"/>
      <c r="H4" s="487"/>
      <c r="I4" s="487"/>
      <c r="J4" s="487"/>
      <c r="K4" s="487"/>
      <c r="L4" s="487"/>
      <c r="N4" s="487" t="s">
        <v>225</v>
      </c>
    </row>
    <row r="5" spans="2:14" x14ac:dyDescent="0.4">
      <c r="B5" s="84" t="s">
        <v>19</v>
      </c>
      <c r="C5" s="84" t="s">
        <v>4</v>
      </c>
      <c r="F5" s="84" t="s">
        <v>226</v>
      </c>
      <c r="G5" s="84"/>
      <c r="H5" s="84" t="s">
        <v>227</v>
      </c>
      <c r="J5" s="84" t="s">
        <v>34</v>
      </c>
      <c r="L5" s="84" t="s">
        <v>33</v>
      </c>
      <c r="N5" s="487"/>
    </row>
    <row r="6" spans="2:14" x14ac:dyDescent="0.4">
      <c r="B6" s="90">
        <v>1</v>
      </c>
      <c r="C6" s="91" t="s">
        <v>37</v>
      </c>
      <c r="D6" s="92" t="str">
        <f>C6</f>
        <v>a</v>
      </c>
      <c r="E6" s="90" t="s">
        <v>15</v>
      </c>
      <c r="F6" s="93">
        <v>0.29166666666666669</v>
      </c>
      <c r="G6" s="90" t="s">
        <v>16</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15</v>
      </c>
      <c r="F7" s="93">
        <v>0.375</v>
      </c>
      <c r="G7" s="90" t="s">
        <v>16</v>
      </c>
      <c r="H7" s="93">
        <v>0.75</v>
      </c>
      <c r="I7" s="94" t="s">
        <v>36</v>
      </c>
      <c r="J7" s="93">
        <v>4.1666666666666664E-2</v>
      </c>
      <c r="K7" s="95" t="s">
        <v>2</v>
      </c>
      <c r="L7" s="96">
        <f>IF(OR(F7="",H7=""),"",(H7+IF(F7&gt;H7,1,0)-F7-J7)*24)</f>
        <v>8</v>
      </c>
      <c r="N7" s="97"/>
    </row>
    <row r="8" spans="2:14" x14ac:dyDescent="0.4">
      <c r="B8" s="90">
        <v>3</v>
      </c>
      <c r="C8" s="91" t="s">
        <v>39</v>
      </c>
      <c r="D8" s="92" t="str">
        <f t="shared" si="0"/>
        <v>c</v>
      </c>
      <c r="E8" s="90" t="s">
        <v>15</v>
      </c>
      <c r="F8" s="93">
        <v>0.41666666666666669</v>
      </c>
      <c r="G8" s="90" t="s">
        <v>16</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15</v>
      </c>
      <c r="F9" s="93">
        <v>0.5</v>
      </c>
      <c r="G9" s="90" t="s">
        <v>16</v>
      </c>
      <c r="H9" s="93">
        <v>0.875</v>
      </c>
      <c r="I9" s="94" t="s">
        <v>36</v>
      </c>
      <c r="J9" s="93">
        <v>4.1666666666666664E-2</v>
      </c>
      <c r="K9" s="95" t="s">
        <v>2</v>
      </c>
      <c r="L9" s="96">
        <f>IF(OR(F9="",H9=""),"",(H9+IF(F9&gt;H9,1,0)-F9-J9)*24)</f>
        <v>8</v>
      </c>
      <c r="N9" s="97"/>
    </row>
    <row r="10" spans="2:14" x14ac:dyDescent="0.4">
      <c r="B10" s="90">
        <v>5</v>
      </c>
      <c r="C10" s="91" t="s">
        <v>41</v>
      </c>
      <c r="D10" s="92" t="str">
        <f t="shared" si="0"/>
        <v>e</v>
      </c>
      <c r="E10" s="90" t="s">
        <v>15</v>
      </c>
      <c r="F10" s="93">
        <v>0.375</v>
      </c>
      <c r="G10" s="90" t="s">
        <v>16</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15</v>
      </c>
      <c r="F11" s="93">
        <v>0.54166666666666663</v>
      </c>
      <c r="G11" s="90" t="s">
        <v>16</v>
      </c>
      <c r="H11" s="93">
        <v>0.75</v>
      </c>
      <c r="I11" s="94" t="s">
        <v>36</v>
      </c>
      <c r="J11" s="93">
        <v>4.1666666666666664E-2</v>
      </c>
      <c r="K11" s="95" t="s">
        <v>2</v>
      </c>
      <c r="L11" s="96">
        <f>IF(OR(F11="",H11=""),"",(H11+IF(F11&gt;H11,1,0)-F11-J11)*24)</f>
        <v>4.0000000000000009</v>
      </c>
      <c r="N11" s="97"/>
    </row>
    <row r="12" spans="2:14" x14ac:dyDescent="0.4">
      <c r="B12" s="90">
        <v>7</v>
      </c>
      <c r="C12" s="91" t="s">
        <v>43</v>
      </c>
      <c r="D12" s="92" t="str">
        <f t="shared" si="0"/>
        <v>g</v>
      </c>
      <c r="E12" s="90" t="s">
        <v>15</v>
      </c>
      <c r="F12" s="93">
        <v>0.58333333333333337</v>
      </c>
      <c r="G12" s="90" t="s">
        <v>16</v>
      </c>
      <c r="H12" s="93">
        <v>0.83333333333333337</v>
      </c>
      <c r="I12" s="94" t="s">
        <v>36</v>
      </c>
      <c r="J12" s="93">
        <v>0</v>
      </c>
      <c r="K12" s="95" t="s">
        <v>2</v>
      </c>
      <c r="L12" s="96">
        <f t="shared" si="1"/>
        <v>6</v>
      </c>
      <c r="N12" s="97"/>
    </row>
    <row r="13" spans="2:14" x14ac:dyDescent="0.4">
      <c r="B13" s="90">
        <v>8</v>
      </c>
      <c r="C13" s="91" t="s">
        <v>44</v>
      </c>
      <c r="D13" s="92" t="str">
        <f t="shared" si="0"/>
        <v>h</v>
      </c>
      <c r="E13" s="90" t="s">
        <v>15</v>
      </c>
      <c r="F13" s="93">
        <v>0.66666666666666663</v>
      </c>
      <c r="G13" s="90" t="s">
        <v>16</v>
      </c>
      <c r="H13" s="93">
        <v>1</v>
      </c>
      <c r="I13" s="94" t="s">
        <v>36</v>
      </c>
      <c r="J13" s="93">
        <v>0</v>
      </c>
      <c r="K13" s="95" t="s">
        <v>2</v>
      </c>
      <c r="L13" s="96">
        <f t="shared" si="1"/>
        <v>8</v>
      </c>
      <c r="N13" s="97" t="s">
        <v>250</v>
      </c>
    </row>
    <row r="14" spans="2:14" x14ac:dyDescent="0.4">
      <c r="B14" s="90">
        <v>9</v>
      </c>
      <c r="C14" s="91" t="s">
        <v>45</v>
      </c>
      <c r="D14" s="92" t="str">
        <f t="shared" si="0"/>
        <v>i</v>
      </c>
      <c r="E14" s="90" t="s">
        <v>15</v>
      </c>
      <c r="F14" s="93">
        <v>0</v>
      </c>
      <c r="G14" s="90" t="s">
        <v>16</v>
      </c>
      <c r="H14" s="93">
        <v>0.375</v>
      </c>
      <c r="I14" s="94" t="s">
        <v>36</v>
      </c>
      <c r="J14" s="93">
        <v>4.1666666666666664E-2</v>
      </c>
      <c r="K14" s="95" t="s">
        <v>2</v>
      </c>
      <c r="L14" s="96">
        <f t="shared" si="1"/>
        <v>8</v>
      </c>
      <c r="N14" s="97" t="s">
        <v>263</v>
      </c>
    </row>
    <row r="15" spans="2:14" x14ac:dyDescent="0.4">
      <c r="B15" s="90">
        <v>10</v>
      </c>
      <c r="C15" s="91" t="s">
        <v>46</v>
      </c>
      <c r="D15" s="92" t="str">
        <f t="shared" si="0"/>
        <v>j</v>
      </c>
      <c r="E15" s="90" t="s">
        <v>15</v>
      </c>
      <c r="F15" s="93"/>
      <c r="G15" s="90" t="s">
        <v>16</v>
      </c>
      <c r="H15" s="93"/>
      <c r="I15" s="94" t="s">
        <v>36</v>
      </c>
      <c r="J15" s="93">
        <v>0</v>
      </c>
      <c r="K15" s="95" t="s">
        <v>2</v>
      </c>
      <c r="L15" s="96" t="str">
        <f t="shared" si="1"/>
        <v/>
      </c>
      <c r="N15" s="97"/>
    </row>
    <row r="16" spans="2:14" x14ac:dyDescent="0.4">
      <c r="B16" s="90">
        <v>11</v>
      </c>
      <c r="C16" s="91" t="s">
        <v>47</v>
      </c>
      <c r="D16" s="92" t="str">
        <f t="shared" si="0"/>
        <v>k</v>
      </c>
      <c r="E16" s="90" t="s">
        <v>15</v>
      </c>
      <c r="F16" s="93"/>
      <c r="G16" s="90" t="s">
        <v>16</v>
      </c>
      <c r="H16" s="93"/>
      <c r="I16" s="94" t="s">
        <v>36</v>
      </c>
      <c r="J16" s="93">
        <v>0</v>
      </c>
      <c r="K16" s="95" t="s">
        <v>2</v>
      </c>
      <c r="L16" s="96" t="str">
        <f t="shared" si="1"/>
        <v/>
      </c>
      <c r="N16" s="97"/>
    </row>
    <row r="17" spans="2:14" x14ac:dyDescent="0.4">
      <c r="B17" s="90">
        <v>12</v>
      </c>
      <c r="C17" s="91" t="s">
        <v>48</v>
      </c>
      <c r="D17" s="92" t="str">
        <f t="shared" si="0"/>
        <v>l</v>
      </c>
      <c r="E17" s="90" t="s">
        <v>15</v>
      </c>
      <c r="F17" s="93"/>
      <c r="G17" s="90" t="s">
        <v>16</v>
      </c>
      <c r="H17" s="93"/>
      <c r="I17" s="94" t="s">
        <v>36</v>
      </c>
      <c r="J17" s="93">
        <v>0</v>
      </c>
      <c r="K17" s="95" t="s">
        <v>2</v>
      </c>
      <c r="L17" s="96" t="str">
        <f t="shared" si="1"/>
        <v/>
      </c>
      <c r="N17" s="97"/>
    </row>
    <row r="18" spans="2:14" x14ac:dyDescent="0.4">
      <c r="B18" s="90">
        <v>13</v>
      </c>
      <c r="C18" s="91" t="s">
        <v>49</v>
      </c>
      <c r="D18" s="92" t="str">
        <f t="shared" si="0"/>
        <v>m</v>
      </c>
      <c r="E18" s="90" t="s">
        <v>15</v>
      </c>
      <c r="F18" s="93"/>
      <c r="G18" s="90" t="s">
        <v>16</v>
      </c>
      <c r="H18" s="93"/>
      <c r="I18" s="94" t="s">
        <v>36</v>
      </c>
      <c r="J18" s="93">
        <v>0</v>
      </c>
      <c r="K18" s="95" t="s">
        <v>2</v>
      </c>
      <c r="L18" s="96" t="str">
        <f t="shared" si="1"/>
        <v/>
      </c>
      <c r="N18" s="97"/>
    </row>
    <row r="19" spans="2:14" x14ac:dyDescent="0.4">
      <c r="B19" s="90">
        <v>14</v>
      </c>
      <c r="C19" s="91" t="s">
        <v>50</v>
      </c>
      <c r="D19" s="92" t="str">
        <f t="shared" si="0"/>
        <v>n</v>
      </c>
      <c r="E19" s="90" t="s">
        <v>15</v>
      </c>
      <c r="F19" s="93"/>
      <c r="G19" s="90" t="s">
        <v>16</v>
      </c>
      <c r="H19" s="93"/>
      <c r="I19" s="94" t="s">
        <v>36</v>
      </c>
      <c r="J19" s="93">
        <v>0</v>
      </c>
      <c r="K19" s="95" t="s">
        <v>2</v>
      </c>
      <c r="L19" s="96" t="str">
        <f t="shared" si="1"/>
        <v/>
      </c>
      <c r="N19" s="97"/>
    </row>
    <row r="20" spans="2:14" x14ac:dyDescent="0.4">
      <c r="B20" s="90">
        <v>15</v>
      </c>
      <c r="C20" s="91" t="s">
        <v>51</v>
      </c>
      <c r="D20" s="92" t="str">
        <f t="shared" si="0"/>
        <v>o</v>
      </c>
      <c r="E20" s="90" t="s">
        <v>15</v>
      </c>
      <c r="F20" s="93"/>
      <c r="G20" s="90" t="s">
        <v>16</v>
      </c>
      <c r="H20" s="93"/>
      <c r="I20" s="94" t="s">
        <v>36</v>
      </c>
      <c r="J20" s="93">
        <v>0</v>
      </c>
      <c r="K20" s="95" t="s">
        <v>2</v>
      </c>
      <c r="L20" s="96" t="str">
        <f t="shared" si="1"/>
        <v/>
      </c>
      <c r="N20" s="97"/>
    </row>
    <row r="21" spans="2:14" x14ac:dyDescent="0.4">
      <c r="B21" s="90">
        <v>16</v>
      </c>
      <c r="C21" s="91" t="s">
        <v>52</v>
      </c>
      <c r="D21" s="92" t="str">
        <f t="shared" si="0"/>
        <v>p</v>
      </c>
      <c r="E21" s="90" t="s">
        <v>15</v>
      </c>
      <c r="F21" s="93"/>
      <c r="G21" s="90" t="s">
        <v>16</v>
      </c>
      <c r="H21" s="93"/>
      <c r="I21" s="94" t="s">
        <v>36</v>
      </c>
      <c r="J21" s="93">
        <v>0</v>
      </c>
      <c r="K21" s="95" t="s">
        <v>2</v>
      </c>
      <c r="L21" s="96" t="str">
        <f t="shared" si="1"/>
        <v/>
      </c>
      <c r="N21" s="97"/>
    </row>
    <row r="22" spans="2:14" x14ac:dyDescent="0.4">
      <c r="B22" s="90">
        <v>17</v>
      </c>
      <c r="C22" s="91" t="s">
        <v>53</v>
      </c>
      <c r="D22" s="92" t="str">
        <f t="shared" si="0"/>
        <v>q</v>
      </c>
      <c r="E22" s="90" t="s">
        <v>15</v>
      </c>
      <c r="F22" s="93"/>
      <c r="G22" s="90" t="s">
        <v>16</v>
      </c>
      <c r="H22" s="93"/>
      <c r="I22" s="94" t="s">
        <v>36</v>
      </c>
      <c r="J22" s="93">
        <v>0</v>
      </c>
      <c r="K22" s="95" t="s">
        <v>2</v>
      </c>
      <c r="L22" s="96" t="str">
        <f t="shared" si="1"/>
        <v/>
      </c>
      <c r="N22" s="97"/>
    </row>
    <row r="23" spans="2:14" x14ac:dyDescent="0.4">
      <c r="B23" s="90">
        <v>18</v>
      </c>
      <c r="C23" s="91" t="s">
        <v>54</v>
      </c>
      <c r="D23" s="92" t="str">
        <f t="shared" si="0"/>
        <v>r</v>
      </c>
      <c r="E23" s="90" t="s">
        <v>15</v>
      </c>
      <c r="F23" s="98"/>
      <c r="G23" s="90" t="s">
        <v>16</v>
      </c>
      <c r="H23" s="98"/>
      <c r="I23" s="94" t="s">
        <v>36</v>
      </c>
      <c r="J23" s="98"/>
      <c r="K23" s="95" t="s">
        <v>2</v>
      </c>
      <c r="L23" s="91">
        <v>1</v>
      </c>
      <c r="N23" s="97"/>
    </row>
    <row r="24" spans="2:14" x14ac:dyDescent="0.4">
      <c r="B24" s="90">
        <v>19</v>
      </c>
      <c r="C24" s="91" t="s">
        <v>55</v>
      </c>
      <c r="D24" s="92" t="str">
        <f t="shared" si="0"/>
        <v>s</v>
      </c>
      <c r="E24" s="90" t="s">
        <v>15</v>
      </c>
      <c r="F24" s="98"/>
      <c r="G24" s="90" t="s">
        <v>16</v>
      </c>
      <c r="H24" s="98"/>
      <c r="I24" s="94" t="s">
        <v>36</v>
      </c>
      <c r="J24" s="98"/>
      <c r="K24" s="95" t="s">
        <v>2</v>
      </c>
      <c r="L24" s="91">
        <v>2</v>
      </c>
      <c r="N24" s="97"/>
    </row>
    <row r="25" spans="2:14" x14ac:dyDescent="0.4">
      <c r="B25" s="90">
        <v>20</v>
      </c>
      <c r="C25" s="91" t="s">
        <v>56</v>
      </c>
      <c r="D25" s="92" t="str">
        <f t="shared" si="0"/>
        <v>t</v>
      </c>
      <c r="E25" s="90" t="s">
        <v>15</v>
      </c>
      <c r="F25" s="98"/>
      <c r="G25" s="90" t="s">
        <v>16</v>
      </c>
      <c r="H25" s="98"/>
      <c r="I25" s="94" t="s">
        <v>36</v>
      </c>
      <c r="J25" s="98"/>
      <c r="K25" s="95" t="s">
        <v>2</v>
      </c>
      <c r="L25" s="91">
        <v>3</v>
      </c>
      <c r="N25" s="97"/>
    </row>
    <row r="26" spans="2:14" x14ac:dyDescent="0.4">
      <c r="B26" s="90">
        <v>21</v>
      </c>
      <c r="C26" s="91" t="s">
        <v>57</v>
      </c>
      <c r="D26" s="92" t="str">
        <f t="shared" si="0"/>
        <v>u</v>
      </c>
      <c r="E26" s="90" t="s">
        <v>15</v>
      </c>
      <c r="F26" s="98"/>
      <c r="G26" s="90" t="s">
        <v>16</v>
      </c>
      <c r="H26" s="98"/>
      <c r="I26" s="94" t="s">
        <v>36</v>
      </c>
      <c r="J26" s="98"/>
      <c r="K26" s="95" t="s">
        <v>2</v>
      </c>
      <c r="L26" s="91">
        <v>4</v>
      </c>
      <c r="N26" s="97"/>
    </row>
    <row r="27" spans="2:14" x14ac:dyDescent="0.4">
      <c r="B27" s="90">
        <v>22</v>
      </c>
      <c r="C27" s="91" t="s">
        <v>58</v>
      </c>
      <c r="D27" s="92" t="str">
        <f t="shared" si="0"/>
        <v>v</v>
      </c>
      <c r="E27" s="90" t="s">
        <v>15</v>
      </c>
      <c r="F27" s="98"/>
      <c r="G27" s="90" t="s">
        <v>16</v>
      </c>
      <c r="H27" s="98"/>
      <c r="I27" s="94" t="s">
        <v>36</v>
      </c>
      <c r="J27" s="98"/>
      <c r="K27" s="95" t="s">
        <v>2</v>
      </c>
      <c r="L27" s="91">
        <v>5</v>
      </c>
      <c r="N27" s="97"/>
    </row>
    <row r="28" spans="2:14" x14ac:dyDescent="0.4">
      <c r="B28" s="90">
        <v>23</v>
      </c>
      <c r="C28" s="91" t="s">
        <v>59</v>
      </c>
      <c r="D28" s="92" t="str">
        <f t="shared" si="0"/>
        <v>w</v>
      </c>
      <c r="E28" s="90" t="s">
        <v>15</v>
      </c>
      <c r="F28" s="98"/>
      <c r="G28" s="90" t="s">
        <v>16</v>
      </c>
      <c r="H28" s="98"/>
      <c r="I28" s="94" t="s">
        <v>36</v>
      </c>
      <c r="J28" s="98"/>
      <c r="K28" s="95" t="s">
        <v>2</v>
      </c>
      <c r="L28" s="91">
        <v>6</v>
      </c>
      <c r="N28" s="97"/>
    </row>
    <row r="29" spans="2:14" x14ac:dyDescent="0.4">
      <c r="B29" s="90">
        <v>24</v>
      </c>
      <c r="C29" s="91" t="s">
        <v>60</v>
      </c>
      <c r="D29" s="92" t="str">
        <f t="shared" si="0"/>
        <v>x</v>
      </c>
      <c r="E29" s="90" t="s">
        <v>15</v>
      </c>
      <c r="F29" s="98"/>
      <c r="G29" s="90" t="s">
        <v>16</v>
      </c>
      <c r="H29" s="98"/>
      <c r="I29" s="94" t="s">
        <v>36</v>
      </c>
      <c r="J29" s="98"/>
      <c r="K29" s="95" t="s">
        <v>2</v>
      </c>
      <c r="L29" s="91">
        <v>7</v>
      </c>
      <c r="N29" s="97"/>
    </row>
    <row r="30" spans="2:14" x14ac:dyDescent="0.4">
      <c r="B30" s="90">
        <v>25</v>
      </c>
      <c r="C30" s="91" t="s">
        <v>61</v>
      </c>
      <c r="D30" s="92" t="str">
        <f t="shared" si="0"/>
        <v>y</v>
      </c>
      <c r="E30" s="90" t="s">
        <v>15</v>
      </c>
      <c r="F30" s="98"/>
      <c r="G30" s="90" t="s">
        <v>16</v>
      </c>
      <c r="H30" s="98"/>
      <c r="I30" s="94" t="s">
        <v>36</v>
      </c>
      <c r="J30" s="98"/>
      <c r="K30" s="95" t="s">
        <v>2</v>
      </c>
      <c r="L30" s="91">
        <v>8</v>
      </c>
      <c r="N30" s="97"/>
    </row>
    <row r="31" spans="2:14" x14ac:dyDescent="0.4">
      <c r="B31" s="90">
        <v>26</v>
      </c>
      <c r="C31" s="91" t="s">
        <v>62</v>
      </c>
      <c r="D31" s="92" t="str">
        <f t="shared" si="0"/>
        <v>z</v>
      </c>
      <c r="E31" s="90" t="s">
        <v>15</v>
      </c>
      <c r="F31" s="98"/>
      <c r="G31" s="90" t="s">
        <v>16</v>
      </c>
      <c r="H31" s="98"/>
      <c r="I31" s="94" t="s">
        <v>36</v>
      </c>
      <c r="J31" s="98"/>
      <c r="K31" s="95" t="s">
        <v>2</v>
      </c>
      <c r="L31" s="91">
        <v>1</v>
      </c>
      <c r="N31" s="97"/>
    </row>
    <row r="32" spans="2:14" x14ac:dyDescent="0.4">
      <c r="B32" s="90">
        <v>27</v>
      </c>
      <c r="C32" s="91" t="s">
        <v>60</v>
      </c>
      <c r="D32" s="92" t="str">
        <f t="shared" si="0"/>
        <v>x</v>
      </c>
      <c r="E32" s="90" t="s">
        <v>15</v>
      </c>
      <c r="F32" s="98"/>
      <c r="G32" s="90" t="s">
        <v>16</v>
      </c>
      <c r="H32" s="98"/>
      <c r="I32" s="94" t="s">
        <v>36</v>
      </c>
      <c r="J32" s="98"/>
      <c r="K32" s="95" t="s">
        <v>2</v>
      </c>
      <c r="L32" s="91">
        <v>2</v>
      </c>
      <c r="N32" s="97"/>
    </row>
    <row r="33" spans="2:14" x14ac:dyDescent="0.4">
      <c r="B33" s="90">
        <v>28</v>
      </c>
      <c r="C33" s="91" t="s">
        <v>63</v>
      </c>
      <c r="D33" s="92" t="str">
        <f t="shared" si="0"/>
        <v>aa</v>
      </c>
      <c r="E33" s="90" t="s">
        <v>15</v>
      </c>
      <c r="F33" s="98"/>
      <c r="G33" s="90" t="s">
        <v>16</v>
      </c>
      <c r="H33" s="98"/>
      <c r="I33" s="94" t="s">
        <v>36</v>
      </c>
      <c r="J33" s="98"/>
      <c r="K33" s="95" t="s">
        <v>2</v>
      </c>
      <c r="L33" s="91">
        <v>3</v>
      </c>
      <c r="N33" s="97"/>
    </row>
    <row r="34" spans="2:14" x14ac:dyDescent="0.4">
      <c r="B34" s="90">
        <v>29</v>
      </c>
      <c r="C34" s="91" t="s">
        <v>64</v>
      </c>
      <c r="D34" s="92" t="str">
        <f t="shared" si="0"/>
        <v>ab</v>
      </c>
      <c r="E34" s="90" t="s">
        <v>15</v>
      </c>
      <c r="F34" s="98"/>
      <c r="G34" s="90" t="s">
        <v>16</v>
      </c>
      <c r="H34" s="98"/>
      <c r="I34" s="94" t="s">
        <v>36</v>
      </c>
      <c r="J34" s="98"/>
      <c r="K34" s="95" t="s">
        <v>2</v>
      </c>
      <c r="L34" s="91">
        <v>4</v>
      </c>
      <c r="N34" s="97"/>
    </row>
    <row r="35" spans="2:14" x14ac:dyDescent="0.4">
      <c r="B35" s="90">
        <v>30</v>
      </c>
      <c r="C35" s="91" t="s">
        <v>65</v>
      </c>
      <c r="D35" s="92" t="str">
        <f t="shared" si="0"/>
        <v>ac</v>
      </c>
      <c r="E35" s="90" t="s">
        <v>15</v>
      </c>
      <c r="F35" s="98"/>
      <c r="G35" s="90" t="s">
        <v>16</v>
      </c>
      <c r="H35" s="98"/>
      <c r="I35" s="94" t="s">
        <v>36</v>
      </c>
      <c r="J35" s="98"/>
      <c r="K35" s="95" t="s">
        <v>2</v>
      </c>
      <c r="L35" s="91">
        <v>5</v>
      </c>
      <c r="N35" s="97"/>
    </row>
    <row r="36" spans="2:14" x14ac:dyDescent="0.4">
      <c r="B36" s="90">
        <v>31</v>
      </c>
      <c r="C36" s="91" t="s">
        <v>66</v>
      </c>
      <c r="D36" s="92" t="str">
        <f t="shared" si="0"/>
        <v>ad</v>
      </c>
      <c r="E36" s="90" t="s">
        <v>15</v>
      </c>
      <c r="F36" s="98"/>
      <c r="G36" s="90" t="s">
        <v>16</v>
      </c>
      <c r="H36" s="98"/>
      <c r="I36" s="94" t="s">
        <v>36</v>
      </c>
      <c r="J36" s="98"/>
      <c r="K36" s="95" t="s">
        <v>2</v>
      </c>
      <c r="L36" s="91">
        <v>6</v>
      </c>
      <c r="N36" s="97"/>
    </row>
    <row r="37" spans="2:14" x14ac:dyDescent="0.4">
      <c r="B37" s="90">
        <v>32</v>
      </c>
      <c r="C37" s="91" t="s">
        <v>67</v>
      </c>
      <c r="D37" s="92" t="str">
        <f t="shared" si="0"/>
        <v>ae</v>
      </c>
      <c r="E37" s="90" t="s">
        <v>15</v>
      </c>
      <c r="F37" s="98"/>
      <c r="G37" s="90" t="s">
        <v>16</v>
      </c>
      <c r="H37" s="98"/>
      <c r="I37" s="94" t="s">
        <v>36</v>
      </c>
      <c r="J37" s="98"/>
      <c r="K37" s="95" t="s">
        <v>2</v>
      </c>
      <c r="L37" s="91">
        <v>7</v>
      </c>
      <c r="N37" s="97"/>
    </row>
    <row r="38" spans="2:14" x14ac:dyDescent="0.4">
      <c r="B38" s="90">
        <v>33</v>
      </c>
      <c r="C38" s="91" t="s">
        <v>68</v>
      </c>
      <c r="D38" s="92" t="str">
        <f t="shared" si="0"/>
        <v>af</v>
      </c>
      <c r="E38" s="90" t="s">
        <v>15</v>
      </c>
      <c r="F38" s="98"/>
      <c r="G38" s="90" t="s">
        <v>16</v>
      </c>
      <c r="H38" s="98"/>
      <c r="I38" s="94" t="s">
        <v>36</v>
      </c>
      <c r="J38" s="98"/>
      <c r="K38" s="95" t="s">
        <v>2</v>
      </c>
      <c r="L38" s="91">
        <v>8</v>
      </c>
      <c r="N38" s="97"/>
    </row>
    <row r="39" spans="2:14" x14ac:dyDescent="0.4">
      <c r="B39" s="90">
        <v>34</v>
      </c>
      <c r="C39" s="99" t="s">
        <v>86</v>
      </c>
      <c r="D39" s="92"/>
      <c r="E39" s="90" t="s">
        <v>15</v>
      </c>
      <c r="F39" s="93">
        <v>0.29166666666666669</v>
      </c>
      <c r="G39" s="90" t="s">
        <v>16</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15</v>
      </c>
      <c r="F40" s="93">
        <v>0.6875</v>
      </c>
      <c r="G40" s="90" t="s">
        <v>16</v>
      </c>
      <c r="H40" s="93">
        <v>0.83333333333333337</v>
      </c>
      <c r="I40" s="94" t="s">
        <v>36</v>
      </c>
      <c r="J40" s="93">
        <v>0</v>
      </c>
      <c r="K40" s="95" t="s">
        <v>2</v>
      </c>
      <c r="L40" s="96">
        <f t="shared" si="2"/>
        <v>3.5000000000000009</v>
      </c>
      <c r="N40" s="97"/>
    </row>
    <row r="41" spans="2:14" x14ac:dyDescent="0.4">
      <c r="B41" s="90"/>
      <c r="C41" s="101" t="s">
        <v>35</v>
      </c>
      <c r="D41" s="92" t="str">
        <f>C39</f>
        <v>ag</v>
      </c>
      <c r="E41" s="90" t="s">
        <v>15</v>
      </c>
      <c r="F41" s="93" t="s">
        <v>35</v>
      </c>
      <c r="G41" s="90" t="s">
        <v>16</v>
      </c>
      <c r="H41" s="93" t="s">
        <v>35</v>
      </c>
      <c r="I41" s="94" t="s">
        <v>36</v>
      </c>
      <c r="J41" s="93" t="s">
        <v>35</v>
      </c>
      <c r="K41" s="95" t="s">
        <v>2</v>
      </c>
      <c r="L41" s="96">
        <f>IF(OR(L39="",L40=""),"",L39+L40)</f>
        <v>6</v>
      </c>
      <c r="N41" s="97" t="s">
        <v>228</v>
      </c>
    </row>
    <row r="42" spans="2:14" x14ac:dyDescent="0.4">
      <c r="B42" s="90"/>
      <c r="C42" s="99" t="s">
        <v>229</v>
      </c>
      <c r="D42" s="92"/>
      <c r="E42" s="90" t="s">
        <v>15</v>
      </c>
      <c r="F42" s="93"/>
      <c r="G42" s="90" t="s">
        <v>16</v>
      </c>
      <c r="H42" s="93"/>
      <c r="I42" s="94" t="s">
        <v>36</v>
      </c>
      <c r="J42" s="93">
        <v>0</v>
      </c>
      <c r="K42" s="95" t="s">
        <v>2</v>
      </c>
      <c r="L42" s="96" t="str">
        <f t="shared" ref="L42:L43" si="3">IF(OR(F42="",H42=""),"",(H42+IF(F42&gt;H42,1,0)-F42-J42)*24)</f>
        <v/>
      </c>
      <c r="N42" s="97"/>
    </row>
    <row r="43" spans="2:14" x14ac:dyDescent="0.4">
      <c r="B43" s="90">
        <v>35</v>
      </c>
      <c r="C43" s="100" t="s">
        <v>35</v>
      </c>
      <c r="D43" s="92"/>
      <c r="E43" s="90" t="s">
        <v>15</v>
      </c>
      <c r="F43" s="93"/>
      <c r="G43" s="90" t="s">
        <v>16</v>
      </c>
      <c r="H43" s="93"/>
      <c r="I43" s="94" t="s">
        <v>36</v>
      </c>
      <c r="J43" s="93">
        <v>0</v>
      </c>
      <c r="K43" s="95" t="s">
        <v>2</v>
      </c>
      <c r="L43" s="96" t="str">
        <f t="shared" si="3"/>
        <v/>
      </c>
      <c r="N43" s="97"/>
    </row>
    <row r="44" spans="2:14" x14ac:dyDescent="0.4">
      <c r="B44" s="90"/>
      <c r="C44" s="101" t="s">
        <v>35</v>
      </c>
      <c r="D44" s="92" t="str">
        <f>C42</f>
        <v>ah</v>
      </c>
      <c r="E44" s="90" t="s">
        <v>15</v>
      </c>
      <c r="F44" s="93" t="s">
        <v>35</v>
      </c>
      <c r="G44" s="90" t="s">
        <v>16</v>
      </c>
      <c r="H44" s="93" t="s">
        <v>35</v>
      </c>
      <c r="I44" s="94" t="s">
        <v>36</v>
      </c>
      <c r="J44" s="93" t="s">
        <v>35</v>
      </c>
      <c r="K44" s="95" t="s">
        <v>2</v>
      </c>
      <c r="L44" s="96" t="str">
        <f>IF(OR(L42="",L43=""),"",L42+L43)</f>
        <v/>
      </c>
      <c r="N44" s="97" t="s">
        <v>230</v>
      </c>
    </row>
    <row r="45" spans="2:14" x14ac:dyDescent="0.4">
      <c r="B45" s="90"/>
      <c r="C45" s="99" t="s">
        <v>231</v>
      </c>
      <c r="D45" s="92"/>
      <c r="E45" s="90" t="s">
        <v>15</v>
      </c>
      <c r="F45" s="93"/>
      <c r="G45" s="90" t="s">
        <v>16</v>
      </c>
      <c r="H45" s="93"/>
      <c r="I45" s="94" t="s">
        <v>36</v>
      </c>
      <c r="J45" s="93">
        <v>0</v>
      </c>
      <c r="K45" s="95" t="s">
        <v>2</v>
      </c>
      <c r="L45" s="96" t="str">
        <f t="shared" ref="L45:L46" si="4">IF(OR(F45="",H45=""),"",(H45+IF(F45&gt;H45,1,0)-F45-J45)*24)</f>
        <v/>
      </c>
      <c r="N45" s="97"/>
    </row>
    <row r="46" spans="2:14" x14ac:dyDescent="0.4">
      <c r="B46" s="90">
        <v>36</v>
      </c>
      <c r="C46" s="100" t="s">
        <v>35</v>
      </c>
      <c r="D46" s="92"/>
      <c r="E46" s="90" t="s">
        <v>15</v>
      </c>
      <c r="F46" s="93"/>
      <c r="G46" s="90" t="s">
        <v>16</v>
      </c>
      <c r="H46" s="93"/>
      <c r="I46" s="94" t="s">
        <v>36</v>
      </c>
      <c r="J46" s="93">
        <v>0</v>
      </c>
      <c r="K46" s="95" t="s">
        <v>2</v>
      </c>
      <c r="L46" s="96" t="str">
        <f t="shared" si="4"/>
        <v/>
      </c>
      <c r="N46" s="97"/>
    </row>
    <row r="47" spans="2:14" x14ac:dyDescent="0.4">
      <c r="B47" s="90"/>
      <c r="C47" s="101" t="s">
        <v>35</v>
      </c>
      <c r="D47" s="92" t="str">
        <f>C45</f>
        <v>ai</v>
      </c>
      <c r="E47" s="90" t="s">
        <v>15</v>
      </c>
      <c r="F47" s="93" t="s">
        <v>35</v>
      </c>
      <c r="G47" s="90" t="s">
        <v>16</v>
      </c>
      <c r="H47" s="93" t="s">
        <v>35</v>
      </c>
      <c r="I47" s="94" t="s">
        <v>36</v>
      </c>
      <c r="J47" s="93" t="s">
        <v>35</v>
      </c>
      <c r="K47" s="95" t="s">
        <v>2</v>
      </c>
      <c r="L47" s="96" t="str">
        <f>IF(OR(L45="",L46=""),"",L45+L46)</f>
        <v/>
      </c>
      <c r="N47" s="97" t="s">
        <v>230</v>
      </c>
    </row>
    <row r="49" spans="3:4" x14ac:dyDescent="0.4">
      <c r="C49" s="86" t="s">
        <v>232</v>
      </c>
      <c r="D49" s="86"/>
    </row>
    <row r="50" spans="3:4" x14ac:dyDescent="0.4">
      <c r="C50" s="86" t="s">
        <v>233</v>
      </c>
      <c r="D50" s="86"/>
    </row>
    <row r="51" spans="3:4" x14ac:dyDescent="0.4">
      <c r="C51" s="86" t="s">
        <v>234</v>
      </c>
      <c r="D51" s="86"/>
    </row>
    <row r="52" spans="3:4" x14ac:dyDescent="0.4">
      <c r="C52" s="86" t="s">
        <v>235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06"/>
  <sheetViews>
    <sheetView zoomScale="85" zoomScaleNormal="85" workbookViewId="0">
      <selection activeCell="C40" sqref="C40"/>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266</v>
      </c>
      <c r="C2" s="47"/>
      <c r="D2" s="46"/>
      <c r="E2" s="46"/>
      <c r="F2" s="46"/>
    </row>
    <row r="3" spans="2:11" s="48" customFormat="1" ht="20.25" customHeight="1" x14ac:dyDescent="0.4">
      <c r="B3" s="47"/>
      <c r="C3" s="47"/>
      <c r="D3" s="46"/>
      <c r="E3" s="46"/>
      <c r="F3" s="46"/>
    </row>
    <row r="4" spans="2:11" s="53" customFormat="1" ht="20.25" customHeight="1" x14ac:dyDescent="0.4">
      <c r="B4" s="80"/>
      <c r="C4" s="46" t="s">
        <v>216</v>
      </c>
      <c r="D4" s="46"/>
      <c r="F4" s="491" t="s">
        <v>217</v>
      </c>
      <c r="G4" s="491"/>
      <c r="H4" s="491"/>
      <c r="I4" s="491"/>
      <c r="J4" s="491"/>
      <c r="K4" s="491"/>
    </row>
    <row r="5" spans="2:11" s="53" customFormat="1" ht="20.25" customHeight="1" x14ac:dyDescent="0.4">
      <c r="B5" s="81"/>
      <c r="C5" s="46" t="s">
        <v>218</v>
      </c>
      <c r="D5" s="46"/>
      <c r="F5" s="491"/>
      <c r="G5" s="491"/>
      <c r="H5" s="491"/>
      <c r="I5" s="491"/>
      <c r="J5" s="491"/>
      <c r="K5" s="49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253</v>
      </c>
      <c r="C10" s="47"/>
      <c r="D10" s="46"/>
      <c r="E10" s="46"/>
      <c r="F10" s="46"/>
    </row>
    <row r="11" spans="2:11" s="48" customFormat="1" ht="20.25" customHeight="1" x14ac:dyDescent="0.4">
      <c r="B11" s="46"/>
      <c r="C11" s="47"/>
      <c r="D11" s="46"/>
    </row>
    <row r="12" spans="2:11" s="48" customFormat="1" ht="20.25" customHeight="1" x14ac:dyDescent="0.4">
      <c r="B12" s="46" t="s">
        <v>262</v>
      </c>
      <c r="C12" s="47"/>
      <c r="D12" s="46"/>
    </row>
    <row r="13" spans="2:11" s="48" customFormat="1" ht="20.25" customHeight="1" x14ac:dyDescent="0.4">
      <c r="B13" s="46"/>
      <c r="C13" s="47"/>
      <c r="D13" s="46"/>
    </row>
    <row r="14" spans="2:11" s="48" customFormat="1" ht="20.25" customHeight="1" x14ac:dyDescent="0.4">
      <c r="B14" s="46" t="s">
        <v>254</v>
      </c>
      <c r="C14" s="47"/>
      <c r="D14" s="46"/>
    </row>
    <row r="15" spans="2:11" s="48" customFormat="1" ht="20.25" customHeight="1" x14ac:dyDescent="0.4">
      <c r="B15" s="46"/>
      <c r="C15" s="47"/>
      <c r="D15" s="46"/>
    </row>
    <row r="16" spans="2:11" s="48" customFormat="1" ht="20.25" customHeight="1" x14ac:dyDescent="0.4">
      <c r="B16" s="46" t="s">
        <v>290</v>
      </c>
      <c r="C16" s="47"/>
      <c r="D16" s="46"/>
    </row>
    <row r="17" spans="2:6" s="48" customFormat="1" ht="20.25" customHeight="1" x14ac:dyDescent="0.4">
      <c r="B17" s="46" t="s">
        <v>289</v>
      </c>
      <c r="C17" s="47"/>
      <c r="D17" s="46"/>
    </row>
    <row r="18" spans="2:6" s="48" customFormat="1" ht="20.25" customHeight="1" x14ac:dyDescent="0.4">
      <c r="B18" s="46"/>
      <c r="C18" s="47"/>
      <c r="D18" s="46"/>
    </row>
    <row r="19" spans="2:6" s="48" customFormat="1" ht="17.25" customHeight="1" x14ac:dyDescent="0.4">
      <c r="B19" s="46" t="s">
        <v>291</v>
      </c>
      <c r="C19" s="46"/>
      <c r="D19" s="46"/>
    </row>
    <row r="20" spans="2:6" s="48" customFormat="1" ht="17.25" customHeight="1" x14ac:dyDescent="0.4">
      <c r="B20" s="46" t="s">
        <v>313</v>
      </c>
      <c r="C20" s="46"/>
      <c r="D20" s="46"/>
    </row>
    <row r="21" spans="2:6" s="48" customFormat="1" ht="17.25" customHeight="1" x14ac:dyDescent="0.4">
      <c r="B21" s="46"/>
      <c r="C21" s="46"/>
      <c r="D21" s="46"/>
    </row>
    <row r="22" spans="2:6" s="48" customFormat="1" ht="17.25" customHeight="1" x14ac:dyDescent="0.4">
      <c r="B22" s="46"/>
      <c r="C22" s="22" t="s">
        <v>19</v>
      </c>
      <c r="D22" s="22" t="s">
        <v>3</v>
      </c>
    </row>
    <row r="23" spans="2:6" s="48" customFormat="1" ht="17.25" customHeight="1" x14ac:dyDescent="0.4">
      <c r="B23" s="46"/>
      <c r="C23" s="22">
        <v>1</v>
      </c>
      <c r="D23" s="52" t="s">
        <v>69</v>
      </c>
    </row>
    <row r="24" spans="2:6" s="48" customFormat="1" ht="17.25" customHeight="1" x14ac:dyDescent="0.4">
      <c r="B24" s="46"/>
      <c r="C24" s="22">
        <v>2</v>
      </c>
      <c r="D24" s="52" t="s">
        <v>99</v>
      </c>
    </row>
    <row r="25" spans="2:6" s="48" customFormat="1" ht="17.25" customHeight="1" x14ac:dyDescent="0.4">
      <c r="B25" s="46"/>
      <c r="C25" s="22">
        <v>3</v>
      </c>
      <c r="D25" s="52" t="s">
        <v>100</v>
      </c>
    </row>
    <row r="26" spans="2:6" s="48" customFormat="1" ht="17.25" customHeight="1" x14ac:dyDescent="0.4">
      <c r="B26" s="46"/>
      <c r="C26" s="22">
        <v>4</v>
      </c>
      <c r="D26" s="52" t="s">
        <v>101</v>
      </c>
    </row>
    <row r="27" spans="2:6" s="48" customFormat="1" ht="17.25" customHeight="1" x14ac:dyDescent="0.4">
      <c r="B27" s="46"/>
      <c r="C27" s="22">
        <v>5</v>
      </c>
      <c r="D27" s="52" t="s">
        <v>102</v>
      </c>
    </row>
    <row r="28" spans="2:6" s="48" customFormat="1" ht="17.25" customHeight="1" x14ac:dyDescent="0.4">
      <c r="B28" s="46"/>
      <c r="C28" s="22">
        <v>6</v>
      </c>
      <c r="D28" s="52" t="s">
        <v>103</v>
      </c>
    </row>
    <row r="29" spans="2:6" s="48" customFormat="1" ht="17.25" customHeight="1" x14ac:dyDescent="0.4">
      <c r="B29" s="46"/>
      <c r="C29" s="22">
        <v>7</v>
      </c>
      <c r="D29" s="52" t="s">
        <v>104</v>
      </c>
    </row>
    <row r="30" spans="2:6" s="48" customFormat="1" ht="17.25" customHeight="1" x14ac:dyDescent="0.4">
      <c r="B30" s="46"/>
      <c r="C30" s="22">
        <v>8</v>
      </c>
      <c r="D30" s="52" t="s">
        <v>70</v>
      </c>
    </row>
    <row r="31" spans="2:6" s="48" customFormat="1" ht="17.25" customHeight="1" x14ac:dyDescent="0.4">
      <c r="B31" s="46"/>
      <c r="C31" s="49"/>
      <c r="D31" s="51"/>
    </row>
    <row r="32" spans="2:6" s="48" customFormat="1" ht="17.25" customHeight="1" x14ac:dyDescent="0.4">
      <c r="B32" s="46" t="s">
        <v>292</v>
      </c>
      <c r="C32" s="46"/>
      <c r="D32" s="46"/>
      <c r="E32" s="53"/>
      <c r="F32" s="53"/>
    </row>
    <row r="33" spans="2:51" s="48" customFormat="1" ht="17.25" customHeight="1" x14ac:dyDescent="0.4">
      <c r="B33" s="46" t="s">
        <v>92</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93</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204</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5"/>
      <c r="F40" s="54"/>
      <c r="G40" s="54"/>
      <c r="H40" s="54"/>
      <c r="J40" s="54"/>
      <c r="K40" s="54"/>
      <c r="L40" s="54"/>
      <c r="M40" s="54"/>
      <c r="N40" s="54"/>
      <c r="O40" s="54"/>
      <c r="R40" s="54"/>
      <c r="S40" s="54"/>
      <c r="T40" s="54"/>
      <c r="W40" s="54"/>
      <c r="X40" s="54"/>
      <c r="Y40" s="54"/>
    </row>
    <row r="41" spans="2:51" s="48" customFormat="1" ht="17.25" customHeight="1" x14ac:dyDescent="0.4">
      <c r="B41" s="46" t="s">
        <v>293</v>
      </c>
      <c r="C41" s="46"/>
      <c r="D41" s="46"/>
    </row>
    <row r="42" spans="2:51" s="48" customFormat="1" ht="17.25" customHeight="1" x14ac:dyDescent="0.4">
      <c r="B42" s="46" t="s">
        <v>197</v>
      </c>
      <c r="C42" s="46"/>
      <c r="D42" s="46"/>
      <c r="AH42" s="21"/>
      <c r="AI42" s="21"/>
      <c r="AJ42" s="21"/>
      <c r="AK42" s="21"/>
      <c r="AL42" s="21"/>
      <c r="AM42" s="21"/>
      <c r="AN42" s="21"/>
      <c r="AO42" s="21"/>
      <c r="AP42" s="21"/>
      <c r="AQ42" s="21"/>
      <c r="AR42" s="21"/>
      <c r="AS42" s="21"/>
    </row>
    <row r="43" spans="2:51" s="48" customFormat="1" ht="17.25" customHeight="1" x14ac:dyDescent="0.4">
      <c r="B43" s="56" t="s">
        <v>198</v>
      </c>
      <c r="C43" s="53"/>
      <c r="D43" s="53"/>
      <c r="E43" s="57"/>
      <c r="F43" s="57"/>
      <c r="G43" s="57"/>
      <c r="H43" s="57"/>
      <c r="I43" s="57"/>
      <c r="J43" s="57"/>
      <c r="K43" s="57"/>
      <c r="L43" s="57"/>
      <c r="M43" s="57"/>
      <c r="N43" s="57"/>
      <c r="O43" s="58"/>
      <c r="P43" s="58"/>
      <c r="Q43" s="57"/>
      <c r="R43" s="58"/>
      <c r="S43" s="57"/>
      <c r="T43" s="57"/>
      <c r="U43" s="58"/>
      <c r="V43" s="21"/>
      <c r="W43" s="21"/>
      <c r="X43" s="21"/>
      <c r="Y43" s="57"/>
      <c r="Z43" s="57"/>
      <c r="AA43" s="57"/>
      <c r="AB43" s="57"/>
      <c r="AC43" s="21"/>
      <c r="AD43" s="57"/>
      <c r="AE43" s="58"/>
      <c r="AF43" s="58"/>
      <c r="AG43" s="58"/>
      <c r="AH43" s="58"/>
      <c r="AI43" s="59"/>
      <c r="AJ43" s="58"/>
      <c r="AK43" s="58"/>
      <c r="AL43" s="58"/>
      <c r="AM43" s="58"/>
      <c r="AN43" s="58"/>
      <c r="AO43" s="58"/>
      <c r="AP43" s="58"/>
      <c r="AQ43" s="58"/>
      <c r="AR43" s="58"/>
      <c r="AS43" s="58"/>
      <c r="AT43" s="58"/>
      <c r="AU43" s="58"/>
      <c r="AV43" s="58"/>
      <c r="AW43" s="58"/>
      <c r="AX43" s="58"/>
      <c r="AY43" s="59"/>
    </row>
    <row r="44" spans="2:51" s="48" customFormat="1" ht="17.25" customHeight="1" x14ac:dyDescent="0.4">
      <c r="F44" s="21"/>
    </row>
    <row r="45" spans="2:51" s="48" customFormat="1" ht="17.25" customHeight="1" x14ac:dyDescent="0.4">
      <c r="B45" s="46" t="s">
        <v>294</v>
      </c>
      <c r="C45" s="46"/>
    </row>
    <row r="46" spans="2:51" s="48" customFormat="1" ht="17.25" customHeight="1" x14ac:dyDescent="0.4">
      <c r="B46" s="46"/>
      <c r="C46" s="46"/>
    </row>
    <row r="47" spans="2:51" s="48" customFormat="1" ht="17.25" customHeight="1" x14ac:dyDescent="0.4">
      <c r="B47" s="46" t="s">
        <v>295</v>
      </c>
      <c r="C47" s="46"/>
    </row>
    <row r="48" spans="2:51" s="48" customFormat="1" ht="17.25" customHeight="1" x14ac:dyDescent="0.4">
      <c r="B48" s="46" t="s">
        <v>256</v>
      </c>
      <c r="C48" s="46"/>
    </row>
    <row r="49" spans="2:54" s="48" customFormat="1" ht="17.25" customHeight="1" x14ac:dyDescent="0.4">
      <c r="B49" s="46"/>
      <c r="C49" s="46"/>
    </row>
    <row r="50" spans="2:54" s="48" customFormat="1" ht="17.25" customHeight="1" x14ac:dyDescent="0.4">
      <c r="B50" s="46" t="s">
        <v>296</v>
      </c>
      <c r="C50" s="46"/>
    </row>
    <row r="51" spans="2:54" s="48" customFormat="1" ht="17.25" customHeight="1" x14ac:dyDescent="0.4">
      <c r="B51" s="46" t="s">
        <v>96</v>
      </c>
      <c r="C51" s="46"/>
    </row>
    <row r="52" spans="2:54" s="48" customFormat="1" ht="17.25" customHeight="1" x14ac:dyDescent="0.4">
      <c r="B52" s="46"/>
      <c r="C52" s="46"/>
    </row>
    <row r="53" spans="2:54" s="48" customFormat="1" ht="17.25" customHeight="1" x14ac:dyDescent="0.4">
      <c r="B53" s="46" t="s">
        <v>297</v>
      </c>
      <c r="C53" s="46"/>
      <c r="D53" s="46"/>
    </row>
    <row r="54" spans="2:54" s="48" customFormat="1" ht="17.25" customHeight="1" x14ac:dyDescent="0.4">
      <c r="B54" s="46"/>
      <c r="C54" s="46"/>
      <c r="D54" s="46"/>
    </row>
    <row r="55" spans="2:54" s="48" customFormat="1" ht="17.25" customHeight="1" x14ac:dyDescent="0.4">
      <c r="B55" s="53" t="s">
        <v>298</v>
      </c>
      <c r="C55" s="53"/>
      <c r="D55" s="46"/>
    </row>
    <row r="56" spans="2:54" s="48" customFormat="1" ht="17.25" customHeight="1" x14ac:dyDescent="0.4">
      <c r="B56" s="53" t="s">
        <v>97</v>
      </c>
      <c r="C56" s="53"/>
      <c r="D56" s="46"/>
    </row>
    <row r="57" spans="2:54" s="48" customFormat="1" ht="17.25" customHeight="1" x14ac:dyDescent="0.4">
      <c r="B57" s="53" t="s">
        <v>257</v>
      </c>
    </row>
    <row r="58" spans="2:54" s="48" customFormat="1" ht="17.25" customHeight="1" x14ac:dyDescent="0.4">
      <c r="B58" s="53"/>
    </row>
    <row r="59" spans="2:54" s="48" customFormat="1" ht="17.25" customHeight="1" x14ac:dyDescent="0.4">
      <c r="B59" s="53" t="s">
        <v>299</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4" s="48" customFormat="1" ht="17.25" customHeight="1" x14ac:dyDescent="0.4">
      <c r="B60" s="209" t="s">
        <v>258</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row>
    <row r="61" spans="2:54" ht="18.75" customHeight="1" x14ac:dyDescent="0.4">
      <c r="B61" s="210" t="s">
        <v>259</v>
      </c>
    </row>
    <row r="62" spans="2:54" ht="18.75" customHeight="1" x14ac:dyDescent="0.4">
      <c r="B62" s="209" t="s">
        <v>260</v>
      </c>
    </row>
    <row r="63" spans="2:54" ht="18.75" customHeight="1" x14ac:dyDescent="0.4">
      <c r="B63" s="210" t="s">
        <v>261</v>
      </c>
    </row>
    <row r="64" spans="2:54" ht="18.75" customHeight="1" x14ac:dyDescent="0.4">
      <c r="B64" s="209" t="s">
        <v>316</v>
      </c>
    </row>
    <row r="65" spans="2:2" ht="18.75" customHeight="1" x14ac:dyDescent="0.4">
      <c r="B65" s="209" t="s">
        <v>317</v>
      </c>
    </row>
    <row r="66" spans="2:2" ht="18.75" customHeight="1" x14ac:dyDescent="0.4">
      <c r="B66" s="209" t="s">
        <v>318</v>
      </c>
    </row>
    <row r="67" spans="2:2" ht="18.75" customHeight="1" x14ac:dyDescent="0.4"/>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16"/>
  <sheetViews>
    <sheetView workbookViewId="0">
      <selection activeCell="B47" sqref="B4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213</v>
      </c>
      <c r="C2" s="47"/>
      <c r="D2" s="46"/>
      <c r="E2" s="46"/>
      <c r="F2" s="46"/>
    </row>
    <row r="3" spans="2:11" s="48" customFormat="1" ht="20.25" customHeight="1" x14ac:dyDescent="0.4">
      <c r="B3" s="47"/>
      <c r="C3" s="47"/>
      <c r="D3" s="46"/>
      <c r="E3" s="46"/>
      <c r="F3" s="46"/>
    </row>
    <row r="4" spans="2:11" s="53" customFormat="1" ht="20.25" customHeight="1" x14ac:dyDescent="0.4">
      <c r="B4" s="80"/>
      <c r="C4" s="46" t="s">
        <v>216</v>
      </c>
      <c r="D4" s="46"/>
      <c r="F4" s="491" t="s">
        <v>217</v>
      </c>
      <c r="G4" s="491"/>
      <c r="H4" s="491"/>
      <c r="I4" s="491"/>
      <c r="J4" s="491"/>
      <c r="K4" s="491"/>
    </row>
    <row r="5" spans="2:11" s="53" customFormat="1" ht="20.25" customHeight="1" x14ac:dyDescent="0.4">
      <c r="B5" s="81"/>
      <c r="C5" s="46" t="s">
        <v>218</v>
      </c>
      <c r="D5" s="46"/>
      <c r="F5" s="491"/>
      <c r="G5" s="491"/>
      <c r="H5" s="491"/>
      <c r="I5" s="491"/>
      <c r="J5" s="491"/>
      <c r="K5" s="49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253</v>
      </c>
      <c r="C10" s="47"/>
      <c r="D10" s="46"/>
      <c r="E10" s="46"/>
      <c r="F10" s="46"/>
    </row>
    <row r="11" spans="2:11" s="48" customFormat="1" ht="20.25" customHeight="1" x14ac:dyDescent="0.4">
      <c r="B11" s="46"/>
      <c r="C11" s="47"/>
      <c r="D11" s="46"/>
    </row>
    <row r="12" spans="2:11" s="48" customFormat="1" ht="20.25" customHeight="1" x14ac:dyDescent="0.4">
      <c r="B12" s="46" t="s">
        <v>262</v>
      </c>
      <c r="C12" s="47"/>
      <c r="D12" s="46"/>
    </row>
    <row r="13" spans="2:11" s="48" customFormat="1" ht="20.25" customHeight="1" x14ac:dyDescent="0.4">
      <c r="B13" s="46"/>
      <c r="C13" s="47"/>
      <c r="D13" s="46"/>
    </row>
    <row r="14" spans="2:11" s="48" customFormat="1" ht="20.25" customHeight="1" x14ac:dyDescent="0.4">
      <c r="B14" s="46" t="s">
        <v>254</v>
      </c>
      <c r="C14" s="47"/>
      <c r="D14" s="46"/>
    </row>
    <row r="15" spans="2:11" s="48" customFormat="1" ht="20.25" customHeight="1" x14ac:dyDescent="0.4">
      <c r="B15" s="46"/>
      <c r="C15" s="47"/>
      <c r="D15" s="46"/>
    </row>
    <row r="16" spans="2:11" s="48" customFormat="1" ht="20.25" customHeight="1" x14ac:dyDescent="0.4">
      <c r="B16" s="46" t="s">
        <v>290</v>
      </c>
      <c r="C16" s="47"/>
      <c r="D16" s="46"/>
    </row>
    <row r="17" spans="2:4" s="48" customFormat="1" ht="20.25" customHeight="1" x14ac:dyDescent="0.4">
      <c r="B17" s="46" t="s">
        <v>289</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192</v>
      </c>
      <c r="C20" s="47"/>
      <c r="D20" s="46"/>
    </row>
    <row r="21" spans="2:4" s="48" customFormat="1" ht="20.25" customHeight="1" x14ac:dyDescent="0.4">
      <c r="B21" s="46" t="s">
        <v>193</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194</v>
      </c>
      <c r="C24" s="47"/>
      <c r="D24" s="46"/>
    </row>
    <row r="25" spans="2:4" s="48" customFormat="1" ht="20.25" customHeight="1" x14ac:dyDescent="0.4">
      <c r="B25" s="46" t="s">
        <v>195</v>
      </c>
      <c r="C25" s="47"/>
      <c r="D25" s="46"/>
    </row>
    <row r="26" spans="2:4" s="48" customFormat="1" ht="20.25" customHeight="1" x14ac:dyDescent="0.4">
      <c r="B26" s="46" t="s">
        <v>196</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191</v>
      </c>
      <c r="C29" s="46"/>
      <c r="D29" s="46"/>
    </row>
    <row r="30" spans="2:4" s="48" customFormat="1" ht="17.25" customHeight="1" x14ac:dyDescent="0.4">
      <c r="B30" s="46"/>
      <c r="C30" s="46"/>
      <c r="D30" s="46"/>
    </row>
    <row r="31" spans="2:4" s="48" customFormat="1" ht="17.25" customHeight="1" x14ac:dyDescent="0.4">
      <c r="B31" s="46"/>
      <c r="C31" s="22" t="s">
        <v>19</v>
      </c>
      <c r="D31" s="22" t="s">
        <v>3</v>
      </c>
    </row>
    <row r="32" spans="2:4" s="48" customFormat="1" ht="17.25" customHeight="1" x14ac:dyDescent="0.4">
      <c r="B32" s="46"/>
      <c r="C32" s="22">
        <v>1</v>
      </c>
      <c r="D32" s="52" t="s">
        <v>69</v>
      </c>
    </row>
    <row r="33" spans="2:25" s="48" customFormat="1" ht="17.25" customHeight="1" x14ac:dyDescent="0.4">
      <c r="B33" s="46"/>
      <c r="C33" s="22">
        <v>2</v>
      </c>
      <c r="D33" s="52" t="s">
        <v>99</v>
      </c>
    </row>
    <row r="34" spans="2:25" s="48" customFormat="1" ht="17.25" customHeight="1" x14ac:dyDescent="0.4">
      <c r="B34" s="46"/>
      <c r="C34" s="22">
        <v>3</v>
      </c>
      <c r="D34" s="52" t="s">
        <v>100</v>
      </c>
    </row>
    <row r="35" spans="2:25" s="48" customFormat="1" ht="17.25" customHeight="1" x14ac:dyDescent="0.4">
      <c r="B35" s="46"/>
      <c r="C35" s="22">
        <v>4</v>
      </c>
      <c r="D35" s="52" t="s">
        <v>101</v>
      </c>
    </row>
    <row r="36" spans="2:25" s="48" customFormat="1" ht="17.25" customHeight="1" x14ac:dyDescent="0.4">
      <c r="B36" s="46"/>
      <c r="C36" s="22">
        <v>5</v>
      </c>
      <c r="D36" s="52" t="s">
        <v>102</v>
      </c>
    </row>
    <row r="37" spans="2:25" s="48" customFormat="1" ht="17.25" customHeight="1" x14ac:dyDescent="0.4">
      <c r="B37" s="46"/>
      <c r="C37" s="22">
        <v>6</v>
      </c>
      <c r="D37" s="52" t="s">
        <v>103</v>
      </c>
    </row>
    <row r="38" spans="2:25" s="48" customFormat="1" ht="17.25" customHeight="1" x14ac:dyDescent="0.4">
      <c r="B38" s="46"/>
      <c r="C38" s="22">
        <v>7</v>
      </c>
      <c r="D38" s="52" t="s">
        <v>104</v>
      </c>
    </row>
    <row r="39" spans="2:25" s="48" customFormat="1" ht="17.25" customHeight="1" x14ac:dyDescent="0.4">
      <c r="B39" s="46"/>
      <c r="C39" s="22">
        <v>8</v>
      </c>
      <c r="D39" s="52" t="s">
        <v>70</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92</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93</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204</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t="s">
        <v>304</v>
      </c>
      <c r="C50" s="46"/>
      <c r="D50" s="46"/>
    </row>
    <row r="51" spans="2:51" s="48" customFormat="1" ht="17.25" customHeight="1" x14ac:dyDescent="0.4">
      <c r="B51" s="46" t="s">
        <v>197</v>
      </c>
      <c r="C51" s="46"/>
      <c r="D51" s="46"/>
      <c r="AH51" s="21"/>
      <c r="AI51" s="21"/>
      <c r="AJ51" s="21"/>
      <c r="AK51" s="21"/>
      <c r="AL51" s="21"/>
      <c r="AM51" s="21"/>
      <c r="AN51" s="21"/>
      <c r="AO51" s="21"/>
      <c r="AP51" s="21"/>
      <c r="AQ51" s="21"/>
      <c r="AR51" s="21"/>
      <c r="AS51" s="21"/>
    </row>
    <row r="52" spans="2:51" s="48" customFormat="1" ht="17.25" customHeight="1" x14ac:dyDescent="0.4">
      <c r="B52" s="56" t="s">
        <v>198</v>
      </c>
      <c r="C52" s="53"/>
      <c r="D52" s="53"/>
      <c r="E52" s="57"/>
      <c r="F52" s="57"/>
      <c r="G52" s="57"/>
      <c r="H52" s="57"/>
      <c r="I52" s="57"/>
      <c r="J52" s="57"/>
      <c r="K52" s="57"/>
      <c r="L52" s="57"/>
      <c r="M52" s="57"/>
      <c r="N52" s="57"/>
      <c r="O52" s="58"/>
      <c r="P52" s="58"/>
      <c r="Q52" s="57"/>
      <c r="R52" s="58"/>
      <c r="S52" s="57"/>
      <c r="T52" s="57"/>
      <c r="U52" s="58"/>
      <c r="V52" s="21"/>
      <c r="W52" s="21"/>
      <c r="X52" s="21"/>
      <c r="Y52" s="57"/>
      <c r="Z52" s="57"/>
      <c r="AA52" s="57"/>
      <c r="AB52" s="57"/>
      <c r="AC52" s="21"/>
      <c r="AD52" s="57"/>
      <c r="AE52" s="58"/>
      <c r="AF52" s="58"/>
      <c r="AG52" s="58"/>
      <c r="AH52" s="58"/>
      <c r="AI52" s="59"/>
      <c r="AJ52" s="58"/>
      <c r="AK52" s="58"/>
      <c r="AL52" s="58"/>
      <c r="AM52" s="58"/>
      <c r="AN52" s="58"/>
      <c r="AO52" s="58"/>
      <c r="AP52" s="58"/>
      <c r="AQ52" s="58"/>
      <c r="AR52" s="58"/>
      <c r="AS52" s="58"/>
      <c r="AT52" s="58"/>
      <c r="AU52" s="58"/>
      <c r="AV52" s="58"/>
      <c r="AW52" s="58"/>
      <c r="AX52" s="58"/>
      <c r="AY52" s="59"/>
    </row>
    <row r="53" spans="2:51" s="48" customFormat="1" ht="17.25" customHeight="1" x14ac:dyDescent="0.4">
      <c r="B53" s="56" t="s">
        <v>199</v>
      </c>
      <c r="C53" s="53"/>
      <c r="D53" s="53"/>
      <c r="E53" s="57"/>
      <c r="F53" s="57"/>
      <c r="G53" s="57"/>
      <c r="H53" s="57"/>
      <c r="I53" s="57"/>
      <c r="J53" s="57"/>
      <c r="K53" s="57"/>
      <c r="L53" s="57"/>
      <c r="M53" s="57"/>
      <c r="N53" s="57"/>
      <c r="O53" s="58"/>
      <c r="P53" s="58"/>
      <c r="Q53" s="57"/>
      <c r="R53" s="58"/>
      <c r="S53" s="57"/>
      <c r="T53" s="57"/>
      <c r="U53" s="58"/>
      <c r="V53" s="21"/>
      <c r="W53" s="21"/>
      <c r="X53" s="21"/>
      <c r="Y53" s="57"/>
      <c r="Z53" s="57"/>
      <c r="AA53" s="57"/>
      <c r="AB53" s="57"/>
      <c r="AC53" s="21"/>
      <c r="AD53" s="57"/>
      <c r="AE53" s="58"/>
      <c r="AF53" s="58"/>
      <c r="AG53" s="58"/>
      <c r="AH53" s="58"/>
      <c r="AI53" s="59"/>
      <c r="AJ53" s="58"/>
      <c r="AK53" s="58"/>
      <c r="AL53" s="58"/>
      <c r="AM53" s="58"/>
      <c r="AN53" s="58"/>
      <c r="AO53" s="58"/>
      <c r="AP53" s="58"/>
      <c r="AQ53" s="58"/>
      <c r="AR53" s="58"/>
      <c r="AS53" s="58"/>
      <c r="AT53" s="58"/>
      <c r="AU53" s="58"/>
      <c r="AV53" s="58"/>
      <c r="AW53" s="58"/>
      <c r="AX53" s="58"/>
      <c r="AY53" s="59"/>
    </row>
    <row r="54" spans="2:51" s="48" customFormat="1" ht="17.25" customHeight="1" x14ac:dyDescent="0.4">
      <c r="F54" s="21"/>
    </row>
    <row r="55" spans="2:51" s="48" customFormat="1" ht="17.25" customHeight="1" x14ac:dyDescent="0.4">
      <c r="B55" s="46" t="s">
        <v>305</v>
      </c>
      <c r="C55" s="46"/>
    </row>
    <row r="56" spans="2:51" s="48" customFormat="1" ht="17.25" customHeight="1" x14ac:dyDescent="0.4">
      <c r="B56" s="46"/>
      <c r="C56" s="46"/>
    </row>
    <row r="57" spans="2:51" s="48" customFormat="1" ht="17.25" customHeight="1" x14ac:dyDescent="0.4">
      <c r="B57" s="46" t="s">
        <v>306</v>
      </c>
      <c r="C57" s="46"/>
    </row>
    <row r="58" spans="2:51" s="48" customFormat="1" ht="17.25" customHeight="1" x14ac:dyDescent="0.4">
      <c r="B58" s="46" t="s">
        <v>256</v>
      </c>
      <c r="C58" s="46"/>
    </row>
    <row r="59" spans="2:51" s="48" customFormat="1" ht="17.25" customHeight="1" x14ac:dyDescent="0.4">
      <c r="B59" s="46"/>
      <c r="C59" s="46"/>
    </row>
    <row r="60" spans="2:51" s="48" customFormat="1" ht="17.25" customHeight="1" x14ac:dyDescent="0.4">
      <c r="B60" s="46" t="s">
        <v>307</v>
      </c>
      <c r="C60" s="46"/>
    </row>
    <row r="61" spans="2:51" s="48" customFormat="1" ht="17.25" customHeight="1" x14ac:dyDescent="0.4">
      <c r="B61" s="46" t="s">
        <v>96</v>
      </c>
      <c r="C61" s="46"/>
    </row>
    <row r="62" spans="2:51" s="48" customFormat="1" ht="17.25" customHeight="1" x14ac:dyDescent="0.4">
      <c r="B62" s="46"/>
      <c r="C62" s="46"/>
    </row>
    <row r="63" spans="2:51" s="48" customFormat="1" ht="17.25" customHeight="1" x14ac:dyDescent="0.4">
      <c r="B63" s="46" t="s">
        <v>308</v>
      </c>
      <c r="C63" s="46"/>
      <c r="D63" s="46"/>
    </row>
    <row r="64" spans="2:51" s="48" customFormat="1" ht="17.25" customHeight="1" x14ac:dyDescent="0.4">
      <c r="B64" s="46"/>
      <c r="C64" s="46"/>
      <c r="D64" s="46"/>
    </row>
    <row r="65" spans="2:54" s="48" customFormat="1" ht="17.25" customHeight="1" x14ac:dyDescent="0.4">
      <c r="B65" s="53" t="s">
        <v>309</v>
      </c>
      <c r="C65" s="53"/>
      <c r="D65" s="46"/>
    </row>
    <row r="66" spans="2:54" s="48" customFormat="1" ht="17.25" customHeight="1" x14ac:dyDescent="0.4">
      <c r="B66" s="53" t="s">
        <v>97</v>
      </c>
      <c r="C66" s="53"/>
      <c r="D66" s="46"/>
    </row>
    <row r="67" spans="2:54" s="48" customFormat="1" ht="17.25" customHeight="1" x14ac:dyDescent="0.4">
      <c r="B67" s="53" t="s">
        <v>257</v>
      </c>
    </row>
    <row r="68" spans="2:54" s="48" customFormat="1" ht="17.25" customHeight="1" x14ac:dyDescent="0.4">
      <c r="B68" s="53"/>
    </row>
    <row r="69" spans="2:54" s="48" customFormat="1" ht="17.25" customHeight="1" x14ac:dyDescent="0.4">
      <c r="B69" s="53" t="s">
        <v>310</v>
      </c>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row>
    <row r="70" spans="2:54" s="48" customFormat="1" ht="17.25" customHeight="1" x14ac:dyDescent="0.4">
      <c r="B70" s="209" t="s">
        <v>258</v>
      </c>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row>
    <row r="71" spans="2:54" ht="18.75" customHeight="1" x14ac:dyDescent="0.4">
      <c r="B71" s="210" t="s">
        <v>259</v>
      </c>
    </row>
    <row r="72" spans="2:54" ht="18.75" customHeight="1" x14ac:dyDescent="0.4">
      <c r="B72" s="209" t="s">
        <v>260</v>
      </c>
    </row>
    <row r="73" spans="2:54" ht="18.75" customHeight="1" x14ac:dyDescent="0.4">
      <c r="B73" s="210" t="s">
        <v>261</v>
      </c>
    </row>
    <row r="74" spans="2:54" ht="18.75" customHeight="1" x14ac:dyDescent="0.4">
      <c r="B74" s="209" t="s">
        <v>316</v>
      </c>
    </row>
    <row r="75" spans="2:54" ht="18.75" customHeight="1" x14ac:dyDescent="0.4">
      <c r="B75" s="209" t="s">
        <v>317</v>
      </c>
    </row>
    <row r="76" spans="2:54" ht="18.75" customHeight="1" x14ac:dyDescent="0.4">
      <c r="B76" s="209" t="s">
        <v>318</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（従来型）</vt:lpstr>
      <vt:lpstr>【記載例】（従来型）</vt:lpstr>
      <vt:lpstr>（ユニット型）</vt:lpstr>
      <vt:lpstr>【記載例】（ユニット型）</vt:lpstr>
      <vt:lpstr>シフト記号表（従来型・ユニット型共通）</vt:lpstr>
      <vt:lpstr>プルダウン・リスト（従来型・ユニット型共通）</vt:lpstr>
      <vt:lpstr>【記載例】シフト記号表（勤務時間帯）</vt:lpstr>
      <vt:lpstr>（従来型）記入方法</vt:lpstr>
      <vt:lpstr>（ユニット型）記入方法</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'【記載例】（従来型）'!Print_Titles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2024-09-27T05:04:55Z</dcterms:created>
  <dcterms:modified xsi:type="dcterms:W3CDTF">2024-09-27T05:05:29Z</dcterms:modified>
</cp:coreProperties>
</file>