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<sst xmlns="http://schemas.openxmlformats.org/spreadsheetml/2006/main" count="3275" uniqueCount="461">
  <si>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</si>
  <si>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</si>
  <si>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</si>
  <si>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</si>
  <si>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</si>
  <si>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</si>
  <si>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</si>
  <si>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</si>
  <si>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</si>
  <si>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</si>
  <si>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</si>
  <si>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</si>
  <si>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</si>
  <si>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</si>
  <si>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</si>
  <si>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</si>
  <si>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</si>
  <si>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</si>
  <si>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</si>
  <si>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</si>
  <si>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</si>
  <si>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</si>
  <si>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</si>
  <si>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</si>
  <si>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</si>
  <si>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</si>
  <si>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</si>
  <si>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</si>
  <si>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</si>
  <si>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</si>
  <si>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</si>
  <si>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</si>
  <si>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</si>
  <si>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</si>
  <si>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</si>
  <si>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</si>
  <si>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</si>
  <si>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</si>
  <si>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</si>
  <si>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</si>
  <si>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</si>
  <si>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</si>
  <si>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</si>
  <si>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</si>
  <si>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</si>
  <si>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</si>
  <si>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</si>
  <si>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</si>
  <si>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</si>
  <si>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</si>
  <si>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</si>
  <si>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</si>
  <si>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</si>
  <si>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</si>
  <si>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</si>
  <si>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</si>
  <si>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</si>
  <si>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</si>
  <si>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</si>
  <si>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</si>
  <si>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</si>
  <si>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</si>
  <si>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</si>
  <si>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</si>
  <si>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</si>
  <si>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</si>
  <si>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</si>
  <si>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</si>
  <si>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</si>
  <si>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</si>
  <si>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</si>
  <si>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</si>
  <si>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</si>
  <si>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</si>
  <si>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</si>
  <si>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</si>
  <si>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</si>
  <si>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</si>
  <si>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</si>
  <si>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</si>
  <si>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</si>
  <si>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</si>
  <si>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</si>
  <si>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</si>
  <si>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</si>
  <si>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</si>
  <si>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</si>
  <si>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</si>
  <si>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</si>
  <si>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</si>
  <si>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</si>
  <si>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</si>
  <si>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</si>
  <si>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</si>
  <si>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</si>
  <si>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</si>
  <si>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</si>
  <si>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</si>
  <si>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</si>
  <si>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</si>
  <si>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</si>
  <si>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</si>
  <si>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</si>
  <si>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</si>
  <si>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</si>
  <si>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</si>
  <si>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</si>
  <si>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</si>
  <si>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</si>
  <si>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</si>
  <si>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</si>
  <si>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</si>
  <si>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</si>
  <si>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</si>
  <si>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</si>
  <si>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</si>
  <si>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</si>
  <si>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</si>
  <si>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</si>
  <si>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</si>
  <si>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</si>
  <si>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</si>
  <si>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</si>
  <si>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</si>
  <si>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</si>
  <si>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</si>
  <si>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</si>
  <si>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</si>
  <si>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</si>
  <si>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</si>
  <si>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</si>
  <si>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</si>
  <si>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</si>
  <si>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</si>
  <si>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</si>
  <si>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</si>
  <si>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</si>
  <si>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</si>
  <si>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</si>
  <si>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</si>
  <si>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</si>
  <si>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</si>
  <si>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</si>
  <si>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</si>
  <si>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</si>
  <si>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</si>
  <si>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</si>
  <si>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</si>
  <si>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</si>
  <si>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</si>
  <si>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</si>
  <si>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</si>
  <si>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</si>
  <si>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</si>
  <si>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</si>
  <si>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</si>
  <si>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</si>
  <si>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</si>
  <si>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</si>
  <si>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</si>
  <si>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</si>
  <si>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</si>
  <si>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</si>
  <si>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</si>
  <si>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</si>
  <si>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</si>
  <si>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</si>
  <si>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</si>
  <si>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</si>
  <si>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</si>
  <si>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</si>
  <si>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</si>
  <si>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</si>
  <si>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</si>
  <si>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</si>
  <si>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</si>
  <si>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</si>
  <si>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</si>
  <si>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</si>
  <si>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</si>
  <si>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</si>
  <si>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</si>
  <si>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</si>
  <si>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</si>
  <si>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</si>
  <si>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</si>
  <si>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</si>
  <si>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</si>
  <si>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</si>
  <si>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</si>
  <si>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</si>
  <si>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</si>
  <si>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</si>
  <si>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</si>
  <si>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</si>
  <si>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</si>
  <si>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</si>
  <si>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</si>
  <si>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</si>
  <si>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</si>
  <si>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</si>
  <si>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</si>
  <si>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</si>
  <si>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</si>
  <si>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</si>
  <si>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</si>
  <si>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</si>
  <si>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</si>
  <si>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</si>
  <si>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</si>
  <si>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</si>
  <si>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</si>
  <si>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</si>
  <si>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</si>
  <si>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</si>
  <si>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</si>
  <si>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</si>
  <si>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</si>
  <si>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</si>
  <si>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</si>
  <si>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</si>
  <si>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</si>
  <si>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</si>
  <si>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</si>
  <si>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</si>
  <si>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</si>
  <si>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</si>
  <si>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</si>
  <si>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</si>
  <si>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</si>
  <si>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</si>
  <si>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</si>
  <si>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</si>
  <si>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</si>
  <si>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</si>
  <si>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</si>
  <si>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</si>
  <si>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</si>
  <si>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</si>
  <si>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</si>
  <si>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</si>
  <si>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</si>
  <si>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</si>
  <si>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</si>
  <si>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</si>
  <si>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</si>
  <si>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</si>
  <si>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</si>
  <si>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</si>
  <si>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</si>
  <si>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</si>
  <si>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</si>
  <si>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</si>
  <si>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</si>
  <si>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</si>
  <si>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</si>
  <si>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</si>
  <si>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</si>
  <si>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</si>
  <si>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</si>
  <si>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</si>
  <si>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</si>
  <si>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</si>
  <si>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</si>
  <si>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</si>
  <si>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</si>
  <si>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</si>
  <si>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</si>
  <si>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</si>
  <si>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</si>
  <si>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</si>
  <si>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</si>
  <si>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</si>
  <si>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</si>
  <si>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</si>
  <si>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</si>
  <si>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</si>
  <si>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</si>
  <si>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</si>
  <si>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</si>
  <si>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</si>
  <si>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</si>
  <si>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</si>
  <si>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</si>
  <si>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</si>
  <si>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</si>
  <si>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</si>
  <si>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</si>
  <si>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</si>
  <si>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</si>
  <si>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</si>
  <si>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</si>
  <si>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</si>
  <si>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</si>
  <si>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</si>
  <si>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</si>
  <si>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</si>
  <si>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</si>
  <si>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</si>
  <si>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</si>
  <si>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</si>
  <si>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</si>
  <si>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</si>
  <si>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</si>
  <si>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</si>
  <si>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</si>
  <si>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</si>
  <si>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</si>
  <si>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</si>
  <si>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</si>
  <si>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</si>
  <si>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</si>
  <si>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</si>
  <si>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</si>
  <si>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</si>
  <si>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</si>
  <si>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</si>
  <si>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</si>
  <si>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</si>
  <si>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</si>
  <si>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</si>
  <si>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</si>
  <si>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</si>
  <si>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</si>
  <si>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</si>
  <si>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</si>
  <si>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</si>
  <si>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</si>
  <si>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</si>
  <si>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</si>
  <si>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</si>
  <si>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</si>
  <si>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</si>
  <si>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</si>
  <si>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</si>
  <si>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</si>
  <si>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</si>
  <si>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</si>
  <si>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</si>
  <si>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</si>
  <si>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</si>
  <si>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</si>
  <si>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</si>
  <si>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</si>
  <si>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</si>
  <si>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</si>
  <si>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</si>
  <si>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</si>
  <si>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</si>
  <si>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</si>
  <si>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</si>
  <si>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</si>
  <si>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</si>
  <si>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</si>
  <si>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</si>
  <si>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</si>
  <si>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</si>
  <si>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</si>
  <si>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</si>
  <si>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</si>
  <si>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</si>
  <si>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</si>
  <si>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</si>
  <si>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</si>
  <si>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</si>
  <si>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</si>
  <si>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</si>
  <si>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</si>
  <si>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</si>
  <si>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</si>
  <si>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</si>
  <si>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</si>
  <si>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</si>
  <si>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</si>
  <si>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</si>
  <si>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</si>
  <si>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</si>
  <si>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</si>
  <si>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</si>
  <si>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</si>
  <si>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</si>
  <si>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</si>
  <si>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</si>
  <si>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</si>
  <si>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</si>
  <si>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</si>
  <si>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</si>
  <si>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</si>
  <si>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</si>
  <si>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</si>
  <si>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</si>
  <si>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</si>
  <si>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</si>
  <si>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</si>
  <si>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</si>
  <si>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</si>
  <si>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</si>
  <si>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</si>
  <si>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</si>
  <si>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</si>
  <si>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</si>
  <si>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</si>
  <si>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</si>
  <si>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</si>
  <si>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</si>
  <si>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</si>
  <si>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</si>
  <si>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</si>
  <si>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</si>
  <si>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</si>
  <si>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</si>
  <si>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</si>
  <si>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</si>
  <si>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</si>
  <si>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</si>
  <si>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</si>
  <si>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</si>
  <si>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</si>
  <si>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</si>
  <si>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</si>
  <si>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</si>
  <si>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</si>
  <si>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</si>
  <si>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</si>
  <si>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</si>
  <si>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</si>
  <si>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</si>
  <si>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</si>
  <si>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</si>
  <si>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</si>
  <si>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</si>
  <si>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</si>
  <si>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</si>
  <si>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</si>
  <si>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</si>
  <si>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</si>
  <si>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</si>
  <si>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</si>
  <si>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</si>
  <si>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</si>
  <si>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</si>
  <si>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</si>
  <si>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</si>
  <si>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</si>
  <si>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</si>
  <si>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</si>
  <si>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</si>
  <si>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</si>
  <si>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</si>
  <si>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</si>
  <si>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</si>
  <si>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0467-57-6331</t>
    <phoneticPr fontId="3"/>
  </si>
  <si>
    <t>○</t>
  </si>
  <si>
    <t>令和  6 年  6 月 11 日</t>
    <phoneticPr fontId="3"/>
  </si>
  <si>
    <t>神奈川県茅ケ崎市香川四丁目29番1号</t>
    <phoneticPr fontId="3"/>
  </si>
  <si>
    <t>株式会社永沢興業
代表取締役　永沢　隆行</t>
    <phoneticPr fontId="3"/>
  </si>
  <si>
    <t>株式会社永沢興業（横浜市内の工事現場）</t>
    <phoneticPr fontId="3"/>
  </si>
  <si>
    <t>0467-57-6331</t>
    <phoneticPr fontId="3"/>
  </si>
  <si>
    <t>横浜市長</t>
  </si>
  <si>
    <t>Ｄ－建設業</t>
    <phoneticPr fontId="3"/>
  </si>
  <si>
    <t>解体工事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</si>
</sst>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I28" sqref="I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452</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453</v>
      </c>
      <c r="M34" s="483"/>
      <c r="N34" s="483"/>
      <c r="O34" s="484"/>
      <c r="Q34" s="20"/>
      <c r="R34" s="20"/>
      <c r="S34" s="20"/>
    </row>
    <row r="35" spans="1:19" ht="11.25" customHeight="1" x14ac:dyDescent="0.15">
      <c r="C35" s="78"/>
      <c r="O35" s="80"/>
      <c r="Q35" s="20"/>
      <c r="R35" s="20"/>
      <c r="S35" s="20"/>
    </row>
    <row r="36" spans="1:19" ht="13.5" x14ac:dyDescent="0.15">
      <c r="C36" s="514" t="s">
        <v>458</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457</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1200</v>
      </c>
      <c r="N48" s="489"/>
      <c r="O48" s="490"/>
    </row>
    <row r="49" spans="3:21" ht="18" customHeight="1" x14ac:dyDescent="0.15">
      <c r="C49" s="467" t="s">
        <v>11</v>
      </c>
      <c r="D49" s="468"/>
      <c r="E49" s="469"/>
      <c r="F49" s="522" t="s">
        <v>454</v>
      </c>
      <c r="G49" s="523"/>
      <c r="H49" s="523"/>
      <c r="I49" s="523"/>
      <c r="J49" s="523"/>
      <c r="K49" s="523"/>
      <c r="L49" s="126" t="s">
        <v>172</v>
      </c>
      <c r="M49" s="394"/>
      <c r="N49" s="491" t="s">
        <v>451</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459</v>
      </c>
      <c r="G52" s="427"/>
      <c r="H52" s="427"/>
      <c r="I52" s="427"/>
      <c r="J52" s="30" t="s">
        <v>47</v>
      </c>
      <c r="K52" s="30"/>
      <c r="L52" s="428" t="s">
        <v>460</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72</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43</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4270</v>
      </c>
      <c r="I63" s="241" t="s">
        <v>4</v>
      </c>
      <c r="J63" s="447" t="s">
        <v>324</v>
      </c>
      <c r="K63" s="448"/>
      <c r="L63" s="449"/>
      <c r="M63" s="442">
        <f>+別紙!AA14</f>
        <v>4270</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4262</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S7" sqref="S7:V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株式会社永沢興業（横浜市内の工事現場）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4" zoomScaleNormal="100" workbookViewId="0">
      <selection activeCell="D34" sqref="D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12.5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12.5</v>
      </c>
      <c r="Q27" s="586"/>
      <c r="R27" s="586"/>
      <c r="S27" s="586"/>
      <c r="T27" s="44" t="s">
        <v>38</v>
      </c>
      <c r="U27" s="64"/>
      <c r="V27" s="64"/>
      <c r="Y27" s="62" t="s">
        <v>39</v>
      </c>
      <c r="Z27" s="65"/>
      <c r="AH27" s="53"/>
      <c r="AI27" s="53"/>
      <c r="AJ27" s="53"/>
      <c r="AK27" s="53"/>
      <c r="AL27" s="549">
        <f>+AH18+P27</f>
        <v>12.5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12.5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11.4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1.1000000000000001</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0" zoomScaleNormal="100" workbookViewId="0">
      <selection activeCell="S31" sqref="S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4" zoomScaleNormal="100" workbookViewId="0">
      <selection activeCell="D29" sqref="D29:F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44.6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v>
      </c>
      <c r="E24" s="603"/>
      <c r="F24" s="603"/>
      <c r="G24" s="195" t="s">
        <v>198</v>
      </c>
      <c r="H24" s="581">
        <f>+F12</f>
        <v>44.6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44.6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44.6</v>
      </c>
      <c r="Q27" s="586"/>
      <c r="R27" s="586"/>
      <c r="S27" s="586"/>
      <c r="T27" s="44" t="s">
        <v>38</v>
      </c>
      <c r="U27" s="64"/>
      <c r="V27" s="64"/>
      <c r="Y27" s="62" t="s">
        <v>39</v>
      </c>
      <c r="Z27" s="65"/>
      <c r="AH27" s="53"/>
      <c r="AI27" s="53"/>
      <c r="AJ27" s="53"/>
      <c r="AK27" s="53"/>
      <c r="AL27" s="549">
        <f>+AH18+P27</f>
        <v>44.6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44.6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v>
      </c>
      <c r="E29" s="603"/>
      <c r="F29" s="603"/>
      <c r="G29" s="195" t="s">
        <v>198</v>
      </c>
      <c r="H29" s="581">
        <f>+AL27</f>
        <v>44.6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44.6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200</v>
      </c>
      <c r="E31" s="603"/>
      <c r="F31" s="603"/>
      <c r="G31" s="195" t="s">
        <v>198</v>
      </c>
      <c r="H31" s="581">
        <f>+AS24</f>
        <v>44.6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3"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3" zoomScaleNormal="100" workbookViewId="0">
      <selection activeCell="R34" sqref="R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29</v>
      </c>
      <c r="E24" s="603"/>
      <c r="F24" s="603"/>
      <c r="G24" s="195" t="s">
        <v>198</v>
      </c>
      <c r="H24" s="581">
        <f>+F12</f>
        <v>96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76.5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96</v>
      </c>
      <c r="Q27" s="586"/>
      <c r="R27" s="586"/>
      <c r="S27" s="586"/>
      <c r="T27" s="44" t="s">
        <v>38</v>
      </c>
      <c r="U27" s="64"/>
      <c r="V27" s="64"/>
      <c r="Y27" s="62" t="s">
        <v>39</v>
      </c>
      <c r="Z27" s="65"/>
      <c r="AH27" s="53"/>
      <c r="AI27" s="53"/>
      <c r="AJ27" s="53"/>
      <c r="AK27" s="53"/>
      <c r="AL27" s="549">
        <f>+AH18+P27</f>
        <v>96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76.5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29</v>
      </c>
      <c r="E29" s="603"/>
      <c r="F29" s="603"/>
      <c r="G29" s="195" t="s">
        <v>198</v>
      </c>
      <c r="H29" s="581">
        <f>+AL27</f>
        <v>96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76.5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76.5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19.5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5" zoomScaleNormal="100" workbookViewId="0">
      <selection activeCell="Q34" sqref="Q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4878.3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4002</v>
      </c>
      <c r="E24" s="603"/>
      <c r="F24" s="603"/>
      <c r="G24" s="195" t="s">
        <v>198</v>
      </c>
      <c r="H24" s="581">
        <f>+F12</f>
        <v>4878.3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3922.8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4878.3</v>
      </c>
      <c r="Q27" s="586"/>
      <c r="R27" s="586"/>
      <c r="S27" s="586"/>
      <c r="T27" s="44" t="s">
        <v>38</v>
      </c>
      <c r="U27" s="64"/>
      <c r="V27" s="64"/>
      <c r="Y27" s="62" t="s">
        <v>39</v>
      </c>
      <c r="Z27" s="65"/>
      <c r="AH27" s="53"/>
      <c r="AI27" s="53"/>
      <c r="AJ27" s="53"/>
      <c r="AK27" s="53"/>
      <c r="AL27" s="549">
        <f>+AH18+P27</f>
        <v>4878.3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3922.8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4002</v>
      </c>
      <c r="E29" s="603"/>
      <c r="F29" s="603"/>
      <c r="G29" s="195" t="s">
        <v>198</v>
      </c>
      <c r="H29" s="581">
        <f>+AL27</f>
        <v>4878.3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3922.8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4000</v>
      </c>
      <c r="E31" s="603"/>
      <c r="F31" s="603"/>
      <c r="G31" s="195" t="s">
        <v>198</v>
      </c>
      <c r="H31" s="581">
        <f>+AS24</f>
        <v>3922.8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955.5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3"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株式会社永沢興業（横浜市内の工事現場）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33.9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27</v>
      </c>
      <c r="E24" s="603"/>
      <c r="F24" s="603"/>
      <c r="G24" s="195" t="s">
        <v>198</v>
      </c>
      <c r="H24" s="581">
        <f>+F12</f>
        <v>33.9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33.9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33.9</v>
      </c>
      <c r="Q27" s="586"/>
      <c r="R27" s="586"/>
      <c r="S27" s="586"/>
      <c r="T27" s="44" t="s">
        <v>38</v>
      </c>
      <c r="U27" s="64"/>
      <c r="V27" s="64"/>
      <c r="Y27" s="62" t="s">
        <v>39</v>
      </c>
      <c r="Z27" s="65"/>
      <c r="AH27" s="53"/>
      <c r="AI27" s="53"/>
      <c r="AJ27" s="53"/>
      <c r="AK27" s="53"/>
      <c r="AL27" s="549">
        <f>+AH18+P27</f>
        <v>33.9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33.9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27</v>
      </c>
      <c r="E29" s="603"/>
      <c r="F29" s="603"/>
      <c r="G29" s="195" t="s">
        <v>198</v>
      </c>
      <c r="H29" s="581">
        <f>+AL27</f>
        <v>33.9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33.9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33.9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R1" zoomScale="70" zoomScaleNormal="70" workbookViewId="0">
      <selection activeCell="L17" sqref="L17"/>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株式会社永沢興業（横浜市内の工事現場）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1</v>
      </c>
      <c r="N9" s="320">
        <f>IF(OR(ｸ.木くず!D24&gt;0,ｸ.木くず!D24&lt;0),ｸ.木くず!D24,IF(N$19&gt;0,"0",0))</f>
        <v>200</v>
      </c>
      <c r="O9" s="320">
        <f>IF(OR(ｹ.繊維くず!D24&gt;0,ｹ.繊維くず!D24&lt;0),ｹ.繊維くず!D24,IF(O$19&gt;0,"0",0))</f>
        <v>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29</v>
      </c>
      <c r="U9" s="320">
        <f>IF(OR(ｿ.鉱さい!D24&gt;0,ｿ.鉱さい!D24&lt;0),ｿ.鉱さい!D24,IF(U$19&gt;0,"0",0))</f>
        <v>0</v>
      </c>
      <c r="V9" s="320">
        <f>IF(OR(ﾀ.がれき類!D24&gt;0,ﾀ.がれき類!D24&lt;0),ﾀ.がれき類!D24,IF(V$19&gt;0,"0",0))</f>
        <v>4002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27</v>
      </c>
      <c r="AA9" s="322">
        <f>IF(SUM(G9:Z9)&gt;0,SUM(G9:Z9),IF(AA$19&gt;0,"0",0))</f>
        <v>4270</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1</v>
      </c>
      <c r="N14" s="326">
        <f>IF(OR(ｸ.木くず!D29&gt;0,ｸ.木くず!D29&lt;0),ｸ.木くず!D29,IF(N$19&gt;0,"0",0))</f>
        <v>200</v>
      </c>
      <c r="O14" s="326">
        <f>IF(OR(ｹ.繊維くず!D29&gt;0,ｹ.繊維くず!D29&lt;0),ｹ.繊維くず!D29,IF(O$19&gt;0,"0",0))</f>
        <v>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29</v>
      </c>
      <c r="U14" s="326">
        <f>IF(OR(ｿ.鉱さい!D29&gt;0,ｿ.鉱さい!D29&lt;0),ｿ.鉱さい!D29,IF(U$19&gt;0,"0",0))</f>
        <v>0</v>
      </c>
      <c r="V14" s="326">
        <f>IF(OR(ﾀ.がれき類!D29&gt;0,ﾀ.がれき類!D29&lt;0),ﾀ.がれき類!D29,IF(V$19&gt;0,"0",0))</f>
        <v>4002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27</v>
      </c>
      <c r="AA14" s="328">
        <f t="shared" si="0"/>
        <v>4270</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v>
      </c>
      <c r="M16" s="326">
        <f>IF(OR(ｷ.紙くず!D31&gt;0,ｷ.紙くず!D31&lt;0),ｷ.紙くず!D31,IF(M$19&gt;0,"0",0))</f>
        <v>1</v>
      </c>
      <c r="N16" s="326">
        <f>IF(OR(ｸ.木くず!D31&gt;0,ｸ.木くず!D31&lt;0),ｸ.木くず!D31,IF(N$19&gt;0,"0",0))</f>
        <v>200</v>
      </c>
      <c r="O16" s="326">
        <f>IF(OR(ｹ.繊維くず!D31&gt;0,ｹ.繊維くず!D31&lt;0),ｹ.繊維くず!D31,IF(O$19&gt;0,"0",0))</f>
        <v>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25</v>
      </c>
      <c r="U16" s="326">
        <f>IF(OR(ｿ.鉱さい!D31&gt;0,ｿ.鉱さい!D31&lt;0),ｿ.鉱さい!D31,IF(U$19&gt;0,"0",0))</f>
        <v>0</v>
      </c>
      <c r="V16" s="326">
        <f>IF(OR(ﾀ.がれき類!D31&gt;0,ﾀ.がれき類!D31&lt;0),ﾀ.がれき類!D31,IF(V$19&gt;0,"0",0))</f>
        <v>4000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25</v>
      </c>
      <c r="AA16" s="328">
        <f t="shared" si="0"/>
        <v>4262</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12.5</v>
      </c>
      <c r="M19" s="332">
        <f t="shared" si="1"/>
        <v>0</v>
      </c>
      <c r="N19" s="332">
        <f t="shared" si="1"/>
        <v>44.6</v>
      </c>
      <c r="O19" s="332">
        <f t="shared" si="1"/>
        <v>0</v>
      </c>
      <c r="P19" s="332">
        <f t="shared" si="1"/>
        <v>0</v>
      </c>
      <c r="Q19" s="332">
        <f t="shared" si="1"/>
        <v>0</v>
      </c>
      <c r="R19" s="332">
        <f t="shared" si="1"/>
        <v>0</v>
      </c>
      <c r="S19" s="332">
        <f t="shared" si="1"/>
        <v>0</v>
      </c>
      <c r="T19" s="332">
        <f t="shared" si="1"/>
        <v>96</v>
      </c>
      <c r="U19" s="332">
        <f t="shared" si="1"/>
        <v>0</v>
      </c>
      <c r="V19" s="332">
        <f t="shared" si="1"/>
        <v>4878.3</v>
      </c>
      <c r="W19" s="332">
        <f t="shared" si="1"/>
        <v>0</v>
      </c>
      <c r="X19" s="332">
        <f t="shared" si="1"/>
        <v>0</v>
      </c>
      <c r="Y19" s="332">
        <f t="shared" si="1"/>
        <v>0</v>
      </c>
      <c r="Z19" s="333">
        <f t="shared" si="1"/>
        <v>33.9</v>
      </c>
      <c r="AA19" s="334">
        <f t="shared" ref="AA19:AA25" si="2">SUM(G19:Z19)</f>
        <v>5065.3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12.5</v>
      </c>
      <c r="M37" s="368">
        <f t="shared" si="8"/>
        <v>0</v>
      </c>
      <c r="N37" s="368">
        <f t="shared" si="8"/>
        <v>44.6</v>
      </c>
      <c r="O37" s="368">
        <f t="shared" si="8"/>
        <v>0</v>
      </c>
      <c r="P37" s="368">
        <f t="shared" si="8"/>
        <v>0</v>
      </c>
      <c r="Q37" s="368">
        <f t="shared" si="8"/>
        <v>0</v>
      </c>
      <c r="R37" s="368">
        <f t="shared" si="8"/>
        <v>0</v>
      </c>
      <c r="S37" s="368">
        <f t="shared" si="8"/>
        <v>0</v>
      </c>
      <c r="T37" s="368">
        <f t="shared" si="8"/>
        <v>96</v>
      </c>
      <c r="U37" s="368">
        <f t="shared" si="8"/>
        <v>0</v>
      </c>
      <c r="V37" s="368">
        <f t="shared" si="8"/>
        <v>4878.3</v>
      </c>
      <c r="W37" s="368">
        <f t="shared" si="8"/>
        <v>0</v>
      </c>
      <c r="X37" s="368">
        <f t="shared" si="8"/>
        <v>0</v>
      </c>
      <c r="Y37" s="368">
        <f t="shared" si="8"/>
        <v>0</v>
      </c>
      <c r="Z37" s="369">
        <f t="shared" si="8"/>
        <v>33.9</v>
      </c>
      <c r="AA37" s="370">
        <f t="shared" si="4"/>
        <v>5065.3</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11.4</v>
      </c>
      <c r="M38" s="359">
        <f t="shared" si="9"/>
        <v>0</v>
      </c>
      <c r="N38" s="359">
        <f t="shared" si="9"/>
        <v>44.6</v>
      </c>
      <c r="O38" s="359">
        <f t="shared" si="9"/>
        <v>0</v>
      </c>
      <c r="P38" s="359">
        <f t="shared" si="9"/>
        <v>0</v>
      </c>
      <c r="Q38" s="359">
        <f t="shared" si="9"/>
        <v>0</v>
      </c>
      <c r="R38" s="359">
        <f t="shared" si="9"/>
        <v>0</v>
      </c>
      <c r="S38" s="359">
        <f t="shared" si="9"/>
        <v>0</v>
      </c>
      <c r="T38" s="359">
        <f t="shared" si="9"/>
        <v>76.5</v>
      </c>
      <c r="U38" s="359">
        <f t="shared" si="9"/>
        <v>0</v>
      </c>
      <c r="V38" s="359">
        <f t="shared" si="9"/>
        <v>3922.8</v>
      </c>
      <c r="W38" s="359">
        <f t="shared" si="9"/>
        <v>0</v>
      </c>
      <c r="X38" s="359">
        <f t="shared" si="9"/>
        <v>0</v>
      </c>
      <c r="Y38" s="359">
        <f t="shared" si="9"/>
        <v>0</v>
      </c>
      <c r="Z38" s="360">
        <f t="shared" si="9"/>
        <v>33.9</v>
      </c>
      <c r="AA38" s="361">
        <f t="shared" si="4"/>
        <v>4089.2000000000003</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11.4</v>
      </c>
      <c r="M39" s="362">
        <f>+ｷ.紙くず!$AA$28</f>
        <v>0</v>
      </c>
      <c r="N39" s="362">
        <f>+ｸ.木くず!$AA$28</f>
        <v>44.6</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76.5</v>
      </c>
      <c r="U39" s="362">
        <f>+ｿ.鉱さい!$AA$28</f>
        <v>0</v>
      </c>
      <c r="V39" s="362">
        <f>+ﾀ.がれき類!$AA$28</f>
        <v>3922.8</v>
      </c>
      <c r="W39" s="362">
        <f>+ﾁ.動物のふん尿!$AA$28</f>
        <v>0</v>
      </c>
      <c r="X39" s="362">
        <f>+ﾂ.動物の死体!$AA$28</f>
        <v>0</v>
      </c>
      <c r="Y39" s="362">
        <f>+ﾃ.ばいじん!$AA$28</f>
        <v>0</v>
      </c>
      <c r="Z39" s="363">
        <f>+ﾄ.混合廃棄物その他!$AA$28</f>
        <v>33.9</v>
      </c>
      <c r="AA39" s="364">
        <f t="shared" si="4"/>
        <v>4089.2000000000003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1.1000000000000001</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19.5</v>
      </c>
      <c r="U42" s="365">
        <f>+ｿ.鉱さい!$R$33</f>
        <v>0</v>
      </c>
      <c r="V42" s="365">
        <f>+ﾀ.がれき類!$R$33</f>
        <v>955.5</v>
      </c>
      <c r="W42" s="365">
        <f>+ﾁ.動物のふん尿!$R$33</f>
        <v>0</v>
      </c>
      <c r="X42" s="365">
        <f>+ﾂ.動物の死体!$R$33</f>
        <v>0</v>
      </c>
      <c r="Y42" s="365">
        <f>+ﾃ.ばいじん!$R$33</f>
        <v>0</v>
      </c>
      <c r="Z42" s="366">
        <f>+ﾄ.混合廃棄物その他!$R$33</f>
        <v>0</v>
      </c>
      <c r="AA42" s="367">
        <f>SUM(G42:Z42)</f>
        <v>976.1</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12.5</v>
      </c>
      <c r="M43" s="371">
        <f>+ｷ.紙くず!$AL$27</f>
        <v>0</v>
      </c>
      <c r="N43" s="371">
        <f>+ｸ.木くず!$AL$27</f>
        <v>44.6</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96</v>
      </c>
      <c r="U43" s="371">
        <f>+ｿ.鉱さい!$AL$27</f>
        <v>0</v>
      </c>
      <c r="V43" s="371">
        <f>+ﾀ.がれき類!$AL$27</f>
        <v>4878.3</v>
      </c>
      <c r="W43" s="371">
        <f>+ﾁ.動物のふん尿!$AL$27</f>
        <v>0</v>
      </c>
      <c r="X43" s="371">
        <f>+ﾂ.動物の死体!$AL$27</f>
        <v>0</v>
      </c>
      <c r="Y43" s="371">
        <f>+ﾃ.ばいじん!$AL$27</f>
        <v>0</v>
      </c>
      <c r="Z43" s="372">
        <f>+ﾄ.混合廃棄物その他!$AL$27</f>
        <v>33.9</v>
      </c>
      <c r="AA43" s="373">
        <f t="shared" si="4"/>
        <v>5065.3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11.4</v>
      </c>
      <c r="M45" s="377">
        <f>+ｷ.紙くず!$AS$24</f>
        <v>0</v>
      </c>
      <c r="N45" s="377">
        <f>+ｸ.木くず!$AS$24</f>
        <v>44.6</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76.5</v>
      </c>
      <c r="U45" s="377">
        <f>+ｿ.鉱さい!$AS$24</f>
        <v>0</v>
      </c>
      <c r="V45" s="377">
        <f>+ﾀ.がれき類!$AS$24</f>
        <v>3922.8</v>
      </c>
      <c r="W45" s="377">
        <f>+ﾁ.動物のふん尿!$AS$24</f>
        <v>0</v>
      </c>
      <c r="X45" s="377">
        <f>+ﾂ.動物の死体!$AS$24</f>
        <v>0</v>
      </c>
      <c r="Y45" s="377">
        <f>+ﾃ.ばいじん!$AS$24</f>
        <v>0</v>
      </c>
      <c r="Z45" s="378">
        <f>+ﾄ.混合廃棄物その他!$AS$24</f>
        <v>33.9</v>
      </c>
      <c r="AA45" s="379">
        <f t="shared" si="4"/>
        <v>4089.2000000000003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22.5</v>
      </c>
      <c r="M55" s="414">
        <f t="shared" si="10"/>
        <v>1</v>
      </c>
      <c r="N55" s="414">
        <f t="shared" si="10"/>
        <v>244.6</v>
      </c>
      <c r="O55" s="414">
        <f t="shared" si="10"/>
        <v>1</v>
      </c>
      <c r="P55" s="414">
        <f t="shared" si="10"/>
        <v>0</v>
      </c>
      <c r="Q55" s="414">
        <f t="shared" si="10"/>
        <v>0</v>
      </c>
      <c r="R55" s="414">
        <f t="shared" si="10"/>
        <v>0</v>
      </c>
      <c r="S55" s="414">
        <f t="shared" si="10"/>
        <v>0</v>
      </c>
      <c r="T55" s="414">
        <f t="shared" si="10"/>
        <v>125</v>
      </c>
      <c r="U55" s="414">
        <f t="shared" si="10"/>
        <v>0</v>
      </c>
      <c r="V55" s="414">
        <f t="shared" si="10"/>
        <v>8880.2999999999993</v>
      </c>
      <c r="W55" s="414">
        <f t="shared" si="10"/>
        <v>0</v>
      </c>
      <c r="X55" s="414">
        <f t="shared" si="10"/>
        <v>0</v>
      </c>
      <c r="Y55" s="414">
        <f t="shared" si="10"/>
        <v>0</v>
      </c>
      <c r="Z55" s="414">
        <f t="shared" si="10"/>
        <v>60.9</v>
      </c>
      <c r="AA55" s="415">
        <f>+AA9+AA19+AA20</f>
        <v>9335.2999999999993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 月 11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神奈川県茅ケ崎市香川四丁目29番1号</v>
      </c>
      <c r="K16" s="705"/>
      <c r="L16" s="706"/>
      <c r="M16" s="706"/>
      <c r="N16" s="706"/>
      <c r="O16" s="707"/>
    </row>
    <row r="17" spans="1:15" ht="26.25" customHeight="1" x14ac:dyDescent="0.15">
      <c r="C17" s="78"/>
      <c r="H17" s="23" t="s">
        <v>7</v>
      </c>
      <c r="I17" s="23"/>
      <c r="J17" s="705" t="str">
        <f>+表紙!J40</f>
        <v>株式会社永沢興業
代表取締役　永沢　隆行</v>
      </c>
      <c r="K17" s="705"/>
      <c r="L17" s="706"/>
      <c r="M17" s="706"/>
      <c r="N17" s="706"/>
      <c r="O17" s="707"/>
    </row>
    <row r="18" spans="1:15" x14ac:dyDescent="0.15">
      <c r="C18" s="78"/>
      <c r="J18" s="21" t="s">
        <v>8</v>
      </c>
      <c r="O18" s="79"/>
    </row>
    <row r="19" spans="1:15" x14ac:dyDescent="0.15">
      <c r="C19" s="78"/>
      <c r="J19" s="24" t="s">
        <v>9</v>
      </c>
      <c r="K19" s="24"/>
      <c r="L19" s="718" t="str">
        <f>IF(+表紙!L42="","",+表紙!L42)</f>
        <v>0467-57-6331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株式会社永沢興業（横浜市内の工事現場）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1200</v>
      </c>
      <c r="N25" s="743"/>
      <c r="O25" s="744"/>
    </row>
    <row r="26" spans="1:15" ht="18" customHeight="1" x14ac:dyDescent="0.15">
      <c r="C26" s="467" t="s">
        <v>11</v>
      </c>
      <c r="D26" s="468"/>
      <c r="E26" s="469"/>
      <c r="F26" s="729" t="str">
        <f>+表紙!F49</f>
        <v>神奈川県茅ケ崎市香川四丁目29番1号</v>
      </c>
      <c r="G26" s="730"/>
      <c r="H26" s="730"/>
      <c r="I26" s="730"/>
      <c r="J26" s="730"/>
      <c r="K26" s="730"/>
      <c r="L26" s="126" t="s">
        <v>172</v>
      </c>
      <c r="M26" s="223"/>
      <c r="N26" s="733" t="str">
        <f>IF(+表紙!N49="","",+表紙!N49)</f>
        <v>0467-57-6331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解体工事</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72</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43</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4270</v>
      </c>
      <c r="I40" s="241" t="s">
        <v>4</v>
      </c>
      <c r="J40" s="447" t="s">
        <v>324</v>
      </c>
      <c r="K40" s="448"/>
      <c r="L40" s="449"/>
      <c r="M40" s="746">
        <f>+表紙!M63</f>
        <v>4270</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4262</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2024-06-11T04:08:54Z</dcterms:created>
  <dcterms:modified xsi:type="dcterms:W3CDTF">2024-09-05T04:26:11Z</dcterms:modified>
</cp:coreProperties>
</file>