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31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I32" i="94" l="1"/>
  <c r="AA44" i="94"/>
  <c r="K226" i="95" s="1"/>
  <c r="K202" i="98" s="1"/>
  <c r="H31" i="94"/>
  <c r="H26" i="94" s="1"/>
  <c r="AA28" i="94"/>
  <c r="AA29" i="94"/>
  <c r="AA36" i="94"/>
  <c r="H38" i="94"/>
  <c r="H37" i="94" s="1"/>
  <c r="O38" i="94"/>
  <c r="O37" i="94" s="1"/>
  <c r="O19" i="94" s="1"/>
  <c r="AK27" i="82"/>
  <c r="X32" i="94"/>
  <c r="X31" i="94" s="1"/>
  <c r="X26" i="94" s="1"/>
  <c r="X27" i="94" s="1"/>
  <c r="X18" i="82"/>
  <c r="O16" i="83"/>
  <c r="Y50" i="94" s="1"/>
  <c r="X21" i="83"/>
  <c r="AK27" i="83"/>
  <c r="O16" i="94"/>
  <c r="O9" i="94"/>
  <c r="O14" i="94"/>
  <c r="O12" i="94"/>
  <c r="H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<sst xmlns="http://schemas.openxmlformats.org/spreadsheetml/2006/main" count="3181" uniqueCount="468">
  <si>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</si>
  <si>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</si>
  <si>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</si>
  <si>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</si>
  <si>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</si>
  <si>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</si>
  <si>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</si>
  <si>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</si>
  <si>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</si>
  <si>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</si>
  <si>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</si>
  <si>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</si>
  <si>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</si>
  <si>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</si>
  <si>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</si>
  <si>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</si>
  <si>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</si>
  <si>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</si>
  <si>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</si>
  <si>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</si>
  <si>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</si>
  <si>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</si>
  <si>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</si>
  <si>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</si>
  <si>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</si>
  <si>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</si>
  <si>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</si>
  <si>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</si>
  <si>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</si>
  <si>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</si>
  <si>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</si>
  <si>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</si>
  <si>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</si>
  <si>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</si>
  <si>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</si>
  <si>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</si>
  <si>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</si>
  <si>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</si>
  <si>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</si>
  <si>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</si>
  <si>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</si>
  <si>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</si>
  <si>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</si>
  <si>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</si>
  <si>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</si>
  <si>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</si>
  <si>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</si>
  <si>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</si>
  <si>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</si>
  <si>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</si>
  <si>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</si>
  <si>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</si>
  <si>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</si>
  <si>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</si>
  <si>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</si>
  <si>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</si>
  <si>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</si>
  <si>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</si>
  <si>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</si>
  <si>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</si>
  <si>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</si>
  <si>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</si>
  <si>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</si>
  <si>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</si>
  <si>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</si>
  <si>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</si>
  <si>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</si>
  <si>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</si>
  <si>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</si>
  <si>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</si>
  <si>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</si>
  <si>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</si>
  <si>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</si>
  <si>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</si>
  <si>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</si>
  <si>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</si>
  <si>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</si>
  <si>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</si>
  <si>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</si>
  <si>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</si>
  <si>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</si>
  <si>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</si>
  <si>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</si>
  <si>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</si>
  <si>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</si>
  <si>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</si>
  <si>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</si>
  <si>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</si>
  <si>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</si>
  <si>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</si>
  <si>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</si>
  <si>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</si>
  <si>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</si>
  <si>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</si>
  <si>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</si>
  <si>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</si>
  <si>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</si>
  <si>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</si>
  <si>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</si>
  <si>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</si>
  <si>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</si>
  <si>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</si>
  <si>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</si>
  <si>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</si>
  <si>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</si>
  <si>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</si>
  <si>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</si>
  <si>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</si>
  <si>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</si>
  <si>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</si>
  <si>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</si>
  <si>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</si>
  <si>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</si>
  <si>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</si>
  <si>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</si>
  <si>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</si>
  <si>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</si>
  <si>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</si>
  <si>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</si>
  <si>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</si>
  <si>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</si>
  <si>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</si>
  <si>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</si>
  <si>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</si>
  <si>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</si>
  <si>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</si>
  <si>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</si>
  <si>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</si>
  <si>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</si>
  <si>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</si>
  <si>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</si>
  <si>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</si>
  <si>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</si>
  <si>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</si>
  <si>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</si>
  <si>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</si>
  <si>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</si>
  <si>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</si>
  <si>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</si>
  <si>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</si>
  <si>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</si>
  <si>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</si>
  <si>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</si>
  <si>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</si>
  <si>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</si>
  <si>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</si>
  <si>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</si>
  <si>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</si>
  <si>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</si>
  <si>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</si>
  <si>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</si>
  <si>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</si>
  <si>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</si>
  <si>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</si>
  <si>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</si>
  <si>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</si>
  <si>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</si>
  <si>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</si>
  <si>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</si>
  <si>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</si>
  <si>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</si>
  <si>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</si>
  <si>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</si>
  <si>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</si>
  <si>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</si>
  <si>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</si>
  <si>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</si>
  <si>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</si>
  <si>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</si>
  <si>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</si>
  <si>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</si>
  <si>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</si>
  <si>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</si>
  <si>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</si>
  <si>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</si>
  <si>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</si>
  <si>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</si>
  <si>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</si>
  <si>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</si>
  <si>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</si>
  <si>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</si>
  <si>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</si>
  <si>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</si>
  <si>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</si>
  <si>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</si>
  <si>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</si>
  <si>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</si>
  <si>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</si>
  <si>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</si>
  <si>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</si>
  <si>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</si>
  <si>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</si>
  <si>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</si>
  <si>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</si>
  <si>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</si>
  <si>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</si>
  <si>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</si>
  <si>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</si>
  <si>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</si>
  <si>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</si>
  <si>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</si>
  <si>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</si>
  <si>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</si>
  <si>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</si>
  <si>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</si>
  <si>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</si>
  <si>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</si>
  <si>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</si>
  <si>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</si>
  <si>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</si>
  <si>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</si>
  <si>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</si>
  <si>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</si>
  <si>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</si>
  <si>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</si>
  <si>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</si>
  <si>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</si>
  <si>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</si>
  <si>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</si>
  <si>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</si>
  <si>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</si>
  <si>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</si>
  <si>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</si>
  <si>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</si>
  <si>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</si>
  <si>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</si>
  <si>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</si>
  <si>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</si>
  <si>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</si>
  <si>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</si>
  <si>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</si>
  <si>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</si>
  <si>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</si>
  <si>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</si>
  <si>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</si>
  <si>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</si>
  <si>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</si>
  <si>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</si>
  <si>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</si>
  <si>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</si>
  <si>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</si>
  <si>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</si>
  <si>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</si>
  <si>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</si>
  <si>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</si>
  <si>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</si>
  <si>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</si>
  <si>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</si>
  <si>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</si>
  <si>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</si>
  <si>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</si>
  <si>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</si>
  <si>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</si>
  <si>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</si>
  <si>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</si>
  <si>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</si>
  <si>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</si>
  <si>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</si>
  <si>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</si>
  <si>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</si>
  <si>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</si>
  <si>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</si>
  <si>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</si>
  <si>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</si>
  <si>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</si>
  <si>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</si>
  <si>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</si>
  <si>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</si>
  <si>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</si>
  <si>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</si>
  <si>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</si>
  <si>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</si>
  <si>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</si>
  <si>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</si>
  <si>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</si>
  <si>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</si>
  <si>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</si>
  <si>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</si>
  <si>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</si>
  <si>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</si>
  <si>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</si>
  <si>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</si>
  <si>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</si>
  <si>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</si>
  <si>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</si>
  <si>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</si>
  <si>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</si>
  <si>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</si>
  <si>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</si>
  <si>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</si>
  <si>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</si>
  <si>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</si>
  <si>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</si>
  <si>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</si>
  <si>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</si>
  <si>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</si>
  <si>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</si>
  <si>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</si>
  <si>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</si>
  <si>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</si>
  <si>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</si>
  <si>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</si>
  <si>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</si>
  <si>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</si>
  <si>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</si>
  <si>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</si>
  <si>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</si>
  <si>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</si>
  <si>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</si>
  <si>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</si>
  <si>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</si>
  <si>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</si>
  <si>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</si>
  <si>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</si>
  <si>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</si>
  <si>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</si>
  <si>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</si>
  <si>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</si>
  <si>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</si>
  <si>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</si>
  <si>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</si>
  <si>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</si>
  <si>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</si>
  <si>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</si>
  <si>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</si>
  <si>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</si>
  <si>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</si>
  <si>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</si>
  <si>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</si>
  <si>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</si>
  <si>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</si>
  <si>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</si>
  <si>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</si>
  <si>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</si>
  <si>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</si>
  <si>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</si>
  <si>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</si>
  <si>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</si>
  <si>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</si>
  <si>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</si>
  <si>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</si>
  <si>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</si>
  <si>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</si>
  <si>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</si>
  <si>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</si>
  <si>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</si>
  <si>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</si>
  <si>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</si>
  <si>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</si>
  <si>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</si>
  <si>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</si>
  <si>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</si>
  <si>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</si>
  <si>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</si>
  <si>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</si>
  <si>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</si>
  <si>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</si>
  <si>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</si>
  <si>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</si>
  <si>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</si>
  <si>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</si>
  <si>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</si>
  <si>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</si>
  <si>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</si>
  <si>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</si>
  <si>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</si>
  <si>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</si>
  <si>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</si>
  <si>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</si>
  <si>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</si>
  <si>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</si>
  <si>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</si>
  <si>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</si>
  <si>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</si>
  <si>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</si>
  <si>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</si>
  <si>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</si>
  <si>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</si>
  <si>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</si>
  <si>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</si>
  <si>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</si>
  <si>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</si>
  <si>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</si>
  <si>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</si>
  <si>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</si>
  <si>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</si>
  <si>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</si>
  <si>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</si>
  <si>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</si>
  <si>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</si>
  <si>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</si>
  <si>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</si>
  <si>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</si>
  <si>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</si>
  <si>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</si>
  <si>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</si>
  <si>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</si>
  <si>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</si>
  <si>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</si>
  <si>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</si>
  <si>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</si>
  <si>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</si>
  <si>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</si>
  <si>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</si>
  <si>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</si>
  <si>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</si>
  <si>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</si>
  <si>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</si>
  <si>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</si>
  <si>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</si>
  <si>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</si>
  <si>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</si>
  <si>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</si>
  <si>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</si>
  <si>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</si>
  <si>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</si>
  <si>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</si>
  <si>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</si>
  <si>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</si>
  <si>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</si>
  <si>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</si>
  <si>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</si>
  <si>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</si>
  <si>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</si>
  <si>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</si>
  <si>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</si>
  <si>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</si>
  <si>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</si>
  <si>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</si>
  <si>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</si>
  <si>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</si>
  <si>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</si>
  <si>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</si>
  <si>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</si>
  <si>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</si>
  <si>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</si>
  <si>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</si>
  <si>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</si>
  <si>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</si>
  <si>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</si>
  <si>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</si>
  <si>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</si>
  <si>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</si>
  <si>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</si>
  <si>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</si>
  <si>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</si>
  <si>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</si>
  <si>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</si>
  <si>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東京都文京区後楽2-6-1 住友不動産飯田橋ﾌｧｰｽﾄﾀﾜｰ33F</t>
    <phoneticPr fontId="3"/>
  </si>
  <si>
    <t>五洋建設株式会社　東京土木支店
常務執行役員東京土木支店長　近藤　敬士</t>
    <phoneticPr fontId="3"/>
  </si>
  <si>
    <t>０３－３８１７－８６９３</t>
    <phoneticPr fontId="3"/>
  </si>
  <si>
    <t>五洋建設株式会社　東京土木支店・東京建築支店</t>
    <phoneticPr fontId="3"/>
  </si>
  <si>
    <t>建設業</t>
    <phoneticPr fontId="3"/>
  </si>
  <si>
    <t>2023年度完工　1,523億円</t>
    <phoneticPr fontId="3"/>
  </si>
  <si>
    <t>734人</t>
    <phoneticPr fontId="3"/>
  </si>
  <si>
    <t>・打ち込み型枠、システム型枠、鋼製型枠などの採用による使用済み型枠材の発生抑制及び熱帯材型枠の転用促進。
・現場に搬入される資材の梱包材の削減及び過剰梱包の抑制。
・ｺﾝｸﾘｰﾄ塊の現場内での再資源化・自ら利用の促進</t>
    <phoneticPr fontId="3"/>
  </si>
  <si>
    <t>これまでの取り組みは継続実施
・PC化による熱帯型枠材使用の削減。
・建設汚泥の場内再資源化及び場内利用の促進。</t>
    <phoneticPr fontId="3"/>
  </si>
  <si>
    <t>・安定型産業廃棄物及びそれ以外の産業廃棄物並びに有害物質含有廃棄物等の分別。
・再資源化が可能な産業廃棄物については、再資源化施設の受け入れ条件を勘案して分別。旧BCSで決めた１４種類分別を基本とする。</t>
    <phoneticPr fontId="3"/>
  </si>
  <si>
    <t>これまでの取り組みは継続実施
・混合廃棄物排出量の削減を重点に指導していく。
・廃プラを重点に、委託する中間処理施設が再資源化しやすくなる現場での分別を検討する。</t>
    <phoneticPr fontId="3"/>
  </si>
  <si>
    <t>・コンクリート塊の現場内での再資源化・自ら利用の促進。</t>
    <phoneticPr fontId="3"/>
  </si>
  <si>
    <t>これまでの取り組みは継続実施
・建設汚泥の場内再資源化及び場内利用の促進。</t>
    <phoneticPr fontId="3"/>
  </si>
  <si>
    <t>自ら中間処理を行うことは無い</t>
    <phoneticPr fontId="3"/>
  </si>
  <si>
    <t>自ら中間処理を行う計画は無い</t>
    <phoneticPr fontId="3"/>
  </si>
  <si>
    <t>自ら産業廃棄物の埋め立て処分等を行うことは無い</t>
    <phoneticPr fontId="3"/>
  </si>
  <si>
    <t>自ら産業廃棄物の埋め立て処分等を行う計画は無い</t>
    <phoneticPr fontId="3"/>
  </si>
  <si>
    <t>・混合廃棄物の再資源化の推進と適正処理のための施設を有する中間処理施設への委託。
・委託契約前時点での処理施設の管理状況情報収集。
・委託契約書記載事項の店社での確認及び指導。
・電子マニフェスト利用可能業者への処理委託の推進。</t>
    <phoneticPr fontId="3"/>
  </si>
  <si>
    <t>これまでの取り組みは継続実施
・処理委託施設の現地確認頻度の向上。
・処理マテリアルフローを明確に公表し、有価売却先や数量まで見える化している処理業者との連携。
・２次修理委託先の処理に関しても単純焼却では無く、サーマル・マテリアルリサイクルの割合が高い等高レベルでの再資源化を実施している処理業者に優先して委託するように指導する。
・委託契約書の電子化推進</t>
    <phoneticPr fontId="3"/>
  </si>
  <si>
    <t>令和6年6月19日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</si>
</sst>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Normal="115" zoomScaleSheetLayoutView="100"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467</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1257</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453</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454</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9</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32308.7</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9</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29077.800000000003</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456</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457</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458</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459</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460</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461</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462</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463</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464</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32308.7</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3865.4</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f>+別紙!AA16</f>
        <v>32166.5</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465</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29077.800000000003</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3479</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28949.800000000003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466</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五洋建設株式会社　東京土木支店・東京建築支店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23441.9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26046.6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23441.9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23441.9</v>
      </c>
      <c r="P27" s="718"/>
      <c r="Q27" s="718"/>
      <c r="R27" s="718"/>
      <c r="S27" s="49" t="s">
        <v>38</v>
      </c>
      <c r="T27" s="70"/>
      <c r="U27" s="70"/>
      <c r="X27" s="68" t="s">
        <v>39</v>
      </c>
      <c r="Y27" s="71"/>
      <c r="AG27" s="58"/>
      <c r="AH27" s="58"/>
      <c r="AI27" s="58"/>
      <c r="AJ27" s="58"/>
      <c r="AK27" s="668">
        <f>+AG18+O27</f>
        <v>23441.9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23441.9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26046.6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15.4</v>
      </c>
      <c r="G30" s="674"/>
      <c r="H30" s="214" t="s">
        <v>198</v>
      </c>
      <c r="L30" s="682"/>
      <c r="O30" s="61"/>
      <c r="Q30" s="684">
        <f>+ROUND(Z28,1)+ROUND(Z29,1)+ROUND(Z30,1)</f>
        <v>23441.9</v>
      </c>
      <c r="R30" s="718"/>
      <c r="S30" s="718"/>
      <c r="T30" s="718"/>
      <c r="U30" s="49" t="s">
        <v>16</v>
      </c>
      <c r="X30" s="726" t="s">
        <v>186</v>
      </c>
      <c r="Y30" s="727"/>
      <c r="Z30" s="670"/>
      <c r="AA30" s="671"/>
      <c r="AB30" s="671"/>
      <c r="AC30" s="671"/>
      <c r="AD30" s="671"/>
      <c r="AE30" s="49" t="s">
        <v>13</v>
      </c>
      <c r="AK30" s="655">
        <v>13.9</v>
      </c>
      <c r="AL30" s="656"/>
      <c r="AM30" s="656"/>
      <c r="AN30" s="656"/>
      <c r="AO30" s="57" t="s">
        <v>13</v>
      </c>
      <c r="AR30" s="667"/>
      <c r="AS30" s="664"/>
      <c r="AT30" s="664"/>
      <c r="AU30" s="665"/>
    </row>
    <row r="31" spans="2:48" ht="27" customHeight="1" thickTop="1" thickBot="1" x14ac:dyDescent="0.2">
      <c r="B31" s="690" t="s">
        <v>375</v>
      </c>
      <c r="C31" s="679"/>
      <c r="D31" s="679"/>
      <c r="E31" s="680"/>
      <c r="F31" s="673">
        <v>26046.6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2.4</v>
      </c>
      <c r="P27" s="718"/>
      <c r="Q27" s="718"/>
      <c r="R27" s="718"/>
      <c r="S27" s="49" t="s">
        <v>38</v>
      </c>
      <c r="T27" s="70"/>
      <c r="U27" s="70"/>
      <c r="X27" s="68" t="s">
        <v>39</v>
      </c>
      <c r="Y27" s="71"/>
      <c r="AG27" s="58"/>
      <c r="AH27" s="58"/>
      <c r="AI27" s="58"/>
      <c r="AJ27" s="58"/>
      <c r="AK27" s="668">
        <f>+AG18+O27</f>
        <v>2.4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2.7</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2.4</v>
      </c>
      <c r="R30" s="718"/>
      <c r="S30" s="718"/>
      <c r="T30" s="718"/>
      <c r="U30" s="49" t="s">
        <v>16</v>
      </c>
      <c r="X30" s="726" t="s">
        <v>186</v>
      </c>
      <c r="Y30" s="727"/>
      <c r="Z30" s="670"/>
      <c r="AA30" s="671"/>
      <c r="AB30" s="671"/>
      <c r="AC30" s="671"/>
      <c r="AD30" s="671"/>
      <c r="AE30" s="49" t="s">
        <v>13</v>
      </c>
      <c r="AK30" s="655">
        <v>0</v>
      </c>
      <c r="AL30" s="656"/>
      <c r="AM30" s="656"/>
      <c r="AN30" s="656"/>
      <c r="AO30" s="57" t="s">
        <v>13</v>
      </c>
      <c r="AR30" s="667"/>
      <c r="AS30" s="664"/>
      <c r="AT30" s="664"/>
      <c r="AU30" s="665"/>
    </row>
    <row r="31" spans="2:48" ht="27" customHeight="1" thickTop="1" thickBot="1" x14ac:dyDescent="0.2">
      <c r="B31" s="690" t="s">
        <v>375</v>
      </c>
      <c r="C31" s="679"/>
      <c r="D31" s="679"/>
      <c r="E31" s="680"/>
      <c r="F31" s="673">
        <v>2.7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158.9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176.6</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158.9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158.9</v>
      </c>
      <c r="P27" s="718"/>
      <c r="Q27" s="718"/>
      <c r="R27" s="718"/>
      <c r="S27" s="49" t="s">
        <v>38</v>
      </c>
      <c r="T27" s="70"/>
      <c r="U27" s="70"/>
      <c r="X27" s="68" t="s">
        <v>39</v>
      </c>
      <c r="Y27" s="71"/>
      <c r="AG27" s="58"/>
      <c r="AH27" s="58"/>
      <c r="AI27" s="58"/>
      <c r="AJ27" s="58"/>
      <c r="AK27" s="668">
        <f>+AG18+O27</f>
        <v>158.9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158.9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176.6</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157.19999999999999</v>
      </c>
      <c r="G30" s="674"/>
      <c r="H30" s="214" t="s">
        <v>198</v>
      </c>
      <c r="L30" s="682"/>
      <c r="O30" s="61"/>
      <c r="Q30" s="684">
        <f>+ROUND(Z28,1)+ROUND(Z29,1)+ROUND(Z30,1)</f>
        <v>158.9</v>
      </c>
      <c r="R30" s="718"/>
      <c r="S30" s="718"/>
      <c r="T30" s="718"/>
      <c r="U30" s="49" t="s">
        <v>16</v>
      </c>
      <c r="X30" s="726" t="s">
        <v>186</v>
      </c>
      <c r="Y30" s="727"/>
      <c r="Z30" s="670"/>
      <c r="AA30" s="671"/>
      <c r="AB30" s="671"/>
      <c r="AC30" s="671"/>
      <c r="AD30" s="671"/>
      <c r="AE30" s="49" t="s">
        <v>13</v>
      </c>
      <c r="AK30" s="655">
        <v>141.5</v>
      </c>
      <c r="AL30" s="656"/>
      <c r="AM30" s="656"/>
      <c r="AN30" s="656"/>
      <c r="AO30" s="57" t="s">
        <v>13</v>
      </c>
      <c r="AR30" s="667"/>
      <c r="AS30" s="664"/>
      <c r="AT30" s="664"/>
      <c r="AU30" s="665"/>
    </row>
    <row r="31" spans="2:48" ht="27" customHeight="1" thickTop="1" thickBot="1" x14ac:dyDescent="0.2">
      <c r="B31" s="690" t="s">
        <v>375</v>
      </c>
      <c r="C31" s="679"/>
      <c r="D31" s="679"/>
      <c r="E31" s="680"/>
      <c r="F31" s="673">
        <v>176.6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28.1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31.2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28.1</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28.1</v>
      </c>
      <c r="P27" s="718"/>
      <c r="Q27" s="718"/>
      <c r="R27" s="718"/>
      <c r="S27" s="49" t="s">
        <v>38</v>
      </c>
      <c r="T27" s="70"/>
      <c r="U27" s="70"/>
      <c r="X27" s="68" t="s">
        <v>39</v>
      </c>
      <c r="Y27" s="71"/>
      <c r="AG27" s="58"/>
      <c r="AH27" s="58"/>
      <c r="AI27" s="58"/>
      <c r="AJ27" s="58"/>
      <c r="AK27" s="668">
        <f>+AG18+O27</f>
        <v>28.1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28.1</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31.2</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31</v>
      </c>
      <c r="G30" s="674"/>
      <c r="H30" s="214" t="s">
        <v>198</v>
      </c>
      <c r="L30" s="682"/>
      <c r="O30" s="61"/>
      <c r="Q30" s="684">
        <f>+ROUND(Z28,1)+ROUND(Z29,1)+ROUND(Z30,1)</f>
        <v>28.1</v>
      </c>
      <c r="R30" s="718"/>
      <c r="S30" s="718"/>
      <c r="T30" s="718"/>
      <c r="U30" s="49" t="s">
        <v>16</v>
      </c>
      <c r="X30" s="726" t="s">
        <v>186</v>
      </c>
      <c r="Y30" s="727"/>
      <c r="Z30" s="670"/>
      <c r="AA30" s="671"/>
      <c r="AB30" s="671"/>
      <c r="AC30" s="671"/>
      <c r="AD30" s="671"/>
      <c r="AE30" s="49" t="s">
        <v>13</v>
      </c>
      <c r="AK30" s="655">
        <v>27.9</v>
      </c>
      <c r="AL30" s="656"/>
      <c r="AM30" s="656"/>
      <c r="AN30" s="656"/>
      <c r="AO30" s="57" t="s">
        <v>13</v>
      </c>
      <c r="AR30" s="667"/>
      <c r="AS30" s="664"/>
      <c r="AT30" s="664"/>
      <c r="AU30" s="665"/>
    </row>
    <row r="31" spans="2:48" ht="27" customHeight="1" thickTop="1" thickBot="1" x14ac:dyDescent="0.2">
      <c r="B31" s="690" t="s">
        <v>375</v>
      </c>
      <c r="C31" s="679"/>
      <c r="D31" s="679"/>
      <c r="E31" s="680"/>
      <c r="F31" s="673">
        <v>31.2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528.70000000000005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587.4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528.70000000000005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528.70000000000005</v>
      </c>
      <c r="P27" s="718"/>
      <c r="Q27" s="718"/>
      <c r="R27" s="718"/>
      <c r="S27" s="49" t="s">
        <v>38</v>
      </c>
      <c r="T27" s="70"/>
      <c r="U27" s="70"/>
      <c r="X27" s="68" t="s">
        <v>39</v>
      </c>
      <c r="Y27" s="71"/>
      <c r="AG27" s="58"/>
      <c r="AH27" s="58"/>
      <c r="AI27" s="58"/>
      <c r="AJ27" s="58"/>
      <c r="AK27" s="668">
        <f>+AG18+O27</f>
        <v>528.70000000000005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528.70000000000005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587.4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330.9</v>
      </c>
      <c r="G30" s="674"/>
      <c r="H30" s="214" t="s">
        <v>198</v>
      </c>
      <c r="L30" s="682"/>
      <c r="O30" s="61"/>
      <c r="Q30" s="684">
        <f>+ROUND(Z28,1)+ROUND(Z29,1)+ROUND(Z30,1)</f>
        <v>528.70000000000005</v>
      </c>
      <c r="R30" s="718"/>
      <c r="S30" s="718"/>
      <c r="T30" s="718"/>
      <c r="U30" s="49" t="s">
        <v>16</v>
      </c>
      <c r="X30" s="726" t="s">
        <v>186</v>
      </c>
      <c r="Y30" s="727"/>
      <c r="Z30" s="670"/>
      <c r="AA30" s="671"/>
      <c r="AB30" s="671"/>
      <c r="AC30" s="671"/>
      <c r="AD30" s="671"/>
      <c r="AE30" s="49" t="s">
        <v>13</v>
      </c>
      <c r="AK30" s="655">
        <v>297.8</v>
      </c>
      <c r="AL30" s="656"/>
      <c r="AM30" s="656"/>
      <c r="AN30" s="656"/>
      <c r="AO30" s="57" t="s">
        <v>13</v>
      </c>
      <c r="AR30" s="667"/>
      <c r="AS30" s="664"/>
      <c r="AT30" s="664"/>
      <c r="AU30" s="665"/>
    </row>
    <row r="31" spans="2:48" ht="27" customHeight="1" thickTop="1" thickBot="1" x14ac:dyDescent="0.2">
      <c r="B31" s="690" t="s">
        <v>375</v>
      </c>
      <c r="C31" s="679"/>
      <c r="D31" s="679"/>
      <c r="E31" s="680"/>
      <c r="F31" s="673">
        <v>587.4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6.2</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6.2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6.2</v>
      </c>
      <c r="P27" s="718"/>
      <c r="Q27" s="718"/>
      <c r="R27" s="718"/>
      <c r="S27" s="49" t="s">
        <v>38</v>
      </c>
      <c r="T27" s="70"/>
      <c r="U27" s="70"/>
      <c r="X27" s="68" t="s">
        <v>39</v>
      </c>
      <c r="Y27" s="71"/>
      <c r="AG27" s="58"/>
      <c r="AH27" s="58"/>
      <c r="AI27" s="58"/>
      <c r="AJ27" s="58"/>
      <c r="AK27" s="668">
        <f>+AG18+O27</f>
        <v>6.2</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6.2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6.9</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5.0999999999999996</v>
      </c>
      <c r="G30" s="674"/>
      <c r="H30" s="214" t="s">
        <v>198</v>
      </c>
      <c r="L30" s="682"/>
      <c r="O30" s="61"/>
      <c r="Q30" s="684">
        <f>+ROUND(Z28,1)+ROUND(Z29,1)+ROUND(Z30,1)</f>
        <v>6.2</v>
      </c>
      <c r="R30" s="718"/>
      <c r="S30" s="718"/>
      <c r="T30" s="718"/>
      <c r="U30" s="49" t="s">
        <v>16</v>
      </c>
      <c r="X30" s="726" t="s">
        <v>186</v>
      </c>
      <c r="Y30" s="727"/>
      <c r="Z30" s="670"/>
      <c r="AA30" s="671"/>
      <c r="AB30" s="671"/>
      <c r="AC30" s="671"/>
      <c r="AD30" s="671"/>
      <c r="AE30" s="49" t="s">
        <v>13</v>
      </c>
      <c r="AK30" s="655">
        <v>4.5999999999999996</v>
      </c>
      <c r="AL30" s="656"/>
      <c r="AM30" s="656"/>
      <c r="AN30" s="656"/>
      <c r="AO30" s="57" t="s">
        <v>13</v>
      </c>
      <c r="AR30" s="667"/>
      <c r="AS30" s="664"/>
      <c r="AT30" s="664"/>
      <c r="AU30" s="665"/>
    </row>
    <row r="31" spans="2:48" ht="27" customHeight="1" thickTop="1" thickBot="1" x14ac:dyDescent="0.2">
      <c r="B31" s="690" t="s">
        <v>375</v>
      </c>
      <c r="C31" s="679"/>
      <c r="D31" s="679"/>
      <c r="E31" s="680"/>
      <c r="F31" s="673">
        <v>6.9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132.69999999999999</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147.4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132.69999999999999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132.69999999999999</v>
      </c>
      <c r="P27" s="718"/>
      <c r="Q27" s="718"/>
      <c r="R27" s="718"/>
      <c r="S27" s="49" t="s">
        <v>38</v>
      </c>
      <c r="T27" s="70"/>
      <c r="U27" s="70"/>
      <c r="X27" s="68" t="s">
        <v>39</v>
      </c>
      <c r="Y27" s="71"/>
      <c r="AG27" s="58"/>
      <c r="AH27" s="58"/>
      <c r="AI27" s="58"/>
      <c r="AJ27" s="58"/>
      <c r="AK27" s="668">
        <f>+AG18+O27</f>
        <v>132.69999999999999</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132.69999999999999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147.4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147.4</v>
      </c>
      <c r="G30" s="674"/>
      <c r="H30" s="214" t="s">
        <v>198</v>
      </c>
      <c r="L30" s="682"/>
      <c r="O30" s="61"/>
      <c r="Q30" s="684">
        <f>+ROUND(Z28,1)+ROUND(Z29,1)+ROUND(Z30,1)</f>
        <v>132.69999999999999</v>
      </c>
      <c r="R30" s="718"/>
      <c r="S30" s="718"/>
      <c r="T30" s="718"/>
      <c r="U30" s="49" t="s">
        <v>16</v>
      </c>
      <c r="X30" s="726" t="s">
        <v>186</v>
      </c>
      <c r="Y30" s="727"/>
      <c r="Z30" s="670"/>
      <c r="AA30" s="671"/>
      <c r="AB30" s="671"/>
      <c r="AC30" s="671"/>
      <c r="AD30" s="671"/>
      <c r="AE30" s="49" t="s">
        <v>13</v>
      </c>
      <c r="AK30" s="655">
        <v>132.69999999999999</v>
      </c>
      <c r="AL30" s="656"/>
      <c r="AM30" s="656"/>
      <c r="AN30" s="656"/>
      <c r="AO30" s="57" t="s">
        <v>13</v>
      </c>
      <c r="AR30" s="667"/>
      <c r="AS30" s="664"/>
      <c r="AT30" s="664"/>
      <c r="AU30" s="665"/>
    </row>
    <row r="31" spans="2:48" ht="27" customHeight="1" thickTop="1" thickBot="1" x14ac:dyDescent="0.2">
      <c r="B31" s="690" t="s">
        <v>375</v>
      </c>
      <c r="C31" s="679"/>
      <c r="D31" s="679"/>
      <c r="E31" s="680"/>
      <c r="F31" s="673">
        <v>147.4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4411.8999999999996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4902.1000000000004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4411.8999999999996</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4411.8999999999996</v>
      </c>
      <c r="P27" s="718"/>
      <c r="Q27" s="718"/>
      <c r="R27" s="718"/>
      <c r="S27" s="49" t="s">
        <v>38</v>
      </c>
      <c r="T27" s="70"/>
      <c r="U27" s="70"/>
      <c r="X27" s="68" t="s">
        <v>39</v>
      </c>
      <c r="Y27" s="71"/>
      <c r="AG27" s="58"/>
      <c r="AH27" s="58"/>
      <c r="AI27" s="58"/>
      <c r="AJ27" s="58"/>
      <c r="AK27" s="668">
        <f>+AG18+O27</f>
        <v>4411.8999999999996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4411.8999999999996</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4902.1000000000004</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2785.4</v>
      </c>
      <c r="G30" s="674"/>
      <c r="H30" s="214" t="s">
        <v>198</v>
      </c>
      <c r="L30" s="682"/>
      <c r="O30" s="61"/>
      <c r="Q30" s="684">
        <f>+ROUND(Z28,1)+ROUND(Z29,1)+ROUND(Z30,1)</f>
        <v>4411.8999999999996</v>
      </c>
      <c r="R30" s="718"/>
      <c r="S30" s="718"/>
      <c r="T30" s="718"/>
      <c r="U30" s="49" t="s">
        <v>16</v>
      </c>
      <c r="X30" s="726" t="s">
        <v>186</v>
      </c>
      <c r="Y30" s="727"/>
      <c r="Z30" s="670"/>
      <c r="AA30" s="671"/>
      <c r="AB30" s="671"/>
      <c r="AC30" s="671"/>
      <c r="AD30" s="671"/>
      <c r="AE30" s="49" t="s">
        <v>13</v>
      </c>
      <c r="AK30" s="655">
        <v>2506.9</v>
      </c>
      <c r="AL30" s="656"/>
      <c r="AM30" s="656"/>
      <c r="AN30" s="656"/>
      <c r="AO30" s="57" t="s">
        <v>13</v>
      </c>
      <c r="AR30" s="667"/>
      <c r="AS30" s="664"/>
      <c r="AT30" s="664"/>
      <c r="AU30" s="665"/>
    </row>
    <row r="31" spans="2:48" ht="27" customHeight="1" thickTop="1" thickBot="1" x14ac:dyDescent="0.2">
      <c r="B31" s="690" t="s">
        <v>375</v>
      </c>
      <c r="C31" s="679"/>
      <c r="D31" s="679"/>
      <c r="E31" s="680"/>
      <c r="F31" s="673">
        <v>4902.1000000000004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五洋建設株式会社　東京土木支店・東京建築支店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367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407.8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239</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367</v>
      </c>
      <c r="P27" s="718"/>
      <c r="Q27" s="718"/>
      <c r="R27" s="718"/>
      <c r="S27" s="49" t="s">
        <v>38</v>
      </c>
      <c r="T27" s="70"/>
      <c r="U27" s="70"/>
      <c r="X27" s="68" t="s">
        <v>39</v>
      </c>
      <c r="Y27" s="71"/>
      <c r="AG27" s="58"/>
      <c r="AH27" s="58"/>
      <c r="AI27" s="58"/>
      <c r="AJ27" s="58"/>
      <c r="AK27" s="668">
        <f>+AG18+O27</f>
        <v>367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239</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407.8</v>
      </c>
      <c r="G29" s="674"/>
      <c r="H29" s="214" t="s">
        <v>198</v>
      </c>
      <c r="L29" s="682"/>
      <c r="O29" s="61"/>
      <c r="P29" s="148"/>
      <c r="Q29" s="56" t="s">
        <v>183</v>
      </c>
      <c r="R29" s="679" t="s">
        <v>33</v>
      </c>
      <c r="S29" s="721"/>
      <c r="T29" s="721"/>
      <c r="U29" s="722"/>
      <c r="V29" s="53"/>
      <c r="W29" s="72"/>
      <c r="X29" s="726" t="s">
        <v>315</v>
      </c>
      <c r="Y29" s="727"/>
      <c r="Z29" s="670">
        <v>0</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393</v>
      </c>
      <c r="G30" s="674"/>
      <c r="H30" s="214" t="s">
        <v>198</v>
      </c>
      <c r="L30" s="682"/>
      <c r="O30" s="61"/>
      <c r="Q30" s="684">
        <f>+ROUND(Z28,1)+ROUND(Z29,1)+ROUND(Z30,1)</f>
        <v>239</v>
      </c>
      <c r="R30" s="718"/>
      <c r="S30" s="718"/>
      <c r="T30" s="718"/>
      <c r="U30" s="49" t="s">
        <v>16</v>
      </c>
      <c r="X30" s="726" t="s">
        <v>186</v>
      </c>
      <c r="Y30" s="727"/>
      <c r="Z30" s="670"/>
      <c r="AA30" s="671"/>
      <c r="AB30" s="671"/>
      <c r="AC30" s="671"/>
      <c r="AD30" s="671"/>
      <c r="AE30" s="49" t="s">
        <v>13</v>
      </c>
      <c r="AK30" s="655">
        <v>353.7</v>
      </c>
      <c r="AL30" s="656"/>
      <c r="AM30" s="656"/>
      <c r="AN30" s="656"/>
      <c r="AO30" s="57" t="s">
        <v>13</v>
      </c>
      <c r="AR30" s="667"/>
      <c r="AS30" s="664"/>
      <c r="AT30" s="664"/>
      <c r="AU30" s="665"/>
    </row>
    <row r="31" spans="2:48" ht="27" customHeight="1" thickTop="1" thickBot="1" x14ac:dyDescent="0.2">
      <c r="B31" s="690" t="s">
        <v>375</v>
      </c>
      <c r="C31" s="679"/>
      <c r="D31" s="679"/>
      <c r="E31" s="680"/>
      <c r="F31" s="673">
        <v>265.60000000000002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128</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五洋建設株式会社　東京土木支店・東京建築支店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26046.6</v>
      </c>
      <c r="I9" s="377">
        <f>IF(OR(ｳ.廃油!F24&gt;0,ｳ.廃油!F24&lt;0),ｳ.廃油!F24,IF(I$19&gt;0,"0",0))</f>
        <v>2.7</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176.6</v>
      </c>
      <c r="M9" s="377">
        <f>IF(OR(ｷ.紙くず!F24&gt;0,ｷ.紙くず!F24&lt;0),ｷ.紙くず!F24,IF(M$19&gt;0,"0",0))</f>
        <v>31.2</v>
      </c>
      <c r="N9" s="377">
        <f>IF(OR(ｸ.木くず!F24&gt;0,ｸ.木くず!F24&lt;0),ｸ.木くず!F24,IF(N$19&gt;0,"0",0))</f>
        <v>587.4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6.9</v>
      </c>
      <c r="T9" s="377">
        <f>IF(OR(ｾ.ｶﾞﾗｽ･ｺﾝｸﾘ･陶磁器くず!F24&gt;0,ｾ.ｶﾞﾗｽ･ｺﾝｸﾘ･陶磁器くず!F24&lt;0),ｾ.ｶﾞﾗｽ･ｺﾝｸﾘ･陶磁器くず!F24,IF(T$19&gt;0,"0",0))</f>
        <v>147.4</v>
      </c>
      <c r="U9" s="377">
        <f>IF(OR(ｿ.鉱さい!F24&gt;0,ｿ.鉱さい!F24&lt;0),ｿ.鉱さい!F24,IF(U$19&gt;0,"0",0))</f>
        <v>0</v>
      </c>
      <c r="V9" s="377">
        <f>IF(OR(ﾀ.がれき類!F24&gt;0,ﾀ.がれき類!F24&lt;0),ﾀ.がれき類!F24,IF(V$19&gt;0,"0",0))</f>
        <v>4902.1000000000004</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407.8</v>
      </c>
      <c r="AA9" s="379">
        <f>IF(SUM(G9:Z9)&gt;0,SUM(G9:Z9),IF(AA$19&gt;0,"0",0))</f>
        <v>32308.7</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26046.6</v>
      </c>
      <c r="I14" s="383">
        <f>IF(OR(ｳ.廃油!F29&gt;0,ｳ.廃油!F29&lt;0),ｳ.廃油!F29,IF(I$19&gt;0,"0",0))</f>
        <v>2.7</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176.6</v>
      </c>
      <c r="M14" s="383">
        <f>IF(OR(ｷ.紙くず!F29&gt;0,ｷ.紙くず!F29&lt;0),ｷ.紙くず!F29,IF(M$19&gt;0,"0",0))</f>
        <v>31.2</v>
      </c>
      <c r="N14" s="383">
        <f>IF(OR(ｸ.木くず!F29&gt;0,ｸ.木くず!F29&lt;0),ｸ.木くず!F29,IF(N$19&gt;0,"0",0))</f>
        <v>587.4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6.9</v>
      </c>
      <c r="T14" s="383">
        <f>IF(OR(ｾ.ｶﾞﾗｽ･ｺﾝｸﾘ･陶磁器くず!F29&gt;0,ｾ.ｶﾞﾗｽ･ｺﾝｸﾘ･陶磁器くず!F29&lt;0),ｾ.ｶﾞﾗｽ･ｺﾝｸﾘ･陶磁器くず!F29,IF(T$19&gt;0,"0",0))</f>
        <v>147.4</v>
      </c>
      <c r="U14" s="383">
        <f>IF(OR(ｿ.鉱さい!F29&gt;0,ｿ.鉱さい!F29&lt;0),ｿ.鉱さい!F29,IF(U$19&gt;0,"0",0))</f>
        <v>0</v>
      </c>
      <c r="V14" s="383">
        <f>IF(OR(ﾀ.がれき類!F29&gt;0,ﾀ.がれき類!F29&lt;0),ﾀ.がれき類!F29,IF(V$19&gt;0,"0",0))</f>
        <v>4902.1000000000004</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407.8</v>
      </c>
      <c r="AA14" s="385">
        <f t="shared" si="0"/>
        <v>32308.7</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15.4</v>
      </c>
      <c r="I15" s="383" t="str">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157.19999999999999</v>
      </c>
      <c r="M15" s="383">
        <f>IF(OR(ｷ.紙くず!F30&gt;0,ｷ.紙くず!F30&lt;0),ｷ.紙くず!F30,IF(M$19&gt;0,"0",0))</f>
        <v>31</v>
      </c>
      <c r="N15" s="383">
        <f>IF(OR(ｸ.木くず!F30&gt;0,ｸ.木くず!F30&lt;0),ｸ.木くず!F30,IF(N$19&gt;0,"0",0))</f>
        <v>330.9</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5.0999999999999996</v>
      </c>
      <c r="T15" s="383">
        <f>IF(OR(ｾ.ｶﾞﾗｽ･ｺﾝｸﾘ･陶磁器くず!F30&gt;0,ｾ.ｶﾞﾗｽ･ｺﾝｸﾘ･陶磁器くず!F30&lt;0),ｾ.ｶﾞﾗｽ･ｺﾝｸﾘ･陶磁器くず!F30,IF(T$19&gt;0,"0",0))</f>
        <v>147.4</v>
      </c>
      <c r="U15" s="383">
        <f>IF(OR(ｿ.鉱さい!F30&gt;0,ｿ.鉱さい!F30&lt;0),ｿ.鉱さい!F30,IF(U$19&gt;0,"0",0))</f>
        <v>0</v>
      </c>
      <c r="V15" s="383">
        <f>IF(OR(ﾀ.がれき類!F30&gt;0,ﾀ.がれき類!F30&lt;0),ﾀ.がれき類!F30,IF(V$19&gt;0,"0",0))</f>
        <v>2785.4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393</v>
      </c>
      <c r="AA15" s="385">
        <f t="shared" si="0"/>
        <v>3865.4</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26046.6</v>
      </c>
      <c r="I16" s="383">
        <f>IF(OR(ｳ.廃油!F31&gt;0,ｳ.廃油!F31&lt;0),ｳ.廃油!F31,IF(I$19&gt;0,"0",0))</f>
        <v>2.7</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176.6</v>
      </c>
      <c r="M16" s="383">
        <f>IF(OR(ｷ.紙くず!F31&gt;0,ｷ.紙くず!F31&lt;0),ｷ.紙くず!F31,IF(M$19&gt;0,"0",0))</f>
        <v>31.2</v>
      </c>
      <c r="N16" s="383">
        <f>IF(OR(ｸ.木くず!F31&gt;0,ｸ.木くず!F31&lt;0),ｸ.木くず!F31,IF(N$19&gt;0,"0",0))</f>
        <v>587.4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6.9</v>
      </c>
      <c r="T16" s="383">
        <f>IF(OR(ｾ.ｶﾞﾗｽ･ｺﾝｸﾘ･陶磁器くず!F31&gt;0,ｾ.ｶﾞﾗｽ･ｺﾝｸﾘ･陶磁器くず!F31&lt;0),ｾ.ｶﾞﾗｽ･ｺﾝｸﾘ･陶磁器くず!F31,IF(T$19&gt;0,"0",0))</f>
        <v>147.4</v>
      </c>
      <c r="U16" s="383">
        <f>IF(OR(ｿ.鉱さい!F31&gt;0,ｿ.鉱さい!F31&lt;0),ｿ.鉱さい!F31,IF(U$19&gt;0,"0",0))</f>
        <v>0</v>
      </c>
      <c r="V16" s="383">
        <f>IF(OR(ﾀ.がれき類!F31&gt;0,ﾀ.がれき類!F31&lt;0),ﾀ.がれき類!F31,IF(V$19&gt;0,"0",0))</f>
        <v>4902.1000000000004</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265.60000000000002</v>
      </c>
      <c r="AA16" s="385">
        <f t="shared" si="0"/>
        <v>32166.5</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23441.9</v>
      </c>
      <c r="I19" s="389">
        <f t="shared" si="1"/>
        <v>2.4</v>
      </c>
      <c r="J19" s="389">
        <f t="shared" si="1"/>
        <v>0</v>
      </c>
      <c r="K19" s="389">
        <f t="shared" si="1"/>
        <v>0</v>
      </c>
      <c r="L19" s="389">
        <f t="shared" si="1"/>
        <v>158.9</v>
      </c>
      <c r="M19" s="389">
        <f t="shared" si="1"/>
        <v>28.1</v>
      </c>
      <c r="N19" s="389">
        <f t="shared" si="1"/>
        <v>528.70000000000005</v>
      </c>
      <c r="O19" s="389">
        <f t="shared" si="1"/>
        <v>0</v>
      </c>
      <c r="P19" s="389">
        <f t="shared" si="1"/>
        <v>0</v>
      </c>
      <c r="Q19" s="389">
        <f t="shared" si="1"/>
        <v>0</v>
      </c>
      <c r="R19" s="389">
        <f t="shared" si="1"/>
        <v>0</v>
      </c>
      <c r="S19" s="389">
        <f t="shared" si="1"/>
        <v>6.2</v>
      </c>
      <c r="T19" s="389">
        <f t="shared" si="1"/>
        <v>132.69999999999999</v>
      </c>
      <c r="U19" s="389">
        <f t="shared" si="1"/>
        <v>0</v>
      </c>
      <c r="V19" s="389">
        <f t="shared" si="1"/>
        <v>4411.8999999999996</v>
      </c>
      <c r="W19" s="389">
        <f t="shared" si="1"/>
        <v>0</v>
      </c>
      <c r="X19" s="389">
        <f t="shared" si="1"/>
        <v>0</v>
      </c>
      <c r="Y19" s="389">
        <f t="shared" si="1"/>
        <v>0</v>
      </c>
      <c r="Z19" s="390">
        <f t="shared" si="1"/>
        <v>367</v>
      </c>
      <c r="AA19" s="391">
        <f t="shared" ref="AA19:AA25" si="2">SUM(G19:Z19)</f>
        <v>29077.800000000003</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23441.9</v>
      </c>
      <c r="I37" s="424">
        <f t="shared" si="8"/>
        <v>2.4</v>
      </c>
      <c r="J37" s="424">
        <f t="shared" si="8"/>
        <v>0</v>
      </c>
      <c r="K37" s="424">
        <f t="shared" si="8"/>
        <v>0</v>
      </c>
      <c r="L37" s="424">
        <f t="shared" si="8"/>
        <v>158.9</v>
      </c>
      <c r="M37" s="424">
        <f t="shared" si="8"/>
        <v>28.1</v>
      </c>
      <c r="N37" s="424">
        <f t="shared" si="8"/>
        <v>528.70000000000005</v>
      </c>
      <c r="O37" s="424">
        <f t="shared" si="8"/>
        <v>0</v>
      </c>
      <c r="P37" s="424">
        <f t="shared" si="8"/>
        <v>0</v>
      </c>
      <c r="Q37" s="424">
        <f t="shared" si="8"/>
        <v>0</v>
      </c>
      <c r="R37" s="424">
        <f t="shared" si="8"/>
        <v>0</v>
      </c>
      <c r="S37" s="424">
        <f t="shared" si="8"/>
        <v>6.2</v>
      </c>
      <c r="T37" s="424">
        <f t="shared" si="8"/>
        <v>132.69999999999999</v>
      </c>
      <c r="U37" s="424">
        <f t="shared" si="8"/>
        <v>0</v>
      </c>
      <c r="V37" s="424">
        <f t="shared" si="8"/>
        <v>4411.8999999999996</v>
      </c>
      <c r="W37" s="424">
        <f t="shared" si="8"/>
        <v>0</v>
      </c>
      <c r="X37" s="424">
        <f t="shared" si="8"/>
        <v>0</v>
      </c>
      <c r="Y37" s="424">
        <f t="shared" si="8"/>
        <v>0</v>
      </c>
      <c r="Z37" s="425">
        <f t="shared" si="8"/>
        <v>367</v>
      </c>
      <c r="AA37" s="426">
        <f t="shared" si="4"/>
        <v>29077.800000000003</v>
      </c>
    </row>
    <row r="38" spans="2:27" ht="24" customHeight="1" x14ac:dyDescent="0.15">
      <c r="B38" s="170"/>
      <c r="C38" s="809"/>
      <c r="D38" s="227"/>
      <c r="E38" s="225" t="s">
        <v>319</v>
      </c>
      <c r="F38" s="443"/>
      <c r="G38" s="415">
        <f t="shared" ref="G38:Z38" si="9">SUM(G39:G41)</f>
        <v>0</v>
      </c>
      <c r="H38" s="415">
        <f t="shared" si="9"/>
        <v>23441.9</v>
      </c>
      <c r="I38" s="415">
        <f t="shared" si="9"/>
        <v>2.4</v>
      </c>
      <c r="J38" s="415">
        <f t="shared" si="9"/>
        <v>0</v>
      </c>
      <c r="K38" s="415">
        <f t="shared" si="9"/>
        <v>0</v>
      </c>
      <c r="L38" s="415">
        <f t="shared" si="9"/>
        <v>158.9</v>
      </c>
      <c r="M38" s="415">
        <f t="shared" si="9"/>
        <v>28.1</v>
      </c>
      <c r="N38" s="415">
        <f t="shared" si="9"/>
        <v>528.70000000000005</v>
      </c>
      <c r="O38" s="415">
        <f t="shared" si="9"/>
        <v>0</v>
      </c>
      <c r="P38" s="415">
        <f t="shared" si="9"/>
        <v>0</v>
      </c>
      <c r="Q38" s="415">
        <f t="shared" si="9"/>
        <v>0</v>
      </c>
      <c r="R38" s="415">
        <f t="shared" si="9"/>
        <v>0</v>
      </c>
      <c r="S38" s="415">
        <f t="shared" si="9"/>
        <v>6.2</v>
      </c>
      <c r="T38" s="415">
        <f t="shared" si="9"/>
        <v>132.69999999999999</v>
      </c>
      <c r="U38" s="415">
        <f t="shared" si="9"/>
        <v>0</v>
      </c>
      <c r="V38" s="415">
        <f t="shared" si="9"/>
        <v>4411.8999999999996</v>
      </c>
      <c r="W38" s="415">
        <f t="shared" si="9"/>
        <v>0</v>
      </c>
      <c r="X38" s="415">
        <f t="shared" si="9"/>
        <v>0</v>
      </c>
      <c r="Y38" s="415">
        <f t="shared" si="9"/>
        <v>0</v>
      </c>
      <c r="Z38" s="416">
        <f t="shared" si="9"/>
        <v>239</v>
      </c>
      <c r="AA38" s="417">
        <f t="shared" si="4"/>
        <v>28949.800000000003</v>
      </c>
    </row>
    <row r="39" spans="2:27" ht="24" customHeight="1" x14ac:dyDescent="0.15">
      <c r="B39" s="170"/>
      <c r="C39" s="809"/>
      <c r="D39" s="228"/>
      <c r="E39" s="223"/>
      <c r="F39" s="221" t="s">
        <v>233</v>
      </c>
      <c r="G39" s="418">
        <f>+ｱ.燃え殻!$Z$28</f>
        <v>0</v>
      </c>
      <c r="H39" s="418">
        <f>+ｲ.汚泥!$Z$28</f>
        <v>23441.9</v>
      </c>
      <c r="I39" s="418">
        <f>+ｳ.廃油!$Z$28</f>
        <v>2.4</v>
      </c>
      <c r="J39" s="418">
        <f>+ｴ.廃酸!$Z$28</f>
        <v>0</v>
      </c>
      <c r="K39" s="418">
        <f>+ｵ.廃ｱﾙｶﾘ!$Z$28</f>
        <v>0</v>
      </c>
      <c r="L39" s="418">
        <f>+ｶ.廃ﾌﾟﾗ類!$Z$28</f>
        <v>158.9</v>
      </c>
      <c r="M39" s="418">
        <f>+ｷ.紙くず!$Z$28</f>
        <v>28.1</v>
      </c>
      <c r="N39" s="418">
        <f>+ｸ.木くず!$Z$28</f>
        <v>528.70000000000005</v>
      </c>
      <c r="O39" s="418">
        <f>+ｹ.繊維くず!$Z$28</f>
        <v>0</v>
      </c>
      <c r="P39" s="418">
        <f>+ｺ.動植物性残さ!$Z$28</f>
        <v>0</v>
      </c>
      <c r="Q39" s="418">
        <f>+ｻ.動物系固形不要物!$Z$28</f>
        <v>0</v>
      </c>
      <c r="R39" s="418">
        <f>+ｼ.ｺﾞﾑくず!$Z$28</f>
        <v>0</v>
      </c>
      <c r="S39" s="418">
        <f>+ｽ.金属くず!$Z$28</f>
        <v>6.2</v>
      </c>
      <c r="T39" s="418">
        <f>+ｾ.ｶﾞﾗｽ･ｺﾝｸﾘ･陶磁器くず!$Z$28</f>
        <v>132.69999999999999</v>
      </c>
      <c r="U39" s="418">
        <f>+ｿ.鉱さい!$Z$28</f>
        <v>0</v>
      </c>
      <c r="V39" s="418">
        <f>+ﾀ.がれき類!$Z$28</f>
        <v>4411.8999999999996</v>
      </c>
      <c r="W39" s="418">
        <f>+ﾁ.動物のふん尿!$Z$28</f>
        <v>0</v>
      </c>
      <c r="X39" s="418">
        <f>+ﾂ.動物の死体!$Z$28</f>
        <v>0</v>
      </c>
      <c r="Y39" s="418">
        <f>+ﾃ.ばいじん!$Z$28</f>
        <v>0</v>
      </c>
      <c r="Z39" s="419">
        <f>+ﾄ.混合廃棄物その他!$Z$28</f>
        <v>239</v>
      </c>
      <c r="AA39" s="420">
        <f t="shared" si="4"/>
        <v>28949.800000000003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128</v>
      </c>
      <c r="AA42" s="423">
        <f>SUM(G42:Z42)</f>
        <v>128</v>
      </c>
    </row>
    <row r="43" spans="2:27" ht="24" customHeight="1" x14ac:dyDescent="0.15">
      <c r="B43" s="170"/>
      <c r="C43" s="128" t="s">
        <v>235</v>
      </c>
      <c r="D43" s="789" t="s">
        <v>349</v>
      </c>
      <c r="E43" s="789"/>
      <c r="F43" s="790"/>
      <c r="G43" s="427">
        <f>+ｱ.燃え殻!$AK$27</f>
        <v>0</v>
      </c>
      <c r="H43" s="427">
        <f>+ｲ.汚泥!$AK$27</f>
        <v>23441.9</v>
      </c>
      <c r="I43" s="427">
        <f>+ｳ.廃油!$AK$27</f>
        <v>2.4</v>
      </c>
      <c r="J43" s="427">
        <f>+ｴ.廃酸!$AK$27</f>
        <v>0</v>
      </c>
      <c r="K43" s="427">
        <f>+ｵ.廃ｱﾙｶﾘ!$AK$27</f>
        <v>0</v>
      </c>
      <c r="L43" s="427">
        <f>+ｶ.廃ﾌﾟﾗ類!$AK$27</f>
        <v>158.9</v>
      </c>
      <c r="M43" s="427">
        <f>+ｷ.紙くず!$AK$27</f>
        <v>28.1</v>
      </c>
      <c r="N43" s="427">
        <f>+ｸ.木くず!$AK$27</f>
        <v>528.70000000000005</v>
      </c>
      <c r="O43" s="427">
        <f>+ｹ.繊維くず!$AK$27</f>
        <v>0</v>
      </c>
      <c r="P43" s="427">
        <f>+ｺ.動植物性残さ!$AK$27</f>
        <v>0</v>
      </c>
      <c r="Q43" s="427">
        <f>+ｻ.動物系固形不要物!$AK$27</f>
        <v>0</v>
      </c>
      <c r="R43" s="427">
        <f>+ｼ.ｺﾞﾑくず!$AK$27</f>
        <v>0</v>
      </c>
      <c r="S43" s="427">
        <f>+ｽ.金属くず!$AK$27</f>
        <v>6.2</v>
      </c>
      <c r="T43" s="427">
        <f>+ｾ.ｶﾞﾗｽ･ｺﾝｸﾘ･陶磁器くず!$AK$27</f>
        <v>132.69999999999999</v>
      </c>
      <c r="U43" s="427">
        <f>+ｿ.鉱さい!$AK$27</f>
        <v>0</v>
      </c>
      <c r="V43" s="427">
        <f>+ﾀ.がれき類!$AK$27</f>
        <v>4411.8999999999996</v>
      </c>
      <c r="W43" s="427">
        <f>+ﾁ.動物のふん尿!$AK$27</f>
        <v>0</v>
      </c>
      <c r="X43" s="427">
        <f>+ﾂ.動物の死体!$AK$27</f>
        <v>0</v>
      </c>
      <c r="Y43" s="427">
        <f>+ﾃ.ばいじん!$AK$27</f>
        <v>0</v>
      </c>
      <c r="Z43" s="428">
        <f>+ﾄ.混合廃棄物その他!$AK$27</f>
        <v>367</v>
      </c>
      <c r="AA43" s="429">
        <f t="shared" si="4"/>
        <v>29077.800000000003</v>
      </c>
    </row>
    <row r="44" spans="2:27" ht="24" customHeight="1" x14ac:dyDescent="0.15">
      <c r="B44" s="170"/>
      <c r="C44" s="177"/>
      <c r="D44" s="175" t="s">
        <v>188</v>
      </c>
      <c r="E44" s="806" t="s">
        <v>236</v>
      </c>
      <c r="F44" s="807"/>
      <c r="G44" s="430">
        <f>+ｱ.燃え殻!$AK$30</f>
        <v>0</v>
      </c>
      <c r="H44" s="430">
        <f>+ｲ.汚泥!$AK$30</f>
        <v>13.9</v>
      </c>
      <c r="I44" s="430">
        <f>+ｳ.廃油!$AK$30</f>
        <v>0</v>
      </c>
      <c r="J44" s="430">
        <f>+ｴ.廃酸!$AK$30</f>
        <v>0</v>
      </c>
      <c r="K44" s="430">
        <f>+ｵ.廃ｱﾙｶﾘ!$AK$30</f>
        <v>0</v>
      </c>
      <c r="L44" s="430">
        <f>+ｶ.廃ﾌﾟﾗ類!$AK$30</f>
        <v>141.5</v>
      </c>
      <c r="M44" s="430">
        <f>+ｷ.紙くず!$AK$30</f>
        <v>27.9</v>
      </c>
      <c r="N44" s="430">
        <f>+ｸ.木くず!$AK$30</f>
        <v>297.8</v>
      </c>
      <c r="O44" s="430">
        <f>+ｹ.繊維くず!$AK$30</f>
        <v>0</v>
      </c>
      <c r="P44" s="430">
        <f>+ｺ.動植物性残さ!$AK$30</f>
        <v>0</v>
      </c>
      <c r="Q44" s="430">
        <f>+ｻ.動物系固形不要物!$AK$30</f>
        <v>0</v>
      </c>
      <c r="R44" s="430">
        <f>+ｼ.ｺﾞﾑくず!$AK$30</f>
        <v>0</v>
      </c>
      <c r="S44" s="430">
        <f>+ｽ.金属くず!$AK$30</f>
        <v>4.5999999999999996</v>
      </c>
      <c r="T44" s="430">
        <f>+ｾ.ｶﾞﾗｽ･ｺﾝｸﾘ･陶磁器くず!$AK$30</f>
        <v>132.69999999999999</v>
      </c>
      <c r="U44" s="430">
        <f>+ｿ.鉱さい!$AK$30</f>
        <v>0</v>
      </c>
      <c r="V44" s="430">
        <f>+ﾀ.がれき類!$AK$30</f>
        <v>2506.9</v>
      </c>
      <c r="W44" s="430">
        <f>+ﾁ.動物のふん尿!$AK$30</f>
        <v>0</v>
      </c>
      <c r="X44" s="430">
        <f>+ﾂ.動物の死体!$AK$30</f>
        <v>0</v>
      </c>
      <c r="Y44" s="430">
        <f>+ﾃ.ばいじん!$AK$30</f>
        <v>0</v>
      </c>
      <c r="Z44" s="431">
        <f>+ﾄ.混合廃棄物その他!$AK$30</f>
        <v>353.7</v>
      </c>
      <c r="AA44" s="432">
        <f t="shared" si="4"/>
        <v>3479</v>
      </c>
    </row>
    <row r="45" spans="2:27" ht="24" customHeight="1" x14ac:dyDescent="0.15">
      <c r="B45" s="170"/>
      <c r="C45" s="177"/>
      <c r="D45" s="442" t="s">
        <v>190</v>
      </c>
      <c r="E45" s="799" t="s">
        <v>237</v>
      </c>
      <c r="F45" s="800"/>
      <c r="G45" s="433">
        <f>+ｱ.燃え殻!$AR$24</f>
        <v>0</v>
      </c>
      <c r="H45" s="433">
        <f>+ｲ.汚泥!$AR$24</f>
        <v>23441.9</v>
      </c>
      <c r="I45" s="433">
        <f>+ｳ.廃油!$AR$24</f>
        <v>2.4</v>
      </c>
      <c r="J45" s="433">
        <f>+ｴ.廃酸!$AR$24</f>
        <v>0</v>
      </c>
      <c r="K45" s="433">
        <f>+ｵ.廃ｱﾙｶﾘ!$AR$24</f>
        <v>0</v>
      </c>
      <c r="L45" s="433">
        <f>+ｶ.廃ﾌﾟﾗ類!$AR$24</f>
        <v>158.9</v>
      </c>
      <c r="M45" s="433">
        <f>+ｷ.紙くず!$AR$24</f>
        <v>28.1</v>
      </c>
      <c r="N45" s="433">
        <f>+ｸ.木くず!$AR$24</f>
        <v>528.70000000000005</v>
      </c>
      <c r="O45" s="433">
        <f>+ｹ.繊維くず!$AR$24</f>
        <v>0</v>
      </c>
      <c r="P45" s="433">
        <f>+ｺ.動植物性残さ!$AR$24</f>
        <v>0</v>
      </c>
      <c r="Q45" s="433">
        <f>+ｻ.動物系固形不要物!$AR$24</f>
        <v>0</v>
      </c>
      <c r="R45" s="433">
        <f>+ｼ.ｺﾞﾑくず!$AR$24</f>
        <v>0</v>
      </c>
      <c r="S45" s="433">
        <f>+ｽ.金属くず!$AR$24</f>
        <v>6.2</v>
      </c>
      <c r="T45" s="433">
        <f>+ｾ.ｶﾞﾗｽ･ｺﾝｸﾘ･陶磁器くず!$AR$24</f>
        <v>132.69999999999999</v>
      </c>
      <c r="U45" s="433">
        <f>+ｿ.鉱さい!$AR$24</f>
        <v>0</v>
      </c>
      <c r="V45" s="433">
        <f>+ﾀ.がれき類!$AR$24</f>
        <v>4411.8999999999996</v>
      </c>
      <c r="W45" s="433">
        <f>+ﾁ.動物のふん尿!$AR$24</f>
        <v>0</v>
      </c>
      <c r="X45" s="433">
        <f>+ﾂ.動物の死体!$AR$24</f>
        <v>0</v>
      </c>
      <c r="Y45" s="433">
        <f>+ﾃ.ばいじん!$AR$24</f>
        <v>0</v>
      </c>
      <c r="Z45" s="434">
        <f>+ﾄ.混合廃棄物その他!$AR$24</f>
        <v>239</v>
      </c>
      <c r="AA45" s="435">
        <f t="shared" si="4"/>
        <v>28949.800000000003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49488.5</v>
      </c>
      <c r="I55" s="480">
        <f t="shared" si="10"/>
        <v>5.0999999999999996</v>
      </c>
      <c r="J55" s="480">
        <f t="shared" si="10"/>
        <v>0</v>
      </c>
      <c r="K55" s="480">
        <f t="shared" si="10"/>
        <v>0</v>
      </c>
      <c r="L55" s="480">
        <f t="shared" si="10"/>
        <v>335.5</v>
      </c>
      <c r="M55" s="480">
        <f t="shared" si="10"/>
        <v>59.3</v>
      </c>
      <c r="N55" s="480">
        <f t="shared" si="10"/>
        <v>1116.0999999999999</v>
      </c>
      <c r="O55" s="480">
        <f t="shared" si="10"/>
        <v>0</v>
      </c>
      <c r="P55" s="480">
        <f t="shared" si="10"/>
        <v>0</v>
      </c>
      <c r="Q55" s="480">
        <f t="shared" si="10"/>
        <v>0</v>
      </c>
      <c r="R55" s="480">
        <f t="shared" si="10"/>
        <v>0</v>
      </c>
      <c r="S55" s="480">
        <f t="shared" si="10"/>
        <v>13.100000000000001</v>
      </c>
      <c r="T55" s="480">
        <f t="shared" si="10"/>
        <v>280.10000000000002</v>
      </c>
      <c r="U55" s="480">
        <f t="shared" si="10"/>
        <v>0</v>
      </c>
      <c r="V55" s="480">
        <f t="shared" si="10"/>
        <v>9314</v>
      </c>
      <c r="W55" s="480">
        <f t="shared" si="10"/>
        <v>0</v>
      </c>
      <c r="X55" s="480">
        <f t="shared" si="10"/>
        <v>0</v>
      </c>
      <c r="Y55" s="480">
        <f t="shared" si="10"/>
        <v>0</v>
      </c>
      <c r="Z55" s="480">
        <f t="shared" si="10"/>
        <v>774.8</v>
      </c>
      <c r="AA55" s="481">
        <f>+AA9+AA19+AA20</f>
        <v>61386.5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令和6年6月19日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東京都文京区後楽2-6-1 住友不動産飯田橋ﾌｧｰｽﾄﾀﾜｰ33F</v>
      </c>
      <c r="M16" s="884"/>
      <c r="N16" s="884"/>
      <c r="O16" s="884"/>
      <c r="P16" s="884"/>
      <c r="Q16" s="884"/>
      <c r="R16" s="884"/>
      <c r="S16" s="884"/>
      <c r="T16" s="884"/>
      <c r="U16" s="282"/>
    </row>
    <row r="17" spans="1:21" ht="26.25" customHeight="1" x14ac:dyDescent="0.15">
      <c r="C17" s="86"/>
      <c r="I17" s="25"/>
      <c r="J17" s="25" t="s">
        <v>7</v>
      </c>
      <c r="K17" s="25"/>
      <c r="L17" s="884" t="str">
        <f>+表紙!L41</f>
        <v>五洋建設株式会社　東京土木支店
常務執行役員東京土木支店長　近藤　敬士</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０３－３８１７－８６９３</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五洋建設株式会社　東京土木支店・東京建築支店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1257</v>
      </c>
      <c r="Q25" s="891"/>
      <c r="R25" s="891"/>
      <c r="S25" s="891"/>
      <c r="T25" s="891"/>
      <c r="U25" s="892"/>
    </row>
    <row r="26" spans="1:21" ht="26.25" customHeight="1" x14ac:dyDescent="0.15">
      <c r="C26" s="538" t="s">
        <v>11</v>
      </c>
      <c r="D26" s="539"/>
      <c r="E26" s="540"/>
      <c r="F26" s="906" t="str">
        <f>+表紙!F50</f>
        <v>東京都文京区後楽2-6-1 住友不動産飯田橋ﾌｧｰｽﾄﾀﾜｰ33F</v>
      </c>
      <c r="G26" s="907"/>
      <c r="H26" s="907"/>
      <c r="I26" s="907"/>
      <c r="J26" s="907"/>
      <c r="K26" s="907"/>
      <c r="L26" s="907"/>
      <c r="M26" s="907"/>
      <c r="N26" s="341" t="s">
        <v>172</v>
      </c>
      <c r="O26"/>
      <c r="P26"/>
      <c r="Q26" s="901" t="str">
        <f>IF(+表紙!Q50="","",+表紙!Q50)</f>
        <v>０３－３８１７－８６９３</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建設業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2023年度完工　1,523億円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734人</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9</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32308.7</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・打ち込み型枠、システム型枠、鋼製型枠などの採用による使用済み型枠材の発生抑制及び熱帯材型枠の転用促進。
・現場に搬入される資材の梱包材の削減及び過剰梱包の抑制。
・ｺﾝｸﾘｰﾄ塊の現場内での再資源化・自ら利用の促進</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9</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29077.800000000003</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これまでの取り組みは継続実施
・PC化による熱帯型枠材使用の削減。
・建設汚泥の場内再資源化及び場内利用の促進。</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・安定型産業廃棄物及びそれ以外の産業廃棄物並びに有害物質含有廃棄物等の分別。
・再資源化が可能な産業廃棄物については、再資源化施設の受け入れ条件を勘案して分別。旧BCSで決めた１４種類分別を基本とする。</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これまでの取り組みは継続実施
・混合廃棄物排出量の削減を重点に指導していく。
・廃プラを重点に、委託する中間処理施設が再資源化しやすくなる現場での分別を検討する。</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・コンクリート塊の現場内での再資源化・自ら利用の促進。</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これまでの取り組みは継続実施
・建設汚泥の場内再資源化及び場内利用の促進。</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自ら中間処理を行うことは無い</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自ら中間処理を行う計画は無い</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自ら産業廃棄物の埋め立て処分等を行うことは無い</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自ら産業廃棄物の埋め立て処分等を行う計画は無い</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32308.7</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3865.4</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f>+表紙!K210</f>
        <v>32166.5</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・混合廃棄物の再資源化の推進と適正処理のための施設を有する中間処理施設への委託。
・委託契約前時点での処理施設の管理状況情報収集。
・委託契約書記載事項の店社での確認及び指導。
・電子マニフェスト利用可能業者への処理委託の推進。</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29077.800000000003</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3479</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28949.800000000003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これまでの取り組みは継続実施
・処理委託施設の現地確認頻度の向上。
・処理マテリアルフローを明確に公表し、有価売却先や数量まで見える化している処理業者との連携。
・２次修理委託先の処理に関しても単純焼却では無く、サーマル・マテリアルリサイクルの割合が高い等高レベルでの再資源化を実施している処理業者に優先して委託するように指導する。
・委託契約書の電子化推進</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2024-06-20T07:55:59Z</dcterms:created>
  <dcterms:modified xsi:type="dcterms:W3CDTF">2024-09-05T04:26:22Z</dcterms:modified>
</cp:coreProperties>
</file>