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4685" windowHeight="91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28" i="94"/>
  <c r="AA44" i="94"/>
  <c r="K226" i="95" s="1"/>
  <c r="K202" i="98" s="1"/>
  <c r="AA36" i="94"/>
  <c r="H32" i="94"/>
  <c r="H31" i="94" s="1"/>
  <c r="H26" i="94" s="1"/>
  <c r="H27" i="94" s="1"/>
  <c r="H38" i="94"/>
  <c r="H37" i="94" s="1"/>
  <c r="O38" i="94"/>
  <c r="O37" i="94" s="1"/>
  <c r="O19" i="94" s="1"/>
  <c r="AK27" i="82"/>
  <c r="X32" i="94"/>
  <c r="X31" i="94" s="1"/>
  <c r="X26" i="94" s="1"/>
  <c r="X18" i="82"/>
  <c r="O16" i="83"/>
  <c r="Y50" i="94" s="1"/>
  <c r="X21" i="83"/>
  <c r="AK27" i="83"/>
  <c r="O16" i="94"/>
  <c r="O9" i="94"/>
  <c r="O14" i="94"/>
  <c r="O12"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<sst xmlns="http://schemas.openxmlformats.org/spreadsheetml/2006/main" count="3179" uniqueCount="467">
  <si>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</si>
  <si>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</si>
  <si>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</si>
  <si>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</si>
  <si>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</si>
  <si>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</si>
  <si>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</si>
  <si>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</si>
  <si>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</si>
  <si>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</si>
  <si>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</si>
  <si>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</si>
  <si>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</si>
  <si>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</si>
  <si>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</si>
  <si>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</si>
  <si>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</si>
  <si>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</si>
  <si>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</si>
  <si>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</si>
  <si>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</si>
  <si>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</si>
  <si>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</si>
  <si>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</si>
  <si>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</si>
  <si>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</si>
  <si>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</si>
  <si>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</si>
  <si>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</si>
  <si>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</si>
  <si>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</si>
  <si>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</si>
  <si>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</si>
  <si>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</si>
  <si>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</si>
  <si>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</si>
  <si>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</si>
  <si>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</si>
  <si>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</si>
  <si>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</si>
  <si>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</si>
  <si>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</si>
  <si>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</si>
  <si>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</si>
  <si>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</si>
  <si>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</si>
  <si>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</si>
  <si>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</si>
  <si>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</si>
  <si>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</si>
  <si>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</si>
  <si>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</si>
  <si>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</si>
  <si>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</si>
  <si>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</si>
  <si>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</si>
  <si>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</si>
  <si>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</si>
  <si>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</si>
  <si>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</si>
  <si>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</si>
  <si>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</si>
  <si>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</si>
  <si>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</si>
  <si>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</si>
  <si>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</si>
  <si>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</si>
  <si>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</si>
  <si>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</si>
  <si>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</si>
  <si>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</si>
  <si>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</si>
  <si>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</si>
  <si>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</si>
  <si>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</si>
  <si>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</si>
  <si>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</si>
  <si>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</si>
  <si>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</si>
  <si>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</si>
  <si>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</si>
  <si>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</si>
  <si>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</si>
  <si>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</si>
  <si>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</si>
  <si>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</si>
  <si>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</si>
  <si>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</si>
  <si>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</si>
  <si>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</si>
  <si>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</si>
  <si>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</si>
  <si>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</si>
  <si>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</si>
  <si>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</si>
  <si>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</si>
  <si>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</si>
  <si>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</si>
  <si>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</si>
  <si>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</si>
  <si>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</si>
  <si>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</si>
  <si>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</si>
  <si>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</si>
  <si>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</si>
  <si>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</si>
  <si>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</si>
  <si>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</si>
  <si>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</si>
  <si>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</si>
  <si>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</si>
  <si>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</si>
  <si>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</si>
  <si>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</si>
  <si>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</si>
  <si>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</si>
  <si>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</si>
  <si>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</si>
  <si>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</si>
  <si>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</si>
  <si>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</si>
  <si>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</si>
  <si>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</si>
  <si>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</si>
  <si>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</si>
  <si>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</si>
  <si>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</si>
  <si>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</si>
  <si>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</si>
  <si>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</si>
  <si>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</si>
  <si>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</si>
  <si>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</si>
  <si>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</si>
  <si>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</si>
  <si>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</si>
  <si>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</si>
  <si>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</si>
  <si>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</si>
  <si>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</si>
  <si>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</si>
  <si>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</si>
  <si>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</si>
  <si>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</si>
  <si>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</si>
  <si>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</si>
  <si>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</si>
  <si>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</si>
  <si>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</si>
  <si>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</si>
  <si>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</si>
  <si>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</si>
  <si>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</si>
  <si>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</si>
  <si>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</si>
  <si>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</si>
  <si>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</si>
  <si>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</si>
  <si>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</si>
  <si>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</si>
  <si>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</si>
  <si>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</si>
  <si>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</si>
  <si>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</si>
  <si>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</si>
  <si>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</si>
  <si>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</si>
  <si>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</si>
  <si>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</si>
  <si>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</si>
  <si>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</si>
  <si>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</si>
  <si>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</si>
  <si>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</si>
  <si>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</si>
  <si>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</si>
  <si>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</si>
  <si>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</si>
  <si>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</si>
  <si>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</si>
  <si>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</si>
  <si>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</si>
  <si>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</si>
  <si>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</si>
  <si>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</si>
  <si>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</si>
  <si>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</si>
  <si>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</si>
  <si>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</si>
  <si>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</si>
  <si>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</si>
  <si>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</si>
  <si>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</si>
  <si>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</si>
  <si>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</si>
  <si>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</si>
  <si>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</si>
  <si>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</si>
  <si>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</si>
  <si>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</si>
  <si>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</si>
  <si>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</si>
  <si>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</si>
  <si>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</si>
  <si>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</si>
  <si>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</si>
  <si>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</si>
  <si>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</si>
  <si>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</si>
  <si>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</si>
  <si>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</si>
  <si>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</si>
  <si>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</si>
  <si>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</si>
  <si>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</si>
  <si>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</si>
  <si>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</si>
  <si>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</si>
  <si>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</si>
  <si>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</si>
  <si>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</si>
  <si>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</si>
  <si>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</si>
  <si>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</si>
  <si>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</si>
  <si>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</si>
  <si>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</si>
  <si>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</si>
  <si>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</si>
  <si>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</si>
  <si>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</si>
  <si>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</si>
  <si>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</si>
  <si>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</si>
  <si>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</si>
  <si>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</si>
  <si>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</si>
  <si>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</si>
  <si>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</si>
  <si>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</si>
  <si>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</si>
  <si>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</si>
  <si>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</si>
  <si>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</si>
  <si>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</si>
  <si>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</si>
  <si>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</si>
  <si>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</si>
  <si>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</si>
  <si>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</si>
  <si>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</si>
  <si>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</si>
  <si>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</si>
  <si>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</si>
  <si>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</si>
  <si>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</si>
  <si>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</si>
  <si>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</si>
  <si>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</si>
  <si>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</si>
  <si>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</si>
  <si>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</si>
  <si>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</si>
  <si>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</si>
  <si>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</si>
  <si>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</si>
  <si>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</si>
  <si>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</si>
  <si>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</si>
  <si>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</si>
  <si>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</si>
  <si>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</si>
  <si>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</si>
  <si>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</si>
  <si>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</si>
  <si>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</si>
  <si>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</si>
  <si>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</si>
  <si>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</si>
  <si>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</si>
  <si>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</si>
  <si>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</si>
  <si>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</si>
  <si>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</si>
  <si>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</si>
  <si>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</si>
  <si>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</si>
  <si>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</si>
  <si>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</si>
  <si>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</si>
  <si>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</si>
  <si>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</si>
  <si>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</si>
  <si>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</si>
  <si>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</si>
  <si>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</si>
  <si>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</si>
  <si>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</si>
  <si>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</si>
  <si>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</si>
  <si>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</si>
  <si>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</si>
  <si>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</si>
  <si>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</si>
  <si>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</si>
  <si>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</si>
  <si>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</si>
  <si>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</si>
  <si>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</si>
  <si>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</si>
  <si>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</si>
  <si>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</si>
  <si>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</si>
  <si>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</si>
  <si>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</si>
  <si>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</si>
  <si>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</si>
  <si>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</si>
  <si>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</si>
  <si>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</si>
  <si>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</si>
  <si>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</si>
  <si>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</si>
  <si>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</si>
  <si>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</si>
  <si>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</si>
  <si>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</si>
  <si>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</si>
  <si>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</si>
  <si>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</si>
  <si>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</si>
  <si>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</si>
  <si>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</si>
  <si>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</si>
  <si>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</si>
  <si>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</si>
  <si>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</si>
  <si>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</si>
  <si>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</si>
  <si>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</si>
  <si>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</si>
  <si>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</si>
  <si>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</si>
  <si>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</si>
  <si>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</si>
  <si>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</si>
  <si>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</si>
  <si>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</si>
  <si>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</si>
  <si>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</si>
  <si>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</si>
  <si>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</si>
  <si>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</si>
  <si>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</si>
  <si>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</si>
  <si>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</si>
  <si>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</si>
  <si>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</si>
  <si>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</si>
  <si>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</si>
  <si>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</si>
  <si>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</si>
  <si>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</si>
  <si>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</si>
  <si>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</si>
  <si>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</si>
  <si>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</si>
  <si>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</si>
  <si>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</si>
  <si>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</si>
  <si>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</si>
  <si>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</si>
  <si>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</si>
  <si>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</si>
  <si>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</si>
  <si>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</si>
  <si>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</si>
  <si>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</si>
  <si>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</si>
  <si>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</si>
  <si>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</si>
  <si>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</si>
  <si>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</si>
  <si>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</si>
  <si>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</si>
  <si>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</si>
  <si>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</si>
  <si>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</si>
  <si>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</si>
  <si>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</si>
  <si>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</si>
  <si>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</si>
  <si>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</si>
  <si>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</si>
  <si>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</si>
  <si>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</si>
  <si>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</si>
  <si>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</si>
  <si>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</si>
  <si>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</si>
  <si>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</si>
  <si>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</si>
  <si>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</si>
  <si>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</si>
  <si>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</si>
  <si>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</si>
  <si>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</si>
  <si>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</si>
  <si>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</si>
  <si>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</si>
  <si>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</si>
  <si>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</si>
  <si>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</si>
  <si>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</si>
  <si>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</si>
  <si>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</si>
  <si>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</si>
  <si>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</si>
  <si>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</si>
  <si>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</si>
  <si>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</si>
  <si>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</si>
  <si>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</si>
  <si>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</si>
  <si>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</si>
  <si>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</si>
  <si>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</si>
  <si>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</si>
  <si>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</si>
  <si>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</si>
  <si>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</si>
  <si>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</si>
  <si>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</si>
  <si>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</si>
  <si>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</si>
  <si>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</si>
  <si>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</si>
  <si>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</si>
  <si>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</si>
  <si>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</si>
  <si>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</si>
  <si>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</si>
  <si>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</si>
  <si>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</si>
  <si>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</si>
  <si>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15 日</t>
    <phoneticPr fontId="3"/>
  </si>
  <si>
    <t>　東京都中央区新川１－１７－２２　</t>
    <phoneticPr fontId="3"/>
  </si>
  <si>
    <t>松井建設(株)東京支店　
常務執行役員支店長　金子勇</t>
    <phoneticPr fontId="3"/>
  </si>
  <si>
    <t>松井建設(株)東京支店</t>
    <phoneticPr fontId="3"/>
  </si>
  <si>
    <t>　総合工事業</t>
    <phoneticPr fontId="3"/>
  </si>
  <si>
    <t>03-3553-1172</t>
    <phoneticPr fontId="3"/>
  </si>
  <si>
    <t>東京都中央区新川１－１７－２２</t>
    <phoneticPr fontId="3"/>
  </si>
  <si>
    <t>担当専務 ⇒ 経営会議 ⇒ 建設本部安全品質環境部品質環境課 ⇒ 支店安全品質環境部品質環境課 ⇒　各作業所</t>
    <phoneticPr fontId="3"/>
  </si>
  <si>
    <t>それぞれの現場に、専用のコンテナを設置し再資源化施設の活用に勤めています。</t>
    <phoneticPr fontId="3"/>
  </si>
  <si>
    <t>・汚泥⇒脱水⇒改良土､流動化処理土として利用　・廃プラスチック⇒破砕⇒リサイクル売却　・金属屑⇒破砕⇒リサイクル売却　・がれき類⇒破砕⇒再生砕石として利用　・ガラス陶磁器⇒破砕⇒人工石材、ガラスにリサイクル　・木屑⇒破砕⇒チップとして再生利用　・紙屑⇒破砕圧縮梱包⇒リサイクル売却　・繊維屑⇒破際圧縮梱包⇒燃料として売却　・石膏ボード⇒破砕⇒セメント材料､地盤改良材として利用　　・アスコン⇒破砕､熱処理⇒アスファルト合材としてリサイクル</t>
    <phoneticPr fontId="3"/>
  </si>
  <si>
    <t>今後再資源化の効率向上に努めるため、がれき類、の発生現場での分別向上に努めている。混合廃棄物のボックスに50ミリ角の網を貼りそれ以上の物は分別するよう勤める予定。</t>
    <phoneticPr fontId="3"/>
  </si>
  <si>
    <t>それぞれの現場に、専用のコンテナを設置し再資源化施設の活用に勤めています。　</t>
    <phoneticPr fontId="3"/>
  </si>
  <si>
    <t>今後再資源化の効率向上に努めるため、がれき類、の発生現場での分別向上に努めている。混合廃棄物のボックスに50ミリ角の網を貼りそれ以上の物は分別するよう勤める。</t>
    <phoneticPr fontId="3"/>
  </si>
  <si>
    <t>これまで自社で再生利用をしていない</t>
    <phoneticPr fontId="3"/>
  </si>
  <si>
    <t>今後も自社で再生利用する予定はない</t>
    <phoneticPr fontId="3"/>
  </si>
  <si>
    <t>これまで自社で中間処理をしていない</t>
    <phoneticPr fontId="3"/>
  </si>
  <si>
    <t>今後も自社で中間処理する予定はない</t>
    <phoneticPr fontId="3"/>
  </si>
  <si>
    <t>これまで自ら産業廃棄物の埋立処分又は海洋投入処分を行ったことはない</t>
    <phoneticPr fontId="3"/>
  </si>
  <si>
    <t>今後自ら産業廃棄物の埋立処分又は海洋投入処分の予定はない</t>
    <phoneticPr fontId="3"/>
  </si>
  <si>
    <t>再生利用できるものは全て再生利用が出来る委託業者に委託している</t>
    <phoneticPr fontId="3"/>
  </si>
  <si>
    <t>今後現場内で発生した再資源の積極活用に勤め、排出の際には再資源化施設の活用に務める予定。</t>
    <phoneticPr fontId="3"/>
  </si>
  <si>
    <t>　総合工事業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</si>
</sst>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C33" zoomScale="115" zoomScaleNormal="115" zoomScaleSheetLayoutView="115" workbookViewId="0">
      <selection activeCell="F61" sqref="F61:U6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1520</v>
      </c>
      <c r="Q49" s="726"/>
      <c r="R49" s="726"/>
      <c r="S49" s="726"/>
      <c r="T49" s="726"/>
      <c r="U49" s="727"/>
    </row>
    <row r="50" spans="3:54" ht="26.25" customHeight="1" x14ac:dyDescent="0.15">
      <c r="C50" s="697" t="s">
        <v>11</v>
      </c>
      <c r="D50" s="698"/>
      <c r="E50" s="699"/>
      <c r="F50" s="708" t="s">
        <v>451</v>
      </c>
      <c r="G50" s="709"/>
      <c r="H50" s="709"/>
      <c r="I50" s="709"/>
      <c r="J50" s="709"/>
      <c r="K50" s="709"/>
      <c r="L50" s="709"/>
      <c r="M50" s="709"/>
      <c r="N50" s="592" t="s">
        <v>172</v>
      </c>
      <c r="O50" s="595"/>
      <c r="P50" s="596"/>
      <c r="Q50" s="712" t="s">
        <v>449</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466</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45000</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350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454</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452</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8231.1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453</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8231.1</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458</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459</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460</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461</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462</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463</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8231.1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8231.1</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8231.1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464</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8231.1</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8160.3</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8231.1</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465</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15" sqref="F15:G1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松井建設(株)東京支店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A19" zoomScaleNormal="100" workbookViewId="0">
      <selection activeCell="AO47" sqref="AO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2483.9</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2483.9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2483.9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2483.9</v>
      </c>
      <c r="P27" s="881"/>
      <c r="Q27" s="881"/>
      <c r="R27" s="881"/>
      <c r="S27" s="59" t="s">
        <v>38</v>
      </c>
      <c r="T27" s="80"/>
      <c r="U27" s="80"/>
      <c r="X27" s="78" t="s">
        <v>39</v>
      </c>
      <c r="Y27" s="81"/>
      <c r="AG27" s="68"/>
      <c r="AH27" s="68"/>
      <c r="AI27" s="68"/>
      <c r="AJ27" s="68"/>
      <c r="AK27" s="831">
        <f>+AG18+O27</f>
        <v>2483.9</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2483.9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2483.9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2483.9</v>
      </c>
      <c r="G30" s="837"/>
      <c r="H30" s="234" t="s">
        <v>198</v>
      </c>
      <c r="L30" s="845"/>
      <c r="O30" s="71"/>
      <c r="Q30" s="847">
        <f>+ROUND(Z28,1)+ROUND(Z29,1)+ROUND(Z30,1)</f>
        <v>2483.9</v>
      </c>
      <c r="R30" s="881"/>
      <c r="S30" s="881"/>
      <c r="T30" s="881"/>
      <c r="U30" s="59" t="s">
        <v>16</v>
      </c>
      <c r="X30" s="889" t="s">
        <v>186</v>
      </c>
      <c r="Y30" s="890"/>
      <c r="Z30" s="833">
        <v>0</v>
      </c>
      <c r="AA30" s="834"/>
      <c r="AB30" s="834"/>
      <c r="AC30" s="834"/>
      <c r="AD30" s="834"/>
      <c r="AE30" s="59" t="s">
        <v>13</v>
      </c>
      <c r="AK30" s="818">
        <v>2483.9</v>
      </c>
      <c r="AL30" s="819"/>
      <c r="AM30" s="819"/>
      <c r="AN30" s="819"/>
      <c r="AO30" s="67" t="s">
        <v>13</v>
      </c>
      <c r="AR30" s="830"/>
      <c r="AS30" s="827"/>
      <c r="AT30" s="827"/>
      <c r="AU30" s="828"/>
    </row>
    <row r="31" spans="2:48" ht="27" customHeight="1" thickTop="1" thickBot="1" x14ac:dyDescent="0.2">
      <c r="B31" s="853" t="s">
        <v>375</v>
      </c>
      <c r="C31" s="842"/>
      <c r="D31" s="842"/>
      <c r="E31" s="843"/>
      <c r="F31" s="836">
        <v>2483.9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AD9" sqref="AD9:AD1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30.7</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30.7</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30.7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30.7</v>
      </c>
      <c r="P27" s="881"/>
      <c r="Q27" s="881"/>
      <c r="R27" s="881"/>
      <c r="S27" s="59" t="s">
        <v>38</v>
      </c>
      <c r="T27" s="80"/>
      <c r="U27" s="80"/>
      <c r="X27" s="78" t="s">
        <v>39</v>
      </c>
      <c r="Y27" s="81"/>
      <c r="AG27" s="68"/>
      <c r="AH27" s="68"/>
      <c r="AI27" s="68"/>
      <c r="AJ27" s="68"/>
      <c r="AK27" s="831">
        <f>+AG18+O27</f>
        <v>30.7</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30.7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30.7</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30.7</v>
      </c>
      <c r="G30" s="837"/>
      <c r="H30" s="234" t="s">
        <v>198</v>
      </c>
      <c r="L30" s="845"/>
      <c r="O30" s="71"/>
      <c r="Q30" s="847">
        <f>+ROUND(Z28,1)+ROUND(Z29,1)+ROUND(Z30,1)</f>
        <v>30.7</v>
      </c>
      <c r="R30" s="881"/>
      <c r="S30" s="881"/>
      <c r="T30" s="881"/>
      <c r="U30" s="59" t="s">
        <v>16</v>
      </c>
      <c r="X30" s="889" t="s">
        <v>186</v>
      </c>
      <c r="Y30" s="890"/>
      <c r="Z30" s="833">
        <v>0</v>
      </c>
      <c r="AA30" s="834"/>
      <c r="AB30" s="834"/>
      <c r="AC30" s="834"/>
      <c r="AD30" s="834"/>
      <c r="AE30" s="59" t="s">
        <v>13</v>
      </c>
      <c r="AK30" s="818">
        <v>30.7</v>
      </c>
      <c r="AL30" s="819"/>
      <c r="AM30" s="819"/>
      <c r="AN30" s="819"/>
      <c r="AO30" s="67" t="s">
        <v>13</v>
      </c>
      <c r="AR30" s="830"/>
      <c r="AS30" s="827"/>
      <c r="AT30" s="827"/>
      <c r="AU30" s="828"/>
    </row>
    <row r="31" spans="2:48" ht="27" customHeight="1" thickTop="1" thickBot="1" x14ac:dyDescent="0.2">
      <c r="B31" s="853" t="s">
        <v>375</v>
      </c>
      <c r="C31" s="842"/>
      <c r="D31" s="842"/>
      <c r="E31" s="843"/>
      <c r="F31" s="836">
        <v>30.7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7" workbookViewId="0">
      <selection activeCell="AF18" sqref="AF1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56.1</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56.1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56.1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56.1</v>
      </c>
      <c r="P27" s="881"/>
      <c r="Q27" s="881"/>
      <c r="R27" s="881"/>
      <c r="S27" s="59" t="s">
        <v>38</v>
      </c>
      <c r="T27" s="80"/>
      <c r="U27" s="80"/>
      <c r="X27" s="78" t="s">
        <v>39</v>
      </c>
      <c r="Y27" s="81"/>
      <c r="AG27" s="68"/>
      <c r="AH27" s="68"/>
      <c r="AI27" s="68"/>
      <c r="AJ27" s="68"/>
      <c r="AK27" s="831">
        <f>+AG18+O27</f>
        <v>56.1</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56.1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56.1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56.1</v>
      </c>
      <c r="G30" s="837"/>
      <c r="H30" s="234" t="s">
        <v>198</v>
      </c>
      <c r="L30" s="845"/>
      <c r="O30" s="71"/>
      <c r="Q30" s="847">
        <f>+ROUND(Z28,1)+ROUND(Z29,1)+ROUND(Z30,1)</f>
        <v>56.1</v>
      </c>
      <c r="R30" s="881"/>
      <c r="S30" s="881"/>
      <c r="T30" s="881"/>
      <c r="U30" s="59" t="s">
        <v>16</v>
      </c>
      <c r="X30" s="889" t="s">
        <v>186</v>
      </c>
      <c r="Y30" s="890"/>
      <c r="Z30" s="833">
        <v>0</v>
      </c>
      <c r="AA30" s="834"/>
      <c r="AB30" s="834"/>
      <c r="AC30" s="834"/>
      <c r="AD30" s="834"/>
      <c r="AE30" s="59" t="s">
        <v>13</v>
      </c>
      <c r="AK30" s="818">
        <v>56.1</v>
      </c>
      <c r="AL30" s="819"/>
      <c r="AM30" s="819"/>
      <c r="AN30" s="819"/>
      <c r="AO30" s="67" t="s">
        <v>13</v>
      </c>
      <c r="AR30" s="830"/>
      <c r="AS30" s="827"/>
      <c r="AT30" s="827"/>
      <c r="AU30" s="828"/>
    </row>
    <row r="31" spans="2:48" ht="27" customHeight="1" thickTop="1" thickBot="1" x14ac:dyDescent="0.2">
      <c r="B31" s="853" t="s">
        <v>375</v>
      </c>
      <c r="C31" s="842"/>
      <c r="D31" s="842"/>
      <c r="E31" s="843"/>
      <c r="F31" s="836">
        <v>56.1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P23" sqref="P23:S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104.4</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104.4</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104.4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104.4</v>
      </c>
      <c r="P27" s="881"/>
      <c r="Q27" s="881"/>
      <c r="R27" s="881"/>
      <c r="S27" s="59" t="s">
        <v>38</v>
      </c>
      <c r="T27" s="80"/>
      <c r="U27" s="80"/>
      <c r="X27" s="78" t="s">
        <v>39</v>
      </c>
      <c r="Y27" s="81"/>
      <c r="AG27" s="68"/>
      <c r="AH27" s="68"/>
      <c r="AI27" s="68"/>
      <c r="AJ27" s="68"/>
      <c r="AK27" s="831">
        <f>+AG18+O27</f>
        <v>104.4</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104.4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104.4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104.4</v>
      </c>
      <c r="G30" s="837"/>
      <c r="H30" s="234" t="s">
        <v>198</v>
      </c>
      <c r="L30" s="845"/>
      <c r="O30" s="71"/>
      <c r="Q30" s="847">
        <f>+ROUND(Z28,1)+ROUND(Z29,1)+ROUND(Z30,1)</f>
        <v>104.4</v>
      </c>
      <c r="R30" s="881"/>
      <c r="S30" s="881"/>
      <c r="T30" s="881"/>
      <c r="U30" s="59" t="s">
        <v>16</v>
      </c>
      <c r="X30" s="889" t="s">
        <v>186</v>
      </c>
      <c r="Y30" s="890"/>
      <c r="Z30" s="833">
        <v>0</v>
      </c>
      <c r="AA30" s="834"/>
      <c r="AB30" s="834"/>
      <c r="AC30" s="834"/>
      <c r="AD30" s="834"/>
      <c r="AE30" s="59" t="s">
        <v>13</v>
      </c>
      <c r="AK30" s="818">
        <v>104.4</v>
      </c>
      <c r="AL30" s="819"/>
      <c r="AM30" s="819"/>
      <c r="AN30" s="819"/>
      <c r="AO30" s="67" t="s">
        <v>13</v>
      </c>
      <c r="AR30" s="830"/>
      <c r="AS30" s="827"/>
      <c r="AT30" s="827"/>
      <c r="AU30" s="828"/>
    </row>
    <row r="31" spans="2:48" ht="27" customHeight="1" thickTop="1" thickBot="1" x14ac:dyDescent="0.2">
      <c r="B31" s="853" t="s">
        <v>375</v>
      </c>
      <c r="C31" s="842"/>
      <c r="D31" s="842"/>
      <c r="E31" s="843"/>
      <c r="F31" s="836">
        <v>104.4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27.1</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27.1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27.1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27.1</v>
      </c>
      <c r="P27" s="881"/>
      <c r="Q27" s="881"/>
      <c r="R27" s="881"/>
      <c r="S27" s="59" t="s">
        <v>38</v>
      </c>
      <c r="T27" s="80"/>
      <c r="U27" s="80"/>
      <c r="X27" s="78" t="s">
        <v>39</v>
      </c>
      <c r="Y27" s="81"/>
      <c r="AG27" s="68"/>
      <c r="AH27" s="68"/>
      <c r="AI27" s="68"/>
      <c r="AJ27" s="68"/>
      <c r="AK27" s="831">
        <f>+AG18+O27</f>
        <v>27.1</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27.1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27.1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27.1</v>
      </c>
      <c r="G30" s="837"/>
      <c r="H30" s="234" t="s">
        <v>198</v>
      </c>
      <c r="L30" s="845"/>
      <c r="O30" s="71"/>
      <c r="Q30" s="847">
        <f>+ROUND(Z28,1)+ROUND(Z29,1)+ROUND(Z30,1)</f>
        <v>27.1</v>
      </c>
      <c r="R30" s="881"/>
      <c r="S30" s="881"/>
      <c r="T30" s="881"/>
      <c r="U30" s="59" t="s">
        <v>16</v>
      </c>
      <c r="X30" s="889" t="s">
        <v>186</v>
      </c>
      <c r="Y30" s="890"/>
      <c r="Z30" s="833">
        <v>0</v>
      </c>
      <c r="AA30" s="834"/>
      <c r="AB30" s="834"/>
      <c r="AC30" s="834"/>
      <c r="AD30" s="834"/>
      <c r="AE30" s="59" t="s">
        <v>13</v>
      </c>
      <c r="AK30" s="818">
        <v>27.1</v>
      </c>
      <c r="AL30" s="819"/>
      <c r="AM30" s="819"/>
      <c r="AN30" s="819"/>
      <c r="AO30" s="67" t="s">
        <v>13</v>
      </c>
      <c r="AR30" s="830"/>
      <c r="AS30" s="827"/>
      <c r="AT30" s="827"/>
      <c r="AU30" s="828"/>
    </row>
    <row r="31" spans="2:48" ht="27" customHeight="1" thickTop="1" thickBot="1" x14ac:dyDescent="0.2">
      <c r="B31" s="853" t="s">
        <v>375</v>
      </c>
      <c r="C31" s="842"/>
      <c r="D31" s="842"/>
      <c r="E31" s="843"/>
      <c r="F31" s="836">
        <v>27.1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P23" sqref="P23:S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70.8</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70.8</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70.8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70.8</v>
      </c>
      <c r="P27" s="881"/>
      <c r="Q27" s="881"/>
      <c r="R27" s="881"/>
      <c r="S27" s="59" t="s">
        <v>38</v>
      </c>
      <c r="T27" s="80"/>
      <c r="U27" s="80"/>
      <c r="X27" s="78" t="s">
        <v>39</v>
      </c>
      <c r="Y27" s="81"/>
      <c r="AG27" s="68"/>
      <c r="AH27" s="68"/>
      <c r="AI27" s="68"/>
      <c r="AJ27" s="68"/>
      <c r="AK27" s="831">
        <f>+AG18+O27</f>
        <v>70.8</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70.8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70.8</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70.8</v>
      </c>
      <c r="G30" s="837"/>
      <c r="H30" s="234" t="s">
        <v>198</v>
      </c>
      <c r="L30" s="845"/>
      <c r="O30" s="71"/>
      <c r="Q30" s="847">
        <f>+ROUND(Z28,1)+ROUND(Z29,1)+ROUND(Z30,1)</f>
        <v>70.8</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70.8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D11" workbookViewId="0">
      <selection activeCell="F35" sqref="F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5236.3</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5236.3</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5236.3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5236.3</v>
      </c>
      <c r="P27" s="881"/>
      <c r="Q27" s="881"/>
      <c r="R27" s="881"/>
      <c r="S27" s="59" t="s">
        <v>38</v>
      </c>
      <c r="T27" s="80"/>
      <c r="U27" s="80"/>
      <c r="X27" s="78" t="s">
        <v>39</v>
      </c>
      <c r="Y27" s="81"/>
      <c r="AG27" s="68"/>
      <c r="AH27" s="68"/>
      <c r="AI27" s="68"/>
      <c r="AJ27" s="68"/>
      <c r="AK27" s="831">
        <f>+AG18+O27</f>
        <v>5236.3</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5236.3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5236.3</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5236.3</v>
      </c>
      <c r="G30" s="837"/>
      <c r="H30" s="234" t="s">
        <v>198</v>
      </c>
      <c r="L30" s="845"/>
      <c r="O30" s="71"/>
      <c r="Q30" s="847">
        <f>+ROUND(Z28,1)+ROUND(Z29,1)+ROUND(Z30,1)</f>
        <v>5236.3</v>
      </c>
      <c r="R30" s="881"/>
      <c r="S30" s="881"/>
      <c r="T30" s="881"/>
      <c r="U30" s="59" t="s">
        <v>16</v>
      </c>
      <c r="X30" s="889" t="s">
        <v>186</v>
      </c>
      <c r="Y30" s="890"/>
      <c r="Z30" s="833">
        <v>0</v>
      </c>
      <c r="AA30" s="834"/>
      <c r="AB30" s="834"/>
      <c r="AC30" s="834"/>
      <c r="AD30" s="834"/>
      <c r="AE30" s="59" t="s">
        <v>13</v>
      </c>
      <c r="AK30" s="818">
        <v>5236.3</v>
      </c>
      <c r="AL30" s="819"/>
      <c r="AM30" s="819"/>
      <c r="AN30" s="819"/>
      <c r="AO30" s="67" t="s">
        <v>13</v>
      </c>
      <c r="AR30" s="830"/>
      <c r="AS30" s="827"/>
      <c r="AT30" s="827"/>
      <c r="AU30" s="828"/>
    </row>
    <row r="31" spans="2:48" ht="27" customHeight="1" thickTop="1" thickBot="1" x14ac:dyDescent="0.2">
      <c r="B31" s="853" t="s">
        <v>375</v>
      </c>
      <c r="C31" s="842"/>
      <c r="D31" s="842"/>
      <c r="E31" s="843"/>
      <c r="F31" s="836">
        <v>5236.3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7"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松井建設(株)東京支店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221.8</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221.8</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221.8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221.8</v>
      </c>
      <c r="P27" s="881"/>
      <c r="Q27" s="881"/>
      <c r="R27" s="881"/>
      <c r="S27" s="59" t="s">
        <v>38</v>
      </c>
      <c r="T27" s="80"/>
      <c r="U27" s="80"/>
      <c r="X27" s="78" t="s">
        <v>39</v>
      </c>
      <c r="Y27" s="81"/>
      <c r="AG27" s="68"/>
      <c r="AH27" s="68"/>
      <c r="AI27" s="68"/>
      <c r="AJ27" s="68"/>
      <c r="AK27" s="831">
        <f>+AG18+O27</f>
        <v>221.8</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221.8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221.8</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221.8</v>
      </c>
      <c r="G30" s="837"/>
      <c r="H30" s="234" t="s">
        <v>198</v>
      </c>
      <c r="L30" s="845"/>
      <c r="O30" s="71"/>
      <c r="Q30" s="847">
        <f>+ROUND(Z28,1)+ROUND(Z29,1)+ROUND(Z30,1)</f>
        <v>221.8</v>
      </c>
      <c r="R30" s="881"/>
      <c r="S30" s="881"/>
      <c r="T30" s="881"/>
      <c r="U30" s="59" t="s">
        <v>16</v>
      </c>
      <c r="X30" s="889" t="s">
        <v>186</v>
      </c>
      <c r="Y30" s="890"/>
      <c r="Z30" s="833">
        <v>0</v>
      </c>
      <c r="AA30" s="834"/>
      <c r="AB30" s="834"/>
      <c r="AC30" s="834"/>
      <c r="AD30" s="834"/>
      <c r="AE30" s="59" t="s">
        <v>13</v>
      </c>
      <c r="AK30" s="818">
        <v>221.8</v>
      </c>
      <c r="AL30" s="819"/>
      <c r="AM30" s="819"/>
      <c r="AN30" s="819"/>
      <c r="AO30" s="67" t="s">
        <v>13</v>
      </c>
      <c r="AR30" s="830"/>
      <c r="AS30" s="827"/>
      <c r="AT30" s="827"/>
      <c r="AU30" s="828"/>
    </row>
    <row r="31" spans="2:48" ht="27" customHeight="1" thickTop="1" thickBot="1" x14ac:dyDescent="0.2">
      <c r="B31" s="853" t="s">
        <v>375</v>
      </c>
      <c r="C31" s="842"/>
      <c r="D31" s="842"/>
      <c r="E31" s="843"/>
      <c r="F31" s="836">
        <v>221.8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松井建設(株)東京支店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2483.9</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30.7</v>
      </c>
      <c r="M9" s="507">
        <f>IF(OR(ｷ.紙くず!F24&gt;0,ｷ.紙くず!F24&lt;0),ｷ.紙くず!F24,IF(M$19&gt;0,"0",0))</f>
        <v>56.1</v>
      </c>
      <c r="N9" s="507">
        <f>IF(OR(ｸ.木くず!F24&gt;0,ｸ.木くず!F24&lt;0),ｸ.木くず!F24,IF(N$19&gt;0,"0",0))</f>
        <v>104.4</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27.1</v>
      </c>
      <c r="T9" s="507">
        <f>IF(OR(ｾ.ｶﾞﾗｽ･ｺﾝｸﾘ･陶磁器くず!F24&gt;0,ｾ.ｶﾞﾗｽ･ｺﾝｸﾘ･陶磁器くず!F24&lt;0),ｾ.ｶﾞﾗｽ･ｺﾝｸﾘ･陶磁器くず!F24,IF(T$19&gt;0,"0",0))</f>
        <v>70.8</v>
      </c>
      <c r="U9" s="507">
        <f>IF(OR(ｿ.鉱さい!F24&gt;0,ｿ.鉱さい!F24&lt;0),ｿ.鉱さい!F24,IF(U$19&gt;0,"0",0))</f>
        <v>0</v>
      </c>
      <c r="V9" s="507">
        <f>IF(OR(ﾀ.がれき類!F24&gt;0,ﾀ.がれき類!F24&lt;0),ﾀ.がれき類!F24,IF(V$19&gt;0,"0",0))</f>
        <v>5236.3</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221.8</v>
      </c>
      <c r="AA9" s="509">
        <f>IF(SUM(G9:Z9)&gt;0,SUM(G9:Z9),IF(AA$19&gt;0,"0",0))</f>
        <v>8231.1</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2483.9</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30.7</v>
      </c>
      <c r="M14" s="513">
        <f>IF(OR(ｷ.紙くず!F29&gt;0,ｷ.紙くず!F29&lt;0),ｷ.紙くず!F29,IF(M$19&gt;0,"0",0))</f>
        <v>56.1</v>
      </c>
      <c r="N14" s="513">
        <f>IF(OR(ｸ.木くず!F29&gt;0,ｸ.木くず!F29&lt;0),ｸ.木くず!F29,IF(N$19&gt;0,"0",0))</f>
        <v>104.4</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27.1</v>
      </c>
      <c r="T14" s="513">
        <f>IF(OR(ｾ.ｶﾞﾗｽ･ｺﾝｸﾘ･陶磁器くず!F29&gt;0,ｾ.ｶﾞﾗｽ･ｺﾝｸﾘ･陶磁器くず!F29&lt;0),ｾ.ｶﾞﾗｽ･ｺﾝｸﾘ･陶磁器くず!F29,IF(T$19&gt;0,"0",0))</f>
        <v>70.8</v>
      </c>
      <c r="U14" s="513">
        <f>IF(OR(ｿ.鉱さい!F29&gt;0,ｿ.鉱さい!F29&lt;0),ｿ.鉱さい!F29,IF(U$19&gt;0,"0",0))</f>
        <v>0</v>
      </c>
      <c r="V14" s="513">
        <f>IF(OR(ﾀ.がれき類!F29&gt;0,ﾀ.がれき類!F29&lt;0),ﾀ.がれき類!F29,IF(V$19&gt;0,"0",0))</f>
        <v>5236.3</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221.8</v>
      </c>
      <c r="AA14" s="515">
        <f t="shared" si="0"/>
        <v>8231.1</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2483.9</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30.7</v>
      </c>
      <c r="M15" s="513">
        <f>IF(OR(ｷ.紙くず!F30&gt;0,ｷ.紙くず!F30&lt;0),ｷ.紙くず!F30,IF(M$19&gt;0,"0",0))</f>
        <v>56.1</v>
      </c>
      <c r="N15" s="513">
        <f>IF(OR(ｸ.木くず!F30&gt;0,ｸ.木くず!F30&lt;0),ｸ.木くず!F30,IF(N$19&gt;0,"0",0))</f>
        <v>104.4</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27.1</v>
      </c>
      <c r="T15" s="513">
        <f>IF(OR(ｾ.ｶﾞﾗｽ･ｺﾝｸﾘ･陶磁器くず!F30&gt;0,ｾ.ｶﾞﾗｽ･ｺﾝｸﾘ･陶磁器くず!F30&lt;0),ｾ.ｶﾞﾗｽ･ｺﾝｸﾘ･陶磁器くず!F30,IF(T$19&gt;0,"0",0))</f>
        <v>70.8</v>
      </c>
      <c r="U15" s="513">
        <f>IF(OR(ｿ.鉱さい!F30&gt;0,ｿ.鉱さい!F30&lt;0),ｿ.鉱さい!F30,IF(U$19&gt;0,"0",0))</f>
        <v>0</v>
      </c>
      <c r="V15" s="513">
        <f>IF(OR(ﾀ.がれき類!F30&gt;0,ﾀ.がれき類!F30&lt;0),ﾀ.がれき類!F30,IF(V$19&gt;0,"0",0))</f>
        <v>5236.3</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221.8</v>
      </c>
      <c r="AA15" s="515">
        <f t="shared" si="0"/>
        <v>8231.1</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2483.9</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30.7</v>
      </c>
      <c r="M16" s="513">
        <f>IF(OR(ｷ.紙くず!F31&gt;0,ｷ.紙くず!F31&lt;0),ｷ.紙くず!F31,IF(M$19&gt;0,"0",0))</f>
        <v>56.1</v>
      </c>
      <c r="N16" s="513">
        <f>IF(OR(ｸ.木くず!F31&gt;0,ｸ.木くず!F31&lt;0),ｸ.木くず!F31,IF(N$19&gt;0,"0",0))</f>
        <v>104.4</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27.1</v>
      </c>
      <c r="T16" s="513">
        <f>IF(OR(ｾ.ｶﾞﾗｽ･ｺﾝｸﾘ･陶磁器くず!F31&gt;0,ｾ.ｶﾞﾗｽ･ｺﾝｸﾘ･陶磁器くず!F31&lt;0),ｾ.ｶﾞﾗｽ･ｺﾝｸﾘ･陶磁器くず!F31,IF(T$19&gt;0,"0",0))</f>
        <v>70.8</v>
      </c>
      <c r="U16" s="513">
        <f>IF(OR(ｿ.鉱さい!F31&gt;0,ｿ.鉱さい!F31&lt;0),ｿ.鉱さい!F31,IF(U$19&gt;0,"0",0))</f>
        <v>0</v>
      </c>
      <c r="V16" s="513">
        <f>IF(OR(ﾀ.がれき類!F31&gt;0,ﾀ.がれき類!F31&lt;0),ﾀ.がれき類!F31,IF(V$19&gt;0,"0",0))</f>
        <v>5236.3</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221.8</v>
      </c>
      <c r="AA16" s="515">
        <f t="shared" si="0"/>
        <v>8231.1</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2483.9</v>
      </c>
      <c r="I19" s="519">
        <f t="shared" si="1"/>
        <v>0</v>
      </c>
      <c r="J19" s="519">
        <f t="shared" si="1"/>
        <v>0</v>
      </c>
      <c r="K19" s="519">
        <f t="shared" si="1"/>
        <v>0</v>
      </c>
      <c r="L19" s="519">
        <f t="shared" si="1"/>
        <v>30.7</v>
      </c>
      <c r="M19" s="519">
        <f t="shared" si="1"/>
        <v>56.1</v>
      </c>
      <c r="N19" s="519">
        <f t="shared" si="1"/>
        <v>104.4</v>
      </c>
      <c r="O19" s="519">
        <f t="shared" si="1"/>
        <v>0</v>
      </c>
      <c r="P19" s="519">
        <f t="shared" si="1"/>
        <v>0</v>
      </c>
      <c r="Q19" s="519">
        <f t="shared" si="1"/>
        <v>0</v>
      </c>
      <c r="R19" s="519">
        <f t="shared" si="1"/>
        <v>0</v>
      </c>
      <c r="S19" s="519">
        <f t="shared" si="1"/>
        <v>27.1</v>
      </c>
      <c r="T19" s="519">
        <f t="shared" si="1"/>
        <v>70.8</v>
      </c>
      <c r="U19" s="519">
        <f t="shared" si="1"/>
        <v>0</v>
      </c>
      <c r="V19" s="519">
        <f t="shared" si="1"/>
        <v>5236.3</v>
      </c>
      <c r="W19" s="519">
        <f t="shared" si="1"/>
        <v>0</v>
      </c>
      <c r="X19" s="519">
        <f t="shared" si="1"/>
        <v>0</v>
      </c>
      <c r="Y19" s="519">
        <f t="shared" si="1"/>
        <v>0</v>
      </c>
      <c r="Z19" s="520">
        <f t="shared" si="1"/>
        <v>221.8</v>
      </c>
      <c r="AA19" s="521">
        <f t="shared" ref="AA19:AA25" si="2">SUM(G19:Z19)</f>
        <v>8231.1</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2483.9</v>
      </c>
      <c r="I37" s="554">
        <f t="shared" si="8"/>
        <v>0</v>
      </c>
      <c r="J37" s="554">
        <f t="shared" si="8"/>
        <v>0</v>
      </c>
      <c r="K37" s="554">
        <f t="shared" si="8"/>
        <v>0</v>
      </c>
      <c r="L37" s="554">
        <f t="shared" si="8"/>
        <v>30.7</v>
      </c>
      <c r="M37" s="554">
        <f t="shared" si="8"/>
        <v>56.1</v>
      </c>
      <c r="N37" s="554">
        <f t="shared" si="8"/>
        <v>104.4</v>
      </c>
      <c r="O37" s="554">
        <f t="shared" si="8"/>
        <v>0</v>
      </c>
      <c r="P37" s="554">
        <f t="shared" si="8"/>
        <v>0</v>
      </c>
      <c r="Q37" s="554">
        <f t="shared" si="8"/>
        <v>0</v>
      </c>
      <c r="R37" s="554">
        <f t="shared" si="8"/>
        <v>0</v>
      </c>
      <c r="S37" s="554">
        <f t="shared" si="8"/>
        <v>27.1</v>
      </c>
      <c r="T37" s="554">
        <f t="shared" si="8"/>
        <v>70.8</v>
      </c>
      <c r="U37" s="554">
        <f t="shared" si="8"/>
        <v>0</v>
      </c>
      <c r="V37" s="554">
        <f t="shared" si="8"/>
        <v>5236.3</v>
      </c>
      <c r="W37" s="554">
        <f t="shared" si="8"/>
        <v>0</v>
      </c>
      <c r="X37" s="554">
        <f t="shared" si="8"/>
        <v>0</v>
      </c>
      <c r="Y37" s="554">
        <f t="shared" si="8"/>
        <v>0</v>
      </c>
      <c r="Z37" s="555">
        <f t="shared" si="8"/>
        <v>221.8</v>
      </c>
      <c r="AA37" s="556">
        <f t="shared" si="4"/>
        <v>8231.1</v>
      </c>
    </row>
    <row r="38" spans="2:27" ht="24" customHeight="1" x14ac:dyDescent="0.15">
      <c r="B38" s="186"/>
      <c r="C38" s="972"/>
      <c r="D38" s="247"/>
      <c r="E38" s="245" t="s">
        <v>319</v>
      </c>
      <c r="F38" s="585"/>
      <c r="G38" s="545">
        <f t="shared" ref="G38:Z38" si="9">SUM(G39:G41)</f>
        <v>0</v>
      </c>
      <c r="H38" s="545">
        <f t="shared" si="9"/>
        <v>2483.9</v>
      </c>
      <c r="I38" s="545">
        <f t="shared" si="9"/>
        <v>0</v>
      </c>
      <c r="J38" s="545">
        <f t="shared" si="9"/>
        <v>0</v>
      </c>
      <c r="K38" s="545">
        <f t="shared" si="9"/>
        <v>0</v>
      </c>
      <c r="L38" s="545">
        <f t="shared" si="9"/>
        <v>30.7</v>
      </c>
      <c r="M38" s="545">
        <f t="shared" si="9"/>
        <v>56.1</v>
      </c>
      <c r="N38" s="545">
        <f t="shared" si="9"/>
        <v>104.4</v>
      </c>
      <c r="O38" s="545">
        <f t="shared" si="9"/>
        <v>0</v>
      </c>
      <c r="P38" s="545">
        <f t="shared" si="9"/>
        <v>0</v>
      </c>
      <c r="Q38" s="545">
        <f t="shared" si="9"/>
        <v>0</v>
      </c>
      <c r="R38" s="545">
        <f t="shared" si="9"/>
        <v>0</v>
      </c>
      <c r="S38" s="545">
        <f t="shared" si="9"/>
        <v>27.1</v>
      </c>
      <c r="T38" s="545">
        <f t="shared" si="9"/>
        <v>70.8</v>
      </c>
      <c r="U38" s="545">
        <f t="shared" si="9"/>
        <v>0</v>
      </c>
      <c r="V38" s="545">
        <f t="shared" si="9"/>
        <v>5236.3</v>
      </c>
      <c r="W38" s="545">
        <f t="shared" si="9"/>
        <v>0</v>
      </c>
      <c r="X38" s="545">
        <f t="shared" si="9"/>
        <v>0</v>
      </c>
      <c r="Y38" s="545">
        <f t="shared" si="9"/>
        <v>0</v>
      </c>
      <c r="Z38" s="546">
        <f t="shared" si="9"/>
        <v>221.8</v>
      </c>
      <c r="AA38" s="547">
        <f t="shared" si="4"/>
        <v>8231.1</v>
      </c>
    </row>
    <row r="39" spans="2:27" ht="24" customHeight="1" x14ac:dyDescent="0.15">
      <c r="B39" s="186"/>
      <c r="C39" s="972"/>
      <c r="D39" s="248"/>
      <c r="E39" s="243"/>
      <c r="F39" s="241" t="s">
        <v>233</v>
      </c>
      <c r="G39" s="548">
        <f>+ｱ.燃え殻!$Z$28</f>
        <v>0</v>
      </c>
      <c r="H39" s="548">
        <f>+ｲ.汚泥!$Z$28</f>
        <v>2483.9</v>
      </c>
      <c r="I39" s="548">
        <f>+ｳ.廃油!$Z$28</f>
        <v>0</v>
      </c>
      <c r="J39" s="548">
        <f>+ｴ.廃酸!$Z$28</f>
        <v>0</v>
      </c>
      <c r="K39" s="548">
        <f>+ｵ.廃ｱﾙｶﾘ!$Z$28</f>
        <v>0</v>
      </c>
      <c r="L39" s="548">
        <f>+ｶ.廃ﾌﾟﾗ類!$Z$28</f>
        <v>30.7</v>
      </c>
      <c r="M39" s="548">
        <f>+ｷ.紙くず!$Z$28</f>
        <v>56.1</v>
      </c>
      <c r="N39" s="548">
        <f>+ｸ.木くず!$Z$28</f>
        <v>104.4</v>
      </c>
      <c r="O39" s="548">
        <f>+ｹ.繊維くず!$Z$28</f>
        <v>0</v>
      </c>
      <c r="P39" s="548">
        <f>+ｺ.動植物性残さ!$Z$28</f>
        <v>0</v>
      </c>
      <c r="Q39" s="548">
        <f>+ｻ.動物系固形不要物!$Z$28</f>
        <v>0</v>
      </c>
      <c r="R39" s="548">
        <f>+ｼ.ｺﾞﾑくず!$Z$28</f>
        <v>0</v>
      </c>
      <c r="S39" s="548">
        <f>+ｽ.金属くず!$Z$28</f>
        <v>27.1</v>
      </c>
      <c r="T39" s="548">
        <f>+ｾ.ｶﾞﾗｽ･ｺﾝｸﾘ･陶磁器くず!$Z$28</f>
        <v>70.8</v>
      </c>
      <c r="U39" s="548">
        <f>+ｿ.鉱さい!$Z$28</f>
        <v>0</v>
      </c>
      <c r="V39" s="548">
        <f>+ﾀ.がれき類!$Z$28</f>
        <v>5236.3</v>
      </c>
      <c r="W39" s="548">
        <f>+ﾁ.動物のふん尿!$Z$28</f>
        <v>0</v>
      </c>
      <c r="X39" s="548">
        <f>+ﾂ.動物の死体!$Z$28</f>
        <v>0</v>
      </c>
      <c r="Y39" s="548">
        <f>+ﾃ.ばいじん!$Z$28</f>
        <v>0</v>
      </c>
      <c r="Z39" s="549">
        <f>+ﾄ.混合廃棄物その他!$Z$28</f>
        <v>221.8</v>
      </c>
      <c r="AA39" s="550">
        <f t="shared" si="4"/>
        <v>8231.1</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2483.9</v>
      </c>
      <c r="I43" s="557">
        <f>+ｳ.廃油!$AK$27</f>
        <v>0</v>
      </c>
      <c r="J43" s="557">
        <f>+ｴ.廃酸!$AK$27</f>
        <v>0</v>
      </c>
      <c r="K43" s="557">
        <f>+ｵ.廃ｱﾙｶﾘ!$AK$27</f>
        <v>0</v>
      </c>
      <c r="L43" s="557">
        <f>+ｶ.廃ﾌﾟﾗ類!$AK$27</f>
        <v>30.7</v>
      </c>
      <c r="M43" s="557">
        <f>+ｷ.紙くず!$AK$27</f>
        <v>56.1</v>
      </c>
      <c r="N43" s="557">
        <f>+ｸ.木くず!$AK$27</f>
        <v>104.4</v>
      </c>
      <c r="O43" s="557">
        <f>+ｹ.繊維くず!$AK$27</f>
        <v>0</v>
      </c>
      <c r="P43" s="557">
        <f>+ｺ.動植物性残さ!$AK$27</f>
        <v>0</v>
      </c>
      <c r="Q43" s="557">
        <f>+ｻ.動物系固形不要物!$AK$27</f>
        <v>0</v>
      </c>
      <c r="R43" s="557">
        <f>+ｼ.ｺﾞﾑくず!$AK$27</f>
        <v>0</v>
      </c>
      <c r="S43" s="557">
        <f>+ｽ.金属くず!$AK$27</f>
        <v>27.1</v>
      </c>
      <c r="T43" s="557">
        <f>+ｾ.ｶﾞﾗｽ･ｺﾝｸﾘ･陶磁器くず!$AK$27</f>
        <v>70.8</v>
      </c>
      <c r="U43" s="557">
        <f>+ｿ.鉱さい!$AK$27</f>
        <v>0</v>
      </c>
      <c r="V43" s="557">
        <f>+ﾀ.がれき類!$AK$27</f>
        <v>5236.3</v>
      </c>
      <c r="W43" s="557">
        <f>+ﾁ.動物のふん尿!$AK$27</f>
        <v>0</v>
      </c>
      <c r="X43" s="557">
        <f>+ﾂ.動物の死体!$AK$27</f>
        <v>0</v>
      </c>
      <c r="Y43" s="557">
        <f>+ﾃ.ばいじん!$AK$27</f>
        <v>0</v>
      </c>
      <c r="Z43" s="558">
        <f>+ﾄ.混合廃棄物その他!$AK$27</f>
        <v>221.8</v>
      </c>
      <c r="AA43" s="559">
        <f t="shared" si="4"/>
        <v>8231.1</v>
      </c>
    </row>
    <row r="44" spans="2:27" ht="24" customHeight="1" x14ac:dyDescent="0.15">
      <c r="B44" s="186"/>
      <c r="C44" s="193"/>
      <c r="D44" s="191" t="s">
        <v>188</v>
      </c>
      <c r="E44" s="969" t="s">
        <v>236</v>
      </c>
      <c r="F44" s="970"/>
      <c r="G44" s="560">
        <f>+ｱ.燃え殻!$AK$30</f>
        <v>0</v>
      </c>
      <c r="H44" s="560">
        <f>+ｲ.汚泥!$AK$30</f>
        <v>2483.9</v>
      </c>
      <c r="I44" s="560">
        <f>+ｳ.廃油!$AK$30</f>
        <v>0</v>
      </c>
      <c r="J44" s="560">
        <f>+ｴ.廃酸!$AK$30</f>
        <v>0</v>
      </c>
      <c r="K44" s="560">
        <f>+ｵ.廃ｱﾙｶﾘ!$AK$30</f>
        <v>0</v>
      </c>
      <c r="L44" s="560">
        <f>+ｶ.廃ﾌﾟﾗ類!$AK$30</f>
        <v>30.7</v>
      </c>
      <c r="M44" s="560">
        <f>+ｷ.紙くず!$AK$30</f>
        <v>56.1</v>
      </c>
      <c r="N44" s="560">
        <f>+ｸ.木くず!$AK$30</f>
        <v>104.4</v>
      </c>
      <c r="O44" s="560">
        <f>+ｹ.繊維くず!$AK$30</f>
        <v>0</v>
      </c>
      <c r="P44" s="560">
        <f>+ｺ.動植物性残さ!$AK$30</f>
        <v>0</v>
      </c>
      <c r="Q44" s="560">
        <f>+ｻ.動物系固形不要物!$AK$30</f>
        <v>0</v>
      </c>
      <c r="R44" s="560">
        <f>+ｼ.ｺﾞﾑくず!$AK$30</f>
        <v>0</v>
      </c>
      <c r="S44" s="560">
        <f>+ｽ.金属くず!$AK$30</f>
        <v>27.1</v>
      </c>
      <c r="T44" s="560">
        <f>+ｾ.ｶﾞﾗｽ･ｺﾝｸﾘ･陶磁器くず!$AK$30</f>
        <v>0</v>
      </c>
      <c r="U44" s="560">
        <f>+ｿ.鉱さい!$AK$30</f>
        <v>0</v>
      </c>
      <c r="V44" s="560">
        <f>+ﾀ.がれき類!$AK$30</f>
        <v>5236.3</v>
      </c>
      <c r="W44" s="560">
        <f>+ﾁ.動物のふん尿!$AK$30</f>
        <v>0</v>
      </c>
      <c r="X44" s="560">
        <f>+ﾂ.動物の死体!$AK$30</f>
        <v>0</v>
      </c>
      <c r="Y44" s="560">
        <f>+ﾃ.ばいじん!$AK$30</f>
        <v>0</v>
      </c>
      <c r="Z44" s="561">
        <f>+ﾄ.混合廃棄物その他!$AK$30</f>
        <v>221.8</v>
      </c>
      <c r="AA44" s="562">
        <f t="shared" si="4"/>
        <v>8160.3</v>
      </c>
    </row>
    <row r="45" spans="2:27" ht="24" customHeight="1" x14ac:dyDescent="0.15">
      <c r="B45" s="186"/>
      <c r="C45" s="193"/>
      <c r="D45" s="584" t="s">
        <v>190</v>
      </c>
      <c r="E45" s="962" t="s">
        <v>237</v>
      </c>
      <c r="F45" s="963"/>
      <c r="G45" s="563">
        <f>+ｱ.燃え殻!$AR$24</f>
        <v>0</v>
      </c>
      <c r="H45" s="563">
        <f>+ｲ.汚泥!$AR$24</f>
        <v>2483.9</v>
      </c>
      <c r="I45" s="563">
        <f>+ｳ.廃油!$AR$24</f>
        <v>0</v>
      </c>
      <c r="J45" s="563">
        <f>+ｴ.廃酸!$AR$24</f>
        <v>0</v>
      </c>
      <c r="K45" s="563">
        <f>+ｵ.廃ｱﾙｶﾘ!$AR$24</f>
        <v>0</v>
      </c>
      <c r="L45" s="563">
        <f>+ｶ.廃ﾌﾟﾗ類!$AR$24</f>
        <v>30.7</v>
      </c>
      <c r="M45" s="563">
        <f>+ｷ.紙くず!$AR$24</f>
        <v>56.1</v>
      </c>
      <c r="N45" s="563">
        <f>+ｸ.木くず!$AR$24</f>
        <v>104.4</v>
      </c>
      <c r="O45" s="563">
        <f>+ｹ.繊維くず!$AR$24</f>
        <v>0</v>
      </c>
      <c r="P45" s="563">
        <f>+ｺ.動植物性残さ!$AR$24</f>
        <v>0</v>
      </c>
      <c r="Q45" s="563">
        <f>+ｻ.動物系固形不要物!$AR$24</f>
        <v>0</v>
      </c>
      <c r="R45" s="563">
        <f>+ｼ.ｺﾞﾑくず!$AR$24</f>
        <v>0</v>
      </c>
      <c r="S45" s="563">
        <f>+ｽ.金属くず!$AR$24</f>
        <v>27.1</v>
      </c>
      <c r="T45" s="563">
        <f>+ｾ.ｶﾞﾗｽ･ｺﾝｸﾘ･陶磁器くず!$AR$24</f>
        <v>70.8</v>
      </c>
      <c r="U45" s="563">
        <f>+ｿ.鉱さい!$AR$24</f>
        <v>0</v>
      </c>
      <c r="V45" s="563">
        <f>+ﾀ.がれき類!$AR$24</f>
        <v>5236.3</v>
      </c>
      <c r="W45" s="563">
        <f>+ﾁ.動物のふん尿!$AR$24</f>
        <v>0</v>
      </c>
      <c r="X45" s="563">
        <f>+ﾂ.動物の死体!$AR$24</f>
        <v>0</v>
      </c>
      <c r="Y45" s="563">
        <f>+ﾃ.ばいじん!$AR$24</f>
        <v>0</v>
      </c>
      <c r="Z45" s="564">
        <f>+ﾄ.混合廃棄物その他!$AR$24</f>
        <v>221.8</v>
      </c>
      <c r="AA45" s="565">
        <f t="shared" si="4"/>
        <v>8231.1</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4967.8</v>
      </c>
      <c r="I55" s="634">
        <f t="shared" si="10"/>
        <v>0</v>
      </c>
      <c r="J55" s="634">
        <f t="shared" si="10"/>
        <v>0</v>
      </c>
      <c r="K55" s="634">
        <f t="shared" si="10"/>
        <v>0</v>
      </c>
      <c r="L55" s="634">
        <f t="shared" si="10"/>
        <v>61.4</v>
      </c>
      <c r="M55" s="634">
        <f t="shared" si="10"/>
        <v>112.2</v>
      </c>
      <c r="N55" s="634">
        <f t="shared" si="10"/>
        <v>208.8</v>
      </c>
      <c r="O55" s="634">
        <f t="shared" si="10"/>
        <v>0</v>
      </c>
      <c r="P55" s="634">
        <f t="shared" si="10"/>
        <v>0</v>
      </c>
      <c r="Q55" s="634">
        <f t="shared" si="10"/>
        <v>0</v>
      </c>
      <c r="R55" s="634">
        <f t="shared" si="10"/>
        <v>0</v>
      </c>
      <c r="S55" s="634">
        <f t="shared" si="10"/>
        <v>54.2</v>
      </c>
      <c r="T55" s="634">
        <f t="shared" si="10"/>
        <v>141.6</v>
      </c>
      <c r="U55" s="634">
        <f t="shared" si="10"/>
        <v>0</v>
      </c>
      <c r="V55" s="634">
        <f t="shared" si="10"/>
        <v>10472.6</v>
      </c>
      <c r="W55" s="634">
        <f t="shared" si="10"/>
        <v>0</v>
      </c>
      <c r="X55" s="634">
        <f t="shared" si="10"/>
        <v>0</v>
      </c>
      <c r="Y55" s="634">
        <f t="shared" si="10"/>
        <v>0</v>
      </c>
      <c r="Z55" s="634">
        <f t="shared" si="10"/>
        <v>443.6</v>
      </c>
      <c r="AA55" s="633">
        <f>+AA9+AA19+AA20</f>
        <v>16462.2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15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　東京都中央区新川１－１７－２２　</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松井建設(株)東京支店　
常務執行役員支店長　金子勇</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03-3553-1172</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松井建設(株)東京支店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1520</v>
      </c>
      <c r="Q25" s="1086"/>
      <c r="R25" s="1086"/>
      <c r="S25" s="1086"/>
      <c r="T25" s="1086"/>
      <c r="U25" s="1087"/>
    </row>
    <row r="26" spans="1:22" ht="26.25" customHeight="1" x14ac:dyDescent="0.15">
      <c r="C26" s="1099" t="s">
        <v>11</v>
      </c>
      <c r="D26" s="1100"/>
      <c r="E26" s="1101"/>
      <c r="F26" s="1118" t="str">
        <f>+表紙!F50</f>
        <v>東京都中央区新川１－１７－２２</v>
      </c>
      <c r="G26" s="1119"/>
      <c r="H26" s="1119"/>
      <c r="I26" s="1119"/>
      <c r="J26" s="1119"/>
      <c r="K26" s="1119"/>
      <c r="L26" s="1119"/>
      <c r="M26" s="1119"/>
      <c r="N26" s="454" t="s">
        <v>172</v>
      </c>
      <c r="O26" s="383"/>
      <c r="P26" s="383"/>
      <c r="Q26" s="1113" t="str">
        <f>IF(+表紙!Q50="","",+表紙!Q50)</f>
        <v>　総合工事業</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　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45000</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350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8231.1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それぞれの現場に、専用のコンテナを設置し再資源化施設の活用に勤めています。</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8231.1</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今後再資源化の効率向上に努めるため、がれき類、の発生現場での分別向上に努めている。混合廃棄物のボックスに50ミリ角の網を貼りそれ以上の物は分別するよう勤める予定。</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それぞれの現場に、専用のコンテナを設置し再資源化施設の活用に勤めています。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今後再資源化の効率向上に努めるため、がれき類、の発生現場での分別向上に努めている。混合廃棄物のボックスに50ミリ角の網を貼りそれ以上の物は分別するよう勤める。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これまで自社で再生利用をしていない</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今後も自社で再生利用する予定はない</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これまで自社で中間処理をしていない</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今後も自社で中間処理する予定はない</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これまで自ら産業廃棄物の埋立処分又は海洋投入処分を行ったことはない</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今後自ら産業廃棄物の埋立処分又は海洋投入処分の予定はない</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8231.1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8231.1</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8231.1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再生利用できるものは全て再生利用が出来る委託業者に委託している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8231.1</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8160.3</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8231.1</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今後現場内で発生した再資源の積極活用に勤め、排出の際には再資源化施設の活用に務める予定。</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2024-09-05T04:28:28Z</dcterms:modified>
</cp:coreProperties>
</file>