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0730" windowHeight="110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AA29" i="94"/>
  <c r="I32" i="94"/>
  <c r="AA3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<sst xmlns="http://schemas.openxmlformats.org/spreadsheetml/2006/main" count="3167" uniqueCount="455">
  <si>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</si>
  <si>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</si>
  <si>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</si>
  <si>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</si>
  <si>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</si>
  <si>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</si>
  <si>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</si>
  <si>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</si>
  <si>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</si>
  <si>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</si>
  <si>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</si>
  <si>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</si>
  <si>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</si>
  <si>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</si>
  <si>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</si>
  <si>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</si>
  <si>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</si>
  <si>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</si>
  <si>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</si>
  <si>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</si>
  <si>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</si>
  <si>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</si>
  <si>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</si>
  <si>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</si>
  <si>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</si>
  <si>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</si>
  <si>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</si>
  <si>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</si>
  <si>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</si>
  <si>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</si>
  <si>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</si>
  <si>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</si>
  <si>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</si>
  <si>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</si>
  <si>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</si>
  <si>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</si>
  <si>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</si>
  <si>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</si>
  <si>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</si>
  <si>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</si>
  <si>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</si>
  <si>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</si>
  <si>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</si>
  <si>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</si>
  <si>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</si>
  <si>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</si>
  <si>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</si>
  <si>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</si>
  <si>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</si>
  <si>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</si>
  <si>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</si>
  <si>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</si>
  <si>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</si>
  <si>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</si>
  <si>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</si>
  <si>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</si>
  <si>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</si>
  <si>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</si>
  <si>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</si>
  <si>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</si>
  <si>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</si>
  <si>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</si>
  <si>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</si>
  <si>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</si>
  <si>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</si>
  <si>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</si>
  <si>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</si>
  <si>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</si>
  <si>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</si>
  <si>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</si>
  <si>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</si>
  <si>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</si>
  <si>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</si>
  <si>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</si>
  <si>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</si>
  <si>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</si>
  <si>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</si>
  <si>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</si>
  <si>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</si>
  <si>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</si>
  <si>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</si>
  <si>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</si>
  <si>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</si>
  <si>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</si>
  <si>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</si>
  <si>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</si>
  <si>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</si>
  <si>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</si>
  <si>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</si>
  <si>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</si>
  <si>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</si>
  <si>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</si>
  <si>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</si>
  <si>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</si>
  <si>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</si>
  <si>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</si>
  <si>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</si>
  <si>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</si>
  <si>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</si>
  <si>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</si>
  <si>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</si>
  <si>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</si>
  <si>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</si>
  <si>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</si>
  <si>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</si>
  <si>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</si>
  <si>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</si>
  <si>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</si>
  <si>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</si>
  <si>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</si>
  <si>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</si>
  <si>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</si>
  <si>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</si>
  <si>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</si>
  <si>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</si>
  <si>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</si>
  <si>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</si>
  <si>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</si>
  <si>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</si>
  <si>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</si>
  <si>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</si>
  <si>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</si>
  <si>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</si>
  <si>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</si>
  <si>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</si>
  <si>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</si>
  <si>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</si>
  <si>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</si>
  <si>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</si>
  <si>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</si>
  <si>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</si>
  <si>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</si>
  <si>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</si>
  <si>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</si>
  <si>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</si>
  <si>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</si>
  <si>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</si>
  <si>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</si>
  <si>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</si>
  <si>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</si>
  <si>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</si>
  <si>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</si>
  <si>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</si>
  <si>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</si>
  <si>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</si>
  <si>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</si>
  <si>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</si>
  <si>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</si>
  <si>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</si>
  <si>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</si>
  <si>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</si>
  <si>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</si>
  <si>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</si>
  <si>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</si>
  <si>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</si>
  <si>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</si>
  <si>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</si>
  <si>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</si>
  <si>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</si>
  <si>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</si>
  <si>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</si>
  <si>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</si>
  <si>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</si>
  <si>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</si>
  <si>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</si>
  <si>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</si>
  <si>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</si>
  <si>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</si>
  <si>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</si>
  <si>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</si>
  <si>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</si>
  <si>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</si>
  <si>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</si>
  <si>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</si>
  <si>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</si>
  <si>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</si>
  <si>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</si>
  <si>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</si>
  <si>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</si>
  <si>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</si>
  <si>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</si>
  <si>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</si>
  <si>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</si>
  <si>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</si>
  <si>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</si>
  <si>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</si>
  <si>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</si>
  <si>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</si>
  <si>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</si>
  <si>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</si>
  <si>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</si>
  <si>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</si>
  <si>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</si>
  <si>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</si>
  <si>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</si>
  <si>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</si>
  <si>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</si>
  <si>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</si>
  <si>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</si>
  <si>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</si>
  <si>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</si>
  <si>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</si>
  <si>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</si>
  <si>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</si>
  <si>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</si>
  <si>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</si>
  <si>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</si>
  <si>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</si>
  <si>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</si>
  <si>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</si>
  <si>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</si>
  <si>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</si>
  <si>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</si>
  <si>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</si>
  <si>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</si>
  <si>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</si>
  <si>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</si>
  <si>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</si>
  <si>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</si>
  <si>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</si>
  <si>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</si>
  <si>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</si>
  <si>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</si>
  <si>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</si>
  <si>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</si>
  <si>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</si>
  <si>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</si>
  <si>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</si>
  <si>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</si>
  <si>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</si>
  <si>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</si>
  <si>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</si>
  <si>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</si>
  <si>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</si>
  <si>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</si>
  <si>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</si>
  <si>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</si>
  <si>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</si>
  <si>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</si>
  <si>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</si>
  <si>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</si>
  <si>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</si>
  <si>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</si>
  <si>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</si>
  <si>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</si>
  <si>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</si>
  <si>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</si>
  <si>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</si>
  <si>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</si>
  <si>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</si>
  <si>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</si>
  <si>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</si>
  <si>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</si>
  <si>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</si>
  <si>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</si>
  <si>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</si>
  <si>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</si>
  <si>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</si>
  <si>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</si>
  <si>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</si>
  <si>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</si>
  <si>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</si>
  <si>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</si>
  <si>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</si>
  <si>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</si>
  <si>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</si>
  <si>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</si>
  <si>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</si>
  <si>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</si>
  <si>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</si>
  <si>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</si>
  <si>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</si>
  <si>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</si>
  <si>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</si>
  <si>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</si>
  <si>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</si>
  <si>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</si>
  <si>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</si>
  <si>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</si>
  <si>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</si>
  <si>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</si>
  <si>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</si>
  <si>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</si>
  <si>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</si>
  <si>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</si>
  <si>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</si>
  <si>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</si>
  <si>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</si>
  <si>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</si>
  <si>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</si>
  <si>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</si>
  <si>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</si>
  <si>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</si>
  <si>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</si>
  <si>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</si>
  <si>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</si>
  <si>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</si>
  <si>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</si>
  <si>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</si>
  <si>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</si>
  <si>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</si>
  <si>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</si>
  <si>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</si>
  <si>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</si>
  <si>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</si>
  <si>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</si>
  <si>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</si>
  <si>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</si>
  <si>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</si>
  <si>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</si>
  <si>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</si>
  <si>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</si>
  <si>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</si>
  <si>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</si>
  <si>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</si>
  <si>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</si>
  <si>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</si>
  <si>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</si>
  <si>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</si>
  <si>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</si>
  <si>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</si>
  <si>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</si>
  <si>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</si>
  <si>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</si>
  <si>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</si>
  <si>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</si>
  <si>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</si>
  <si>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</si>
  <si>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</si>
  <si>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</si>
  <si>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</si>
  <si>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</si>
  <si>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</si>
  <si>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</si>
  <si>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</si>
  <si>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</si>
  <si>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</si>
  <si>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</si>
  <si>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</si>
  <si>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</si>
  <si>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</si>
  <si>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</si>
  <si>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</si>
  <si>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</si>
  <si>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</si>
  <si>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</si>
  <si>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</si>
  <si>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</si>
  <si>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</si>
  <si>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</si>
  <si>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</si>
  <si>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</si>
  <si>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</si>
  <si>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</si>
  <si>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</si>
  <si>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</si>
  <si>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</si>
  <si>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</si>
  <si>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</si>
  <si>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</si>
  <si>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</si>
  <si>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</si>
  <si>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</si>
  <si>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</si>
  <si>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</si>
  <si>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</si>
  <si>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</si>
  <si>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</si>
  <si>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</si>
  <si>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</si>
  <si>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</si>
  <si>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</si>
  <si>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</si>
  <si>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</si>
  <si>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</si>
  <si>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</si>
  <si>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</si>
  <si>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</si>
  <si>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</si>
  <si>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</si>
  <si>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</si>
  <si>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</si>
  <si>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</si>
  <si>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</si>
  <si>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</si>
  <si>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</si>
  <si>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</si>
  <si>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</si>
  <si>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</si>
  <si>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</si>
  <si>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</si>
  <si>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</si>
  <si>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</si>
  <si>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</si>
  <si>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</si>
  <si>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</si>
  <si>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</si>
  <si>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</si>
  <si>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</si>
  <si>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</si>
  <si>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</si>
  <si>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</si>
  <si>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</si>
  <si>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</si>
  <si>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</si>
  <si>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</si>
  <si>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</si>
  <si>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</si>
  <si>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</si>
  <si>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</si>
  <si>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</si>
  <si>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</si>
  <si>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</si>
  <si>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</si>
  <si>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</si>
  <si>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</si>
  <si>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</si>
  <si>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</si>
  <si>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</si>
  <si>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</si>
  <si>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</si>
  <si>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</si>
  <si>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</si>
  <si>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</si>
  <si>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</si>
  <si>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</si>
  <si>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</si>
  <si>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</si>
  <si>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</si>
  <si>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</si>
  <si>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</si>
  <si>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</si>
  <si>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</si>
  <si>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</si>
  <si>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</si>
  <si>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</si>
  <si>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</si>
  <si>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</si>
  <si>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</si>
  <si>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</si>
  <si>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</si>
  <si>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</si>
  <si>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</si>
  <si>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</si>
  <si>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</si>
  <si>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  年 6   月 29   日</t>
    <phoneticPr fontId="3"/>
  </si>
  <si>
    <t>横浜市港北区新横浜１－１３－３</t>
    <rPh sb="0" eb="9">
      <t>ヨコハマシコウホククシンヨコハマ</t>
    </rPh>
    <phoneticPr fontId="3"/>
  </si>
  <si>
    <t>奈良建設株式会社　代表取締役　植本　正太郎</t>
    <rPh sb="0" eb="8">
      <t>ナラケンセツカブシキガイシャ</t>
    </rPh>
    <rPh sb="9" eb="14">
      <t>ダイヒョウトリシマリヤク</t>
    </rPh>
    <rPh sb="15" eb="17">
      <t>ウエモト</t>
    </rPh>
    <rPh sb="18" eb="21">
      <t>ショウタロウ</t>
    </rPh>
    <phoneticPr fontId="3"/>
  </si>
  <si>
    <t>045-472-2111</t>
    <phoneticPr fontId="3"/>
  </si>
  <si>
    <t>　横浜市内各現場</t>
    <rPh sb="1" eb="5">
      <t>ヨコハマシナイ</t>
    </rPh>
    <rPh sb="5" eb="6">
      <t>カク</t>
    </rPh>
    <rPh sb="6" eb="8">
      <t>ゲンバ</t>
    </rPh>
    <phoneticPr fontId="3"/>
  </si>
  <si>
    <t>　横浜市内各所</t>
    <rPh sb="1" eb="7">
      <t>ヨコハマシナイカクショ</t>
    </rPh>
    <phoneticPr fontId="3"/>
  </si>
  <si>
    <t>総合工事業</t>
    <rPh sb="0" eb="5">
      <t>ソウゴウコウジギョウ</t>
    </rPh>
    <phoneticPr fontId="3"/>
  </si>
  <si>
    <t>238人</t>
    <rPh sb="3" eb="4">
      <t>ニン</t>
    </rPh>
    <phoneticPr fontId="3"/>
  </si>
  <si>
    <t>【本社】　　　環境管理者：施工部署長
　　　　　　　　　　　　　　↓
　　　　　　　　環境推進者：施工担当者
　　　　　　　　　　　　　　↓
【作業所】　　　　　　作業所長
　　　　　　　　　　　　　　↓
　　　　　　　　　　　下請負業者</t>
    <rPh sb="1" eb="3">
      <t>ホンシャ</t>
    </rPh>
    <rPh sb="7" eb="9">
      <t>カンキョウ</t>
    </rPh>
    <rPh sb="9" eb="11">
      <t>カンリ</t>
    </rPh>
    <rPh sb="11" eb="12">
      <t>シャ</t>
    </rPh>
    <rPh sb="13" eb="18">
      <t>セコウブショチョウ</t>
    </rPh>
    <rPh sb="43" eb="48">
      <t>カンキョウスイシンシャ</t>
    </rPh>
    <rPh sb="49" eb="54">
      <t>セコウタントウシャ</t>
    </rPh>
    <rPh sb="72" eb="75">
      <t>サギョウショ</t>
    </rPh>
    <rPh sb="82" eb="86">
      <t>サギョウショチョウ</t>
    </rPh>
    <rPh sb="114" eb="119">
      <t>シタウケオイギョウシャ</t>
    </rPh>
    <phoneticPr fontId="3"/>
  </si>
  <si>
    <t>汚泥：脱水・固化→再資源化
廃プラスチック類：破砕・選別→固形燃料
紙くず：破砕・選別→再生原料
木くず：破砕・選別→燃料チップ
金属くず：破砕・選別→再生原料
ガラス・コンクリート・陶磁器：破砕・再生資源化
がれき類：破砕・選別→再生砕石
混合廃棄物その他：破砕・選別→再生原料→一部埋め立て</t>
    <rPh sb="0" eb="2">
      <t>オデイ</t>
    </rPh>
    <rPh sb="3" eb="5">
      <t>ダッスイ</t>
    </rPh>
    <rPh sb="6" eb="8">
      <t>コカ</t>
    </rPh>
    <rPh sb="9" eb="13">
      <t>サイシゲンカ</t>
    </rPh>
    <rPh sb="14" eb="15">
      <t>ハイ</t>
    </rPh>
    <rPh sb="21" eb="22">
      <t>ルイ</t>
    </rPh>
    <rPh sb="23" eb="25">
      <t>ハサイ</t>
    </rPh>
    <rPh sb="26" eb="28">
      <t>センベツ</t>
    </rPh>
    <rPh sb="29" eb="33">
      <t>コケイネンリョウ</t>
    </rPh>
    <rPh sb="128" eb="129">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</si>
</sst>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Normal="115" zoomScaleSheetLayoutView="100" workbookViewId="0">
      <selection activeCell="F73" sqref="F73"/>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445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446</v>
      </c>
      <c r="M40" s="618"/>
      <c r="N40" s="618"/>
      <c r="O40" s="618"/>
      <c r="P40" s="618"/>
      <c r="Q40" s="618"/>
      <c r="R40" s="618"/>
      <c r="S40" s="618"/>
      <c r="T40" s="618"/>
      <c r="U40" s="619"/>
      <c r="W40" s="21"/>
      <c r="X40" s="21"/>
    </row>
    <row r="41" spans="1:25" ht="26.25" customHeight="1" x14ac:dyDescent="0.15">
      <c r="C41" s="86"/>
      <c r="I41" s="25"/>
      <c r="J41" s="25" t="s">
        <v>7</v>
      </c>
      <c r="K41" s="25"/>
      <c r="L41" s="618" t="s">
        <v>447</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448</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449</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1636</v>
      </c>
      <c r="Q49" s="598"/>
      <c r="R49" s="598"/>
      <c r="S49" s="598"/>
      <c r="T49" s="598"/>
      <c r="U49" s="599"/>
    </row>
    <row r="50" spans="3:23" ht="26.25" customHeight="1" x14ac:dyDescent="0.15">
      <c r="C50" s="570" t="s">
        <v>11</v>
      </c>
      <c r="D50" s="571"/>
      <c r="E50" s="572"/>
      <c r="F50" s="581" t="s">
        <v>450</v>
      </c>
      <c r="G50" s="582"/>
      <c r="H50" s="582"/>
      <c r="I50" s="582"/>
      <c r="J50" s="582"/>
      <c r="K50" s="582"/>
      <c r="L50" s="582"/>
      <c r="M50" s="582"/>
      <c r="N50" s="341" t="s">
        <v>172</v>
      </c>
      <c r="O50" s="449"/>
      <c r="P50" s="450"/>
      <c r="Q50" s="585"/>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5000</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452</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454</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453</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12852.4</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12852.4</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12852.4</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12852.4</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12852.4</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12852.4</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7" zoomScaleNormal="100" workbookViewId="0">
      <selection activeCell="Z28" sqref="Z28:A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　横浜市内各現場</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X19" zoomScaleNormal="100" workbookViewId="0">
      <selection activeCell="AD25" sqref="AD24:BA2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3747.2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3747.2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3747.2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3747.2</v>
      </c>
      <c r="P27" s="700"/>
      <c r="Q27" s="700"/>
      <c r="R27" s="700"/>
      <c r="S27" s="49" t="s">
        <v>38</v>
      </c>
      <c r="T27" s="70"/>
      <c r="U27" s="70"/>
      <c r="X27" s="68" t="s">
        <v>39</v>
      </c>
      <c r="Y27" s="71"/>
      <c r="AG27" s="58"/>
      <c r="AH27" s="58"/>
      <c r="AI27" s="58"/>
      <c r="AJ27" s="58"/>
      <c r="AK27" s="742">
        <f>+AG18+O27</f>
        <v>3747.2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3747.2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3747.2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3747.2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3747.2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G13"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51.5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51.5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51.5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51.5</v>
      </c>
      <c r="P27" s="700"/>
      <c r="Q27" s="700"/>
      <c r="R27" s="700"/>
      <c r="S27" s="49" t="s">
        <v>38</v>
      </c>
      <c r="T27" s="70"/>
      <c r="U27" s="70"/>
      <c r="X27" s="68" t="s">
        <v>39</v>
      </c>
      <c r="Y27" s="71"/>
      <c r="AG27" s="58"/>
      <c r="AH27" s="58"/>
      <c r="AI27" s="58"/>
      <c r="AJ27" s="58"/>
      <c r="AK27" s="742">
        <f>+AG18+O27</f>
        <v>51.5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51.5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51.5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51.5</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51.5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I2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16.3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16.3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16.3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16.3</v>
      </c>
      <c r="P27" s="700"/>
      <c r="Q27" s="700"/>
      <c r="R27" s="700"/>
      <c r="S27" s="49" t="s">
        <v>38</v>
      </c>
      <c r="T27" s="70"/>
      <c r="U27" s="70"/>
      <c r="X27" s="68" t="s">
        <v>39</v>
      </c>
      <c r="Y27" s="71"/>
      <c r="AG27" s="58"/>
      <c r="AH27" s="58"/>
      <c r="AI27" s="58"/>
      <c r="AJ27" s="58"/>
      <c r="AK27" s="742">
        <f>+AG18+O27</f>
        <v>16.3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16.3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16.3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16.3</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16.3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X25" workbookViewId="0">
      <selection activeCell="AP32" sqref="AP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106.7</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106.7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106.7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106.7</v>
      </c>
      <c r="P27" s="700"/>
      <c r="Q27" s="700"/>
      <c r="R27" s="700"/>
      <c r="S27" s="49" t="s">
        <v>38</v>
      </c>
      <c r="T27" s="70"/>
      <c r="U27" s="70"/>
      <c r="X27" s="68" t="s">
        <v>39</v>
      </c>
      <c r="Y27" s="71"/>
      <c r="AG27" s="58"/>
      <c r="AH27" s="58"/>
      <c r="AI27" s="58"/>
      <c r="AJ27" s="58"/>
      <c r="AK27" s="742">
        <f>+AG18+O27</f>
        <v>106.7</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106.7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106.7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106.7</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106.7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T2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2.2999999999999998</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2.2999999999999998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2.2999999999999998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2.2999999999999998</v>
      </c>
      <c r="P27" s="700"/>
      <c r="Q27" s="700"/>
      <c r="R27" s="700"/>
      <c r="S27" s="49" t="s">
        <v>38</v>
      </c>
      <c r="T27" s="70"/>
      <c r="U27" s="70"/>
      <c r="X27" s="68" t="s">
        <v>39</v>
      </c>
      <c r="Y27" s="71"/>
      <c r="AG27" s="58"/>
      <c r="AH27" s="58"/>
      <c r="AI27" s="58"/>
      <c r="AJ27" s="58"/>
      <c r="AK27" s="742">
        <f>+AG18+O27</f>
        <v>2.2999999999999998</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2.2999999999999998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2.2999999999999998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2.2999999999999998</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2.2999999999999998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U2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1.1000000000000001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1.1000000000000001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1.1000000000000001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1.1000000000000001</v>
      </c>
      <c r="P27" s="700"/>
      <c r="Q27" s="700"/>
      <c r="R27" s="700"/>
      <c r="S27" s="49" t="s">
        <v>38</v>
      </c>
      <c r="T27" s="70"/>
      <c r="U27" s="70"/>
      <c r="X27" s="68" t="s">
        <v>39</v>
      </c>
      <c r="Y27" s="71"/>
      <c r="AG27" s="58"/>
      <c r="AH27" s="58"/>
      <c r="AI27" s="58"/>
      <c r="AJ27" s="58"/>
      <c r="AK27" s="742">
        <f>+AG18+O27</f>
        <v>1.1000000000000001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1.1000000000000001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1.1000000000000001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1.1000000000000001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1.1000000000000001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U2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8218.2999999999993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8218.2999999999993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8218.2999999999993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8218.2999999999993</v>
      </c>
      <c r="P27" s="700"/>
      <c r="Q27" s="700"/>
      <c r="R27" s="700"/>
      <c r="S27" s="49" t="s">
        <v>38</v>
      </c>
      <c r="T27" s="70"/>
      <c r="U27" s="70"/>
      <c r="X27" s="68" t="s">
        <v>39</v>
      </c>
      <c r="Y27" s="71"/>
      <c r="AG27" s="58"/>
      <c r="AH27" s="58"/>
      <c r="AI27" s="58"/>
      <c r="AJ27" s="58"/>
      <c r="AK27" s="742">
        <f>+AG18+O27</f>
        <v>8218.2999999999993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8218.2999999999993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8218.2999999999993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8218.2999999999993</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8218.2999999999993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L2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709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709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709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709</v>
      </c>
      <c r="P27" s="700"/>
      <c r="Q27" s="700"/>
      <c r="R27" s="700"/>
      <c r="S27" s="49" t="s">
        <v>38</v>
      </c>
      <c r="T27" s="70"/>
      <c r="U27" s="70"/>
      <c r="X27" s="68" t="s">
        <v>39</v>
      </c>
      <c r="Y27" s="71"/>
      <c r="AG27" s="58"/>
      <c r="AH27" s="58"/>
      <c r="AI27" s="58"/>
      <c r="AJ27" s="58"/>
      <c r="AK27" s="742">
        <f>+AG18+O27</f>
        <v>709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709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709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709</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709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7" zoomScale="80" zoomScaleNormal="80" workbookViewId="0">
      <selection activeCell="Y13" sqref="Y13"/>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　横浜市内各現場</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3747.2</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51.5</v>
      </c>
      <c r="M9" s="377">
        <f>IF(OR(ｷ.紙くず!F24&gt;0,ｷ.紙くず!F24&lt;0),ｷ.紙くず!F24,IF(M$19&gt;0,"0",0))</f>
        <v>16.3</v>
      </c>
      <c r="N9" s="377">
        <f>IF(OR(ｸ.木くず!F24&gt;0,ｸ.木くず!F24&lt;0),ｸ.木くず!F24,IF(N$19&gt;0,"0",0))</f>
        <v>106.7</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2.2999999999999998</v>
      </c>
      <c r="T9" s="377">
        <f>IF(OR(ｾ.ｶﾞﾗｽ･ｺﾝｸﾘ･陶磁器くず!F24&gt;0,ｾ.ｶﾞﾗｽ･ｺﾝｸﾘ･陶磁器くず!F24&lt;0),ｾ.ｶﾞﾗｽ･ｺﾝｸﾘ･陶磁器くず!F24,IF(T$19&gt;0,"0",0))</f>
        <v>1.1000000000000001</v>
      </c>
      <c r="U9" s="377">
        <f>IF(OR(ｿ.鉱さい!F24&gt;0,ｿ.鉱さい!F24&lt;0),ｿ.鉱さい!F24,IF(U$19&gt;0,"0",0))</f>
        <v>0</v>
      </c>
      <c r="V9" s="377">
        <f>IF(OR(ﾀ.がれき類!F24&gt;0,ﾀ.がれき類!F24&lt;0),ﾀ.がれき類!F24,IF(V$19&gt;0,"0",0))</f>
        <v>8218.2999999999993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709</v>
      </c>
      <c r="AA9" s="379">
        <f>IF(SUM(G9:Z9)&gt;0,SUM(G9:Z9),IF(AA$19&gt;0,"0",0))</f>
        <v>12852.4</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3747.2</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51.5</v>
      </c>
      <c r="M14" s="383">
        <f>IF(OR(ｷ.紙くず!F29&gt;0,ｷ.紙くず!F29&lt;0),ｷ.紙くず!F29,IF(M$19&gt;0,"0",0))</f>
        <v>16.3</v>
      </c>
      <c r="N14" s="383">
        <f>IF(OR(ｸ.木くず!F29&gt;0,ｸ.木くず!F29&lt;0),ｸ.木くず!F29,IF(N$19&gt;0,"0",0))</f>
        <v>106.7</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2.2999999999999998</v>
      </c>
      <c r="T14" s="383">
        <f>IF(OR(ｾ.ｶﾞﾗｽ･ｺﾝｸﾘ･陶磁器くず!F29&gt;0,ｾ.ｶﾞﾗｽ･ｺﾝｸﾘ･陶磁器くず!F29&lt;0),ｾ.ｶﾞﾗｽ･ｺﾝｸﾘ･陶磁器くず!F29,IF(T$19&gt;0,"0",0))</f>
        <v>1.1000000000000001</v>
      </c>
      <c r="U14" s="383">
        <f>IF(OR(ｿ.鉱さい!F29&gt;0,ｿ.鉱さい!F29&lt;0),ｿ.鉱さい!F29,IF(U$19&gt;0,"0",0))</f>
        <v>0</v>
      </c>
      <c r="V14" s="383">
        <f>IF(OR(ﾀ.がれき類!F29&gt;0,ﾀ.がれき類!F29&lt;0),ﾀ.がれき類!F29,IF(V$19&gt;0,"0",0))</f>
        <v>8218.2999999999993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709</v>
      </c>
      <c r="AA14" s="385">
        <f t="shared" si="0"/>
        <v>12852.4</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3747.2</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51.5</v>
      </c>
      <c r="M16" s="383">
        <f>IF(OR(ｷ.紙くず!F31&gt;0,ｷ.紙くず!F31&lt;0),ｷ.紙くず!F31,IF(M$19&gt;0,"0",0))</f>
        <v>16.3</v>
      </c>
      <c r="N16" s="383">
        <f>IF(OR(ｸ.木くず!F31&gt;0,ｸ.木くず!F31&lt;0),ｸ.木くず!F31,IF(N$19&gt;0,"0",0))</f>
        <v>106.7</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2.2999999999999998</v>
      </c>
      <c r="T16" s="383">
        <f>IF(OR(ｾ.ｶﾞﾗｽ･ｺﾝｸﾘ･陶磁器くず!F31&gt;0,ｾ.ｶﾞﾗｽ･ｺﾝｸﾘ･陶磁器くず!F31&lt;0),ｾ.ｶﾞﾗｽ･ｺﾝｸﾘ･陶磁器くず!F31,IF(T$19&gt;0,"0",0))</f>
        <v>1.1000000000000001</v>
      </c>
      <c r="U16" s="383">
        <f>IF(OR(ｿ.鉱さい!F31&gt;0,ｿ.鉱さい!F31&lt;0),ｿ.鉱さい!F31,IF(U$19&gt;0,"0",0))</f>
        <v>0</v>
      </c>
      <c r="V16" s="383">
        <f>IF(OR(ﾀ.がれき類!F31&gt;0,ﾀ.がれき類!F31&lt;0),ﾀ.がれき類!F31,IF(V$19&gt;0,"0",0))</f>
        <v>8218.2999999999993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709</v>
      </c>
      <c r="AA16" s="385">
        <f t="shared" si="0"/>
        <v>12852.4</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3747.2</v>
      </c>
      <c r="I19" s="389">
        <f t="shared" si="1"/>
        <v>0</v>
      </c>
      <c r="J19" s="389">
        <f t="shared" si="1"/>
        <v>0</v>
      </c>
      <c r="K19" s="389">
        <f t="shared" si="1"/>
        <v>0</v>
      </c>
      <c r="L19" s="389">
        <f t="shared" si="1"/>
        <v>51.5</v>
      </c>
      <c r="M19" s="389">
        <f t="shared" si="1"/>
        <v>16.3</v>
      </c>
      <c r="N19" s="389">
        <f t="shared" si="1"/>
        <v>106.7</v>
      </c>
      <c r="O19" s="389">
        <f t="shared" si="1"/>
        <v>0</v>
      </c>
      <c r="P19" s="389">
        <f t="shared" si="1"/>
        <v>0</v>
      </c>
      <c r="Q19" s="389">
        <f t="shared" si="1"/>
        <v>0</v>
      </c>
      <c r="R19" s="389">
        <f t="shared" si="1"/>
        <v>0</v>
      </c>
      <c r="S19" s="389">
        <f t="shared" si="1"/>
        <v>2.2999999999999998</v>
      </c>
      <c r="T19" s="389">
        <f t="shared" si="1"/>
        <v>1.1000000000000001</v>
      </c>
      <c r="U19" s="389">
        <f t="shared" si="1"/>
        <v>0</v>
      </c>
      <c r="V19" s="389">
        <f t="shared" si="1"/>
        <v>8218.2999999999993</v>
      </c>
      <c r="W19" s="389">
        <f t="shared" si="1"/>
        <v>0</v>
      </c>
      <c r="X19" s="389">
        <f t="shared" si="1"/>
        <v>0</v>
      </c>
      <c r="Y19" s="389">
        <f t="shared" si="1"/>
        <v>0</v>
      </c>
      <c r="Z19" s="390">
        <f t="shared" si="1"/>
        <v>709</v>
      </c>
      <c r="AA19" s="391">
        <f t="shared" ref="AA19:AA25" si="2">SUM(G19:Z19)</f>
        <v>12852.4</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3747.2</v>
      </c>
      <c r="I37" s="424">
        <f t="shared" si="8"/>
        <v>0</v>
      </c>
      <c r="J37" s="424">
        <f t="shared" si="8"/>
        <v>0</v>
      </c>
      <c r="K37" s="424">
        <f t="shared" si="8"/>
        <v>0</v>
      </c>
      <c r="L37" s="424">
        <f t="shared" si="8"/>
        <v>51.5</v>
      </c>
      <c r="M37" s="424">
        <f t="shared" si="8"/>
        <v>16.3</v>
      </c>
      <c r="N37" s="424">
        <f t="shared" si="8"/>
        <v>106.7</v>
      </c>
      <c r="O37" s="424">
        <f t="shared" si="8"/>
        <v>0</v>
      </c>
      <c r="P37" s="424">
        <f t="shared" si="8"/>
        <v>0</v>
      </c>
      <c r="Q37" s="424">
        <f t="shared" si="8"/>
        <v>0</v>
      </c>
      <c r="R37" s="424">
        <f t="shared" si="8"/>
        <v>0</v>
      </c>
      <c r="S37" s="424">
        <f t="shared" si="8"/>
        <v>2.2999999999999998</v>
      </c>
      <c r="T37" s="424">
        <f t="shared" si="8"/>
        <v>1.1000000000000001</v>
      </c>
      <c r="U37" s="424">
        <f t="shared" si="8"/>
        <v>0</v>
      </c>
      <c r="V37" s="424">
        <f t="shared" si="8"/>
        <v>8218.2999999999993</v>
      </c>
      <c r="W37" s="424">
        <f t="shared" si="8"/>
        <v>0</v>
      </c>
      <c r="X37" s="424">
        <f t="shared" si="8"/>
        <v>0</v>
      </c>
      <c r="Y37" s="424">
        <f t="shared" si="8"/>
        <v>0</v>
      </c>
      <c r="Z37" s="425">
        <f t="shared" si="8"/>
        <v>709</v>
      </c>
      <c r="AA37" s="426">
        <f t="shared" si="4"/>
        <v>12852.4</v>
      </c>
    </row>
    <row r="38" spans="2:27" ht="24" customHeight="1" x14ac:dyDescent="0.15">
      <c r="B38" s="170"/>
      <c r="C38" s="776"/>
      <c r="D38" s="227"/>
      <c r="E38" s="225" t="s">
        <v>319</v>
      </c>
      <c r="F38" s="443"/>
      <c r="G38" s="415">
        <f t="shared" ref="G38:Z38" si="9">SUM(G39:G41)</f>
        <v>0</v>
      </c>
      <c r="H38" s="415">
        <f t="shared" si="9"/>
        <v>3747.2</v>
      </c>
      <c r="I38" s="415">
        <f t="shared" si="9"/>
        <v>0</v>
      </c>
      <c r="J38" s="415">
        <f t="shared" si="9"/>
        <v>0</v>
      </c>
      <c r="K38" s="415">
        <f t="shared" si="9"/>
        <v>0</v>
      </c>
      <c r="L38" s="415">
        <f t="shared" si="9"/>
        <v>51.5</v>
      </c>
      <c r="M38" s="415">
        <f t="shared" si="9"/>
        <v>16.3</v>
      </c>
      <c r="N38" s="415">
        <f t="shared" si="9"/>
        <v>106.7</v>
      </c>
      <c r="O38" s="415">
        <f t="shared" si="9"/>
        <v>0</v>
      </c>
      <c r="P38" s="415">
        <f t="shared" si="9"/>
        <v>0</v>
      </c>
      <c r="Q38" s="415">
        <f t="shared" si="9"/>
        <v>0</v>
      </c>
      <c r="R38" s="415">
        <f t="shared" si="9"/>
        <v>0</v>
      </c>
      <c r="S38" s="415">
        <f t="shared" si="9"/>
        <v>2.2999999999999998</v>
      </c>
      <c r="T38" s="415">
        <f t="shared" si="9"/>
        <v>1.1000000000000001</v>
      </c>
      <c r="U38" s="415">
        <f t="shared" si="9"/>
        <v>0</v>
      </c>
      <c r="V38" s="415">
        <f t="shared" si="9"/>
        <v>8218.2999999999993</v>
      </c>
      <c r="W38" s="415">
        <f t="shared" si="9"/>
        <v>0</v>
      </c>
      <c r="X38" s="415">
        <f t="shared" si="9"/>
        <v>0</v>
      </c>
      <c r="Y38" s="415">
        <f t="shared" si="9"/>
        <v>0</v>
      </c>
      <c r="Z38" s="416">
        <f t="shared" si="9"/>
        <v>709</v>
      </c>
      <c r="AA38" s="417">
        <f t="shared" si="4"/>
        <v>12852.4</v>
      </c>
    </row>
    <row r="39" spans="2:27" ht="24" customHeight="1" x14ac:dyDescent="0.15">
      <c r="B39" s="170"/>
      <c r="C39" s="776"/>
      <c r="D39" s="228"/>
      <c r="E39" s="223"/>
      <c r="F39" s="221" t="s">
        <v>233</v>
      </c>
      <c r="G39" s="418">
        <f>+ｱ.燃え殻!$Z$28</f>
        <v>0</v>
      </c>
      <c r="H39" s="418">
        <f>+ｲ.汚泥!$Z$28</f>
        <v>3747.2</v>
      </c>
      <c r="I39" s="418">
        <f>+ｳ.廃油!$Z$28</f>
        <v>0</v>
      </c>
      <c r="J39" s="418">
        <f>+ｴ.廃酸!$Z$28</f>
        <v>0</v>
      </c>
      <c r="K39" s="418">
        <f>+ｵ.廃ｱﾙｶﾘ!$Z$28</f>
        <v>0</v>
      </c>
      <c r="L39" s="418">
        <f>+ｶ.廃ﾌﾟﾗ類!$Z$28</f>
        <v>51.5</v>
      </c>
      <c r="M39" s="418">
        <f>+ｷ.紙くず!$Z$28</f>
        <v>16.3</v>
      </c>
      <c r="N39" s="418">
        <f>+ｸ.木くず!$Z$28</f>
        <v>106.7</v>
      </c>
      <c r="O39" s="418">
        <f>+ｹ.繊維くず!$Z$28</f>
        <v>0</v>
      </c>
      <c r="P39" s="418">
        <f>+ｺ.動植物性残さ!$Z$28</f>
        <v>0</v>
      </c>
      <c r="Q39" s="418">
        <f>+ｻ.動物系固形不要物!$Z$28</f>
        <v>0</v>
      </c>
      <c r="R39" s="418">
        <f>+ｼ.ｺﾞﾑくず!$Z$28</f>
        <v>0</v>
      </c>
      <c r="S39" s="418">
        <f>+ｽ.金属くず!$Z$28</f>
        <v>2.2999999999999998</v>
      </c>
      <c r="T39" s="418">
        <f>+ｾ.ｶﾞﾗｽ･ｺﾝｸﾘ･陶磁器くず!$Z$28</f>
        <v>1.1000000000000001</v>
      </c>
      <c r="U39" s="418">
        <f>+ｿ.鉱さい!$Z$28</f>
        <v>0</v>
      </c>
      <c r="V39" s="418">
        <f>+ﾀ.がれき類!$Z$28</f>
        <v>8218.2999999999993</v>
      </c>
      <c r="W39" s="418">
        <f>+ﾁ.動物のふん尿!$Z$28</f>
        <v>0</v>
      </c>
      <c r="X39" s="418">
        <f>+ﾂ.動物の死体!$Z$28</f>
        <v>0</v>
      </c>
      <c r="Y39" s="418">
        <f>+ﾃ.ばいじん!$Z$28</f>
        <v>0</v>
      </c>
      <c r="Z39" s="419">
        <f>+ﾄ.混合廃棄物その他!$Z$28</f>
        <v>709</v>
      </c>
      <c r="AA39" s="420">
        <f t="shared" si="4"/>
        <v>12852.4</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3747.2</v>
      </c>
      <c r="I43" s="427">
        <f>+ｳ.廃油!$AK$27</f>
        <v>0</v>
      </c>
      <c r="J43" s="427">
        <f>+ｴ.廃酸!$AK$27</f>
        <v>0</v>
      </c>
      <c r="K43" s="427">
        <f>+ｵ.廃ｱﾙｶﾘ!$AK$27</f>
        <v>0</v>
      </c>
      <c r="L43" s="427">
        <f>+ｶ.廃ﾌﾟﾗ類!$AK$27</f>
        <v>51.5</v>
      </c>
      <c r="M43" s="427">
        <f>+ｷ.紙くず!$AK$27</f>
        <v>16.3</v>
      </c>
      <c r="N43" s="427">
        <f>+ｸ.木くず!$AK$27</f>
        <v>106.7</v>
      </c>
      <c r="O43" s="427">
        <f>+ｹ.繊維くず!$AK$27</f>
        <v>0</v>
      </c>
      <c r="P43" s="427">
        <f>+ｺ.動植物性残さ!$AK$27</f>
        <v>0</v>
      </c>
      <c r="Q43" s="427">
        <f>+ｻ.動物系固形不要物!$AK$27</f>
        <v>0</v>
      </c>
      <c r="R43" s="427">
        <f>+ｼ.ｺﾞﾑくず!$AK$27</f>
        <v>0</v>
      </c>
      <c r="S43" s="427">
        <f>+ｽ.金属くず!$AK$27</f>
        <v>2.2999999999999998</v>
      </c>
      <c r="T43" s="427">
        <f>+ｾ.ｶﾞﾗｽ･ｺﾝｸﾘ･陶磁器くず!$AK$27</f>
        <v>1.1000000000000001</v>
      </c>
      <c r="U43" s="427">
        <f>+ｿ.鉱さい!$AK$27</f>
        <v>0</v>
      </c>
      <c r="V43" s="427">
        <f>+ﾀ.がれき類!$AK$27</f>
        <v>8218.2999999999993</v>
      </c>
      <c r="W43" s="427">
        <f>+ﾁ.動物のふん尿!$AK$27</f>
        <v>0</v>
      </c>
      <c r="X43" s="427">
        <f>+ﾂ.動物の死体!$AK$27</f>
        <v>0</v>
      </c>
      <c r="Y43" s="427">
        <f>+ﾃ.ばいじん!$AK$27</f>
        <v>0</v>
      </c>
      <c r="Z43" s="428">
        <f>+ﾄ.混合廃棄物その他!$AK$27</f>
        <v>709</v>
      </c>
      <c r="AA43" s="429">
        <f t="shared" si="4"/>
        <v>12852.4</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3747.2</v>
      </c>
      <c r="I45" s="433">
        <f>+ｳ.廃油!$AR$24</f>
        <v>0</v>
      </c>
      <c r="J45" s="433">
        <f>+ｴ.廃酸!$AR$24</f>
        <v>0</v>
      </c>
      <c r="K45" s="433">
        <f>+ｵ.廃ｱﾙｶﾘ!$AR$24</f>
        <v>0</v>
      </c>
      <c r="L45" s="433">
        <f>+ｶ.廃ﾌﾟﾗ類!$AR$24</f>
        <v>51.5</v>
      </c>
      <c r="M45" s="433">
        <f>+ｷ.紙くず!$AR$24</f>
        <v>16.3</v>
      </c>
      <c r="N45" s="433">
        <f>+ｸ.木くず!$AR$24</f>
        <v>106.7</v>
      </c>
      <c r="O45" s="433">
        <f>+ｹ.繊維くず!$AR$24</f>
        <v>0</v>
      </c>
      <c r="P45" s="433">
        <f>+ｺ.動植物性残さ!$AR$24</f>
        <v>0</v>
      </c>
      <c r="Q45" s="433">
        <f>+ｻ.動物系固形不要物!$AR$24</f>
        <v>0</v>
      </c>
      <c r="R45" s="433">
        <f>+ｼ.ｺﾞﾑくず!$AR$24</f>
        <v>0</v>
      </c>
      <c r="S45" s="433">
        <f>+ｽ.金属くず!$AR$24</f>
        <v>2.2999999999999998</v>
      </c>
      <c r="T45" s="433">
        <f>+ｾ.ｶﾞﾗｽ･ｺﾝｸﾘ･陶磁器くず!$AR$24</f>
        <v>1.1000000000000001</v>
      </c>
      <c r="U45" s="433">
        <f>+ｿ.鉱さい!$AR$24</f>
        <v>0</v>
      </c>
      <c r="V45" s="433">
        <f>+ﾀ.がれき類!$AR$24</f>
        <v>8218.2999999999993</v>
      </c>
      <c r="W45" s="433">
        <f>+ﾁ.動物のふん尿!$AR$24</f>
        <v>0</v>
      </c>
      <c r="X45" s="433">
        <f>+ﾂ.動物の死体!$AR$24</f>
        <v>0</v>
      </c>
      <c r="Y45" s="433">
        <f>+ﾃ.ばいじん!$AR$24</f>
        <v>0</v>
      </c>
      <c r="Z45" s="434">
        <f>+ﾄ.混合廃棄物その他!$AR$24</f>
        <v>709</v>
      </c>
      <c r="AA45" s="435">
        <f t="shared" si="4"/>
        <v>12852.4</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7494.4</v>
      </c>
      <c r="I55" s="480">
        <f t="shared" si="10"/>
        <v>0</v>
      </c>
      <c r="J55" s="480">
        <f t="shared" si="10"/>
        <v>0</v>
      </c>
      <c r="K55" s="480">
        <f t="shared" si="10"/>
        <v>0</v>
      </c>
      <c r="L55" s="480">
        <f t="shared" si="10"/>
        <v>103</v>
      </c>
      <c r="M55" s="480">
        <f t="shared" si="10"/>
        <v>32.6</v>
      </c>
      <c r="N55" s="480">
        <f t="shared" si="10"/>
        <v>213.4</v>
      </c>
      <c r="O55" s="480">
        <f t="shared" si="10"/>
        <v>0</v>
      </c>
      <c r="P55" s="480">
        <f t="shared" si="10"/>
        <v>0</v>
      </c>
      <c r="Q55" s="480">
        <f t="shared" si="10"/>
        <v>0</v>
      </c>
      <c r="R55" s="480">
        <f t="shared" si="10"/>
        <v>0</v>
      </c>
      <c r="S55" s="480">
        <f t="shared" si="10"/>
        <v>4.5999999999999996</v>
      </c>
      <c r="T55" s="480">
        <f t="shared" si="10"/>
        <v>2.2000000000000002</v>
      </c>
      <c r="U55" s="480">
        <f t="shared" si="10"/>
        <v>0</v>
      </c>
      <c r="V55" s="480">
        <f t="shared" si="10"/>
        <v>16436.599999999999</v>
      </c>
      <c r="W55" s="480">
        <f t="shared" si="10"/>
        <v>0</v>
      </c>
      <c r="X55" s="480">
        <f t="shared" si="10"/>
        <v>0</v>
      </c>
      <c r="Y55" s="480">
        <f t="shared" si="10"/>
        <v>0</v>
      </c>
      <c r="Z55" s="480">
        <f t="shared" si="10"/>
        <v>1418</v>
      </c>
      <c r="AA55" s="481">
        <f>+AA9+AA19+AA20</f>
        <v>25704.799999999999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34"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  年 6   月 29   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横浜市港北区新横浜１－１３－３</v>
      </c>
      <c r="M16" s="851"/>
      <c r="N16" s="851"/>
      <c r="O16" s="851"/>
      <c r="P16" s="851"/>
      <c r="Q16" s="851"/>
      <c r="R16" s="851"/>
      <c r="S16" s="851"/>
      <c r="T16" s="851"/>
      <c r="U16" s="282"/>
    </row>
    <row r="17" spans="1:21" ht="26.25" customHeight="1" x14ac:dyDescent="0.15">
      <c r="C17" s="86"/>
      <c r="I17" s="25"/>
      <c r="J17" s="25" t="s">
        <v>7</v>
      </c>
      <c r="K17" s="25"/>
      <c r="L17" s="851" t="str">
        <f>+表紙!L41</f>
        <v>奈良建設株式会社　代表取締役　植本　正太郎</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045-472-2111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　横浜市内各現場</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1636</v>
      </c>
      <c r="Q25" s="823"/>
      <c r="R25" s="823"/>
      <c r="S25" s="823"/>
      <c r="T25" s="823"/>
      <c r="U25" s="824"/>
    </row>
    <row r="26" spans="1:21" ht="26.25" customHeight="1" x14ac:dyDescent="0.15">
      <c r="C26" s="570" t="s">
        <v>11</v>
      </c>
      <c r="D26" s="571"/>
      <c r="E26" s="572"/>
      <c r="F26" s="838" t="str">
        <f>+表紙!F50</f>
        <v>　横浜市内各所</v>
      </c>
      <c r="G26" s="839"/>
      <c r="H26" s="839"/>
      <c r="I26" s="839"/>
      <c r="J26" s="839"/>
      <c r="K26" s="839"/>
      <c r="L26" s="839"/>
      <c r="M26" s="839"/>
      <c r="N26" s="341" t="s">
        <v>172</v>
      </c>
      <c r="O26"/>
      <c r="P26"/>
      <c r="Q26" s="833" t="str">
        <f>IF(+表紙!Q50="","",+表紙!Q50)</f>
        <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5000</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238人</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12852.4</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12852.4</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12852.4</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12852.4</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12852.4</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12852.4</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13" zoomScaleNormal="100" workbookViewId="0">
      <selection activeCell="C30" sqref="C30"/>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2024-07-02T04:55:39Z</dcterms:created>
  <dcterms:modified xsi:type="dcterms:W3CDTF">2024-09-05T04:30:35Z</dcterms:modified>
</cp:coreProperties>
</file>