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09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P38" i="94" l="1"/>
  <c r="P37" i="94" s="1"/>
  <c r="G32" i="94"/>
  <c r="G31"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V43" i="94"/>
  <c r="AL31" i="80"/>
  <c r="V52" i="94" s="1"/>
  <c r="H29" i="80"/>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<sst xmlns="http://schemas.openxmlformats.org/spreadsheetml/2006/main" count="3277" uniqueCount="461">
  <si>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</si>
  <si>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</si>
  <si>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</si>
  <si>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</si>
  <si>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</si>
  <si>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</si>
  <si>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</si>
  <si>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</si>
  <si>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</si>
  <si>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</si>
  <si>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</si>
  <si>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</si>
  <si>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</si>
  <si>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</si>
  <si>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</si>
  <si>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</si>
  <si>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</si>
  <si>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</si>
  <si>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</si>
  <si>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</si>
  <si>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</si>
  <si>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</si>
  <si>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</si>
  <si>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</si>
  <si>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</si>
  <si>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</si>
  <si>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</si>
  <si>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</si>
  <si>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</si>
  <si>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</si>
  <si>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</si>
  <si>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</si>
  <si>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</si>
  <si>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</si>
  <si>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</si>
  <si>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</si>
  <si>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</si>
  <si>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</si>
  <si>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</si>
  <si>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</si>
  <si>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</si>
  <si>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</si>
  <si>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</si>
  <si>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</si>
  <si>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</si>
  <si>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</si>
  <si>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</si>
  <si>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</si>
  <si>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</si>
  <si>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</si>
  <si>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</si>
  <si>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</si>
  <si>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</si>
  <si>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</si>
  <si>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</si>
  <si>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</si>
  <si>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</si>
  <si>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</si>
  <si>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</si>
  <si>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</si>
  <si>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</si>
  <si>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</si>
  <si>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</si>
  <si>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</si>
  <si>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</si>
  <si>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</si>
  <si>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</si>
  <si>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</si>
  <si>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</si>
  <si>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</si>
  <si>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</si>
  <si>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</si>
  <si>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</si>
  <si>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</si>
  <si>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</si>
  <si>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</si>
  <si>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</si>
  <si>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</si>
  <si>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</si>
  <si>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</si>
  <si>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</si>
  <si>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</si>
  <si>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</si>
  <si>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</si>
  <si>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</si>
  <si>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</si>
  <si>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</si>
  <si>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</si>
  <si>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</si>
  <si>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</si>
  <si>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</si>
  <si>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</si>
  <si>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</si>
  <si>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</si>
  <si>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</si>
  <si>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</si>
  <si>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</si>
  <si>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</si>
  <si>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</si>
  <si>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</si>
  <si>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</si>
  <si>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</si>
  <si>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</si>
  <si>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</si>
  <si>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</si>
  <si>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</si>
  <si>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</si>
  <si>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</si>
  <si>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</si>
  <si>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</si>
  <si>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</si>
  <si>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</si>
  <si>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</si>
  <si>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</si>
  <si>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</si>
  <si>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</si>
  <si>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</si>
  <si>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</si>
  <si>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</si>
  <si>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</si>
  <si>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</si>
  <si>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</si>
  <si>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</si>
  <si>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</si>
  <si>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</si>
  <si>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</si>
  <si>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</si>
  <si>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</si>
  <si>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</si>
  <si>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</si>
  <si>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</si>
  <si>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</si>
  <si>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</si>
  <si>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</si>
  <si>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</si>
  <si>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</si>
  <si>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</si>
  <si>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</si>
  <si>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</si>
  <si>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</si>
  <si>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</si>
  <si>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</si>
  <si>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</si>
  <si>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</si>
  <si>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</si>
  <si>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</si>
  <si>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</si>
  <si>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</si>
  <si>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</si>
  <si>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</si>
  <si>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</si>
  <si>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</si>
  <si>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</si>
  <si>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</si>
  <si>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</si>
  <si>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</si>
  <si>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</si>
  <si>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</si>
  <si>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</si>
  <si>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</si>
  <si>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</si>
  <si>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</si>
  <si>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</si>
  <si>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</si>
  <si>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</si>
  <si>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</si>
  <si>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</si>
  <si>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</si>
  <si>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</si>
  <si>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</si>
  <si>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</si>
  <si>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</si>
  <si>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</si>
  <si>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</si>
  <si>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</si>
  <si>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</si>
  <si>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</si>
  <si>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</si>
  <si>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</si>
  <si>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</si>
  <si>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</si>
  <si>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</si>
  <si>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</si>
  <si>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</si>
  <si>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</si>
  <si>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</si>
  <si>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</si>
  <si>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</si>
  <si>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</si>
  <si>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</si>
  <si>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</si>
  <si>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</si>
  <si>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</si>
  <si>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</si>
  <si>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</si>
  <si>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</si>
  <si>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</si>
  <si>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</si>
  <si>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</si>
  <si>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</si>
  <si>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</si>
  <si>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</si>
  <si>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</si>
  <si>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</si>
  <si>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</si>
  <si>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</si>
  <si>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</si>
  <si>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</si>
  <si>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</si>
  <si>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</si>
  <si>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</si>
  <si>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</si>
  <si>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</si>
  <si>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</si>
  <si>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</si>
  <si>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</si>
  <si>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</si>
  <si>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</si>
  <si>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</si>
  <si>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</si>
  <si>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</si>
  <si>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</si>
  <si>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</si>
  <si>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</si>
  <si>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</si>
  <si>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</si>
  <si>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</si>
  <si>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</si>
  <si>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</si>
  <si>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</si>
  <si>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</si>
  <si>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</si>
  <si>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</si>
  <si>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</si>
  <si>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</si>
  <si>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</si>
  <si>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</si>
  <si>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</si>
  <si>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</si>
  <si>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</si>
  <si>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</si>
  <si>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</si>
  <si>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</si>
  <si>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</si>
  <si>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</si>
  <si>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</si>
  <si>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</si>
  <si>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</si>
  <si>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</si>
  <si>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</si>
  <si>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</si>
  <si>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</si>
  <si>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</si>
  <si>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</si>
  <si>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</si>
  <si>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</si>
  <si>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</si>
  <si>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</si>
  <si>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</si>
  <si>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</si>
  <si>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</si>
  <si>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</si>
  <si>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</si>
  <si>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</si>
  <si>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</si>
  <si>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</si>
  <si>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</si>
  <si>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</si>
  <si>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</si>
  <si>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</si>
  <si>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</si>
  <si>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</si>
  <si>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</si>
  <si>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</si>
  <si>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</si>
  <si>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</si>
  <si>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</si>
  <si>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</si>
  <si>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</si>
  <si>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</si>
  <si>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</si>
  <si>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</si>
  <si>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</si>
  <si>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</si>
  <si>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</si>
  <si>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</si>
  <si>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</si>
  <si>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</si>
  <si>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</si>
  <si>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</si>
  <si>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</si>
  <si>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</si>
  <si>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</si>
  <si>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</si>
  <si>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</si>
  <si>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</si>
  <si>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</si>
  <si>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</si>
  <si>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</si>
  <si>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</si>
  <si>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</si>
  <si>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</si>
  <si>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</si>
  <si>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</si>
  <si>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</si>
  <si>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</si>
  <si>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</si>
  <si>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</si>
  <si>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</si>
  <si>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</si>
  <si>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</si>
  <si>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</si>
  <si>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</si>
  <si>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</si>
  <si>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</si>
  <si>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</si>
  <si>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</si>
  <si>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</si>
  <si>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</si>
  <si>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</si>
  <si>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</si>
  <si>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</si>
  <si>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</si>
  <si>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</si>
  <si>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</si>
  <si>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</si>
  <si>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</si>
  <si>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</si>
  <si>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</si>
  <si>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</si>
  <si>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</si>
  <si>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</si>
  <si>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</si>
  <si>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</si>
  <si>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</si>
  <si>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</si>
  <si>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</si>
  <si>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</si>
  <si>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</si>
  <si>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</si>
  <si>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</si>
  <si>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</si>
  <si>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</si>
  <si>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</si>
  <si>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</si>
  <si>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</si>
  <si>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</si>
  <si>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</si>
  <si>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</si>
  <si>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</si>
  <si>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</si>
  <si>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</si>
  <si>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</si>
  <si>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</si>
  <si>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</si>
  <si>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</si>
  <si>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</si>
  <si>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</si>
  <si>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</si>
  <si>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</si>
  <si>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</si>
  <si>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</si>
  <si>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</si>
  <si>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</si>
  <si>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</si>
  <si>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</si>
  <si>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</si>
  <si>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</si>
  <si>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</si>
  <si>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</si>
  <si>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</si>
  <si>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</si>
  <si>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</si>
  <si>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</si>
  <si>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</si>
  <si>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</si>
  <si>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</si>
  <si>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</si>
  <si>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</si>
  <si>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</si>
  <si>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</si>
  <si>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</si>
  <si>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</si>
  <si>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</si>
  <si>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</si>
  <si>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</si>
  <si>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</si>
  <si>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</si>
  <si>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</si>
  <si>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</si>
  <si>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</si>
  <si>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</si>
  <si>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</si>
  <si>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</si>
  <si>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</si>
  <si>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</si>
  <si>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</si>
  <si>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</si>
  <si>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</si>
  <si>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</si>
  <si>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</si>
  <si>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</si>
  <si>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</si>
  <si>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</si>
  <si>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</si>
  <si>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</si>
  <si>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</si>
  <si>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</si>
  <si>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</si>
  <si>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</si>
  <si>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</si>
  <si>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</si>
  <si>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</si>
  <si>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</si>
  <si>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</si>
  <si>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</si>
  <si>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</si>
  <si>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</si>
  <si>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</si>
  <si>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</si>
  <si>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</si>
  <si>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</si>
  <si>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</si>
  <si>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</si>
  <si>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</si>
  <si>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</si>
  <si>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</si>
  <si>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</si>
  <si>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</si>
  <si>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</si>
  <si>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</si>
  <si>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</si>
  <si>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</si>
  <si>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</si>
  <si>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</si>
  <si>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</si>
  <si>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</si>
  <si>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</si>
  <si>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</si>
  <si>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</si>
  <si>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</si>
  <si>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</si>
  <si>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</si>
  <si>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</si>
  <si>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</si>
  <si>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</si>
  <si>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</si>
  <si>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</si>
  <si>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</si>
  <si>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</si>
  <si>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</si>
  <si>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</si>
  <si>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令和6年6月25日</t>
    <phoneticPr fontId="3"/>
  </si>
  <si>
    <t>横浜市長</t>
  </si>
  <si>
    <t>東京都新宿区四谷1-23</t>
    <phoneticPr fontId="3"/>
  </si>
  <si>
    <t>株式会社 第一ヒューテック
代表取締役社長　島谷　　聡</t>
    <phoneticPr fontId="3"/>
  </si>
  <si>
    <t>03-3359-8811</t>
    <phoneticPr fontId="3"/>
  </si>
  <si>
    <t>株式会社　第一ヒューテック（本社）</t>
    <phoneticPr fontId="3"/>
  </si>
  <si>
    <t>総合工事業</t>
    <phoneticPr fontId="3"/>
  </si>
  <si>
    <t>（本社）121人</t>
    <phoneticPr fontId="3"/>
  </si>
  <si>
    <t xml:space="preserve">完工高（本社）　 72.5億円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</si>
</sst>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724025" y="2206229"/>
          <a:ext cx="609600" cy="640556"/>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714500" y="2196704"/>
          <a:ext cx="619126" cy="640556"/>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714500" y="2206229"/>
          <a:ext cx="619126" cy="640556"/>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714500" y="2225279"/>
          <a:ext cx="619126" cy="631031"/>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714500" y="2196704"/>
          <a:ext cx="619126" cy="640556"/>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714500" y="2196704"/>
          <a:ext cx="619126" cy="640556"/>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714500" y="2187179"/>
          <a:ext cx="619126" cy="631031"/>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714500" y="2215754"/>
          <a:ext cx="619126" cy="640556"/>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714500" y="2206229"/>
          <a:ext cx="619126" cy="640556"/>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714500" y="2196704"/>
          <a:ext cx="619126" cy="640556"/>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714500" y="2187179"/>
          <a:ext cx="619126" cy="640556"/>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M48" sqref="M48:O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1783</v>
      </c>
      <c r="N48" s="489"/>
      <c r="O48" s="490"/>
    </row>
    <row r="49" spans="3:21" ht="18" customHeight="1" x14ac:dyDescent="0.15">
      <c r="C49" s="467" t="s">
        <v>11</v>
      </c>
      <c r="D49" s="468"/>
      <c r="E49" s="469"/>
      <c r="F49" s="522" t="s">
        <v>454</v>
      </c>
      <c r="G49" s="523"/>
      <c r="H49" s="523"/>
      <c r="I49" s="523"/>
      <c r="J49" s="523"/>
      <c r="K49" s="523"/>
      <c r="L49" s="126" t="s">
        <v>172</v>
      </c>
      <c r="M49" s="394"/>
      <c r="N49" s="491" t="s">
        <v>456</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460</v>
      </c>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3351.6000000000004</v>
      </c>
      <c r="I63" s="241" t="s">
        <v>4</v>
      </c>
      <c r="J63" s="447" t="s">
        <v>324</v>
      </c>
      <c r="K63" s="448"/>
      <c r="L63" s="449"/>
      <c r="M63" s="442">
        <f>+別紙!AA14</f>
        <v>3351.6000000000004</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1119.0999999999999</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3286.1</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第一ヒューテック（本社）</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0.2</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0.2</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9.5</v>
      </c>
      <c r="E24" s="603"/>
      <c r="F24" s="603"/>
      <c r="G24" s="195" t="s">
        <v>198</v>
      </c>
      <c r="H24" s="581">
        <f>+F12</f>
        <v>2.4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v>
      </c>
      <c r="Q27" s="586"/>
      <c r="R27" s="586"/>
      <c r="S27" s="586"/>
      <c r="T27" s="44" t="s">
        <v>38</v>
      </c>
      <c r="U27" s="64"/>
      <c r="V27" s="64"/>
      <c r="Y27" s="62" t="s">
        <v>39</v>
      </c>
      <c r="Z27" s="65"/>
      <c r="AH27" s="53"/>
      <c r="AI27" s="53"/>
      <c r="AJ27" s="53"/>
      <c r="AK27" s="53"/>
      <c r="AL27" s="549">
        <f>+AH18+P27</f>
        <v>2.4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9.5</v>
      </c>
      <c r="E29" s="603"/>
      <c r="F29" s="603"/>
      <c r="G29" s="195" t="s">
        <v>198</v>
      </c>
      <c r="H29" s="581">
        <f>+AL27</f>
        <v>2.4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9.5</v>
      </c>
      <c r="E30" s="603"/>
      <c r="F30" s="603"/>
      <c r="G30" s="195" t="s">
        <v>198</v>
      </c>
      <c r="H30" s="581">
        <f>+AL30</f>
        <v>2.1</v>
      </c>
      <c r="I30" s="582"/>
      <c r="J30" s="195" t="s">
        <v>198</v>
      </c>
      <c r="M30" s="555"/>
      <c r="P30" s="56"/>
      <c r="R30" s="585">
        <f>+ROUND(AA28,1)+ROUND(AA29,1)+ROUND(AA30,1)</f>
        <v>2.4</v>
      </c>
      <c r="S30" s="586"/>
      <c r="T30" s="586"/>
      <c r="U30" s="586"/>
      <c r="V30" s="44" t="s">
        <v>16</v>
      </c>
      <c r="Y30" s="587" t="s">
        <v>186</v>
      </c>
      <c r="Z30" s="588"/>
      <c r="AA30" s="543"/>
      <c r="AB30" s="544"/>
      <c r="AC30" s="544"/>
      <c r="AD30" s="544"/>
      <c r="AE30" s="544"/>
      <c r="AF30" s="44" t="s">
        <v>13</v>
      </c>
      <c r="AL30" s="535">
        <v>2.1</v>
      </c>
      <c r="AM30" s="536"/>
      <c r="AN30" s="536"/>
      <c r="AO30" s="536"/>
      <c r="AP30" s="52" t="s">
        <v>13</v>
      </c>
      <c r="AS30" s="580"/>
      <c r="AT30" s="577"/>
      <c r="AU30" s="577"/>
      <c r="AV30" s="578"/>
      <c r="AW30" s="413"/>
    </row>
    <row r="31" spans="2:49" ht="27" customHeight="1" thickTop="1" thickBot="1" x14ac:dyDescent="0.2">
      <c r="B31" s="614" t="s">
        <v>226</v>
      </c>
      <c r="C31" s="615"/>
      <c r="D31" s="603">
        <v>9.5</v>
      </c>
      <c r="E31" s="603"/>
      <c r="F31" s="603"/>
      <c r="G31" s="195" t="s">
        <v>198</v>
      </c>
      <c r="H31" s="581">
        <f>+AS24</f>
        <v>2.4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1.4</v>
      </c>
      <c r="E24" s="603"/>
      <c r="F24" s="603"/>
      <c r="G24" s="195" t="s">
        <v>198</v>
      </c>
      <c r="H24" s="581">
        <f>+F12</f>
        <v>1.4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v>
      </c>
      <c r="Q27" s="586"/>
      <c r="R27" s="586"/>
      <c r="S27" s="586"/>
      <c r="T27" s="44" t="s">
        <v>38</v>
      </c>
      <c r="U27" s="64"/>
      <c r="V27" s="64"/>
      <c r="Y27" s="62" t="s">
        <v>39</v>
      </c>
      <c r="Z27" s="65"/>
      <c r="AH27" s="53"/>
      <c r="AI27" s="53"/>
      <c r="AJ27" s="53"/>
      <c r="AK27" s="53"/>
      <c r="AL27" s="549">
        <f>+AH18+P27</f>
        <v>1.4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v>
      </c>
      <c r="E29" s="603"/>
      <c r="F29" s="603"/>
      <c r="G29" s="195" t="s">
        <v>198</v>
      </c>
      <c r="H29" s="581">
        <f>+AL27</f>
        <v>1.4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1.4</v>
      </c>
      <c r="E30" s="603"/>
      <c r="F30" s="603"/>
      <c r="G30" s="195" t="s">
        <v>198</v>
      </c>
      <c r="H30" s="581">
        <f>+AL30</f>
        <v>1.3</v>
      </c>
      <c r="I30" s="582"/>
      <c r="J30" s="195" t="s">
        <v>198</v>
      </c>
      <c r="M30" s="555"/>
      <c r="P30" s="56"/>
      <c r="R30" s="585">
        <f>+ROUND(AA28,1)+ROUND(AA29,1)+ROUND(AA30,1)</f>
        <v>1.4</v>
      </c>
      <c r="S30" s="586"/>
      <c r="T30" s="586"/>
      <c r="U30" s="586"/>
      <c r="V30" s="44" t="s">
        <v>16</v>
      </c>
      <c r="Y30" s="587" t="s">
        <v>186</v>
      </c>
      <c r="Z30" s="588"/>
      <c r="AA30" s="543"/>
      <c r="AB30" s="544"/>
      <c r="AC30" s="544"/>
      <c r="AD30" s="544"/>
      <c r="AE30" s="544"/>
      <c r="AF30" s="44" t="s">
        <v>13</v>
      </c>
      <c r="AL30" s="535">
        <v>1.3</v>
      </c>
      <c r="AM30" s="536"/>
      <c r="AN30" s="536"/>
      <c r="AO30" s="536"/>
      <c r="AP30" s="52" t="s">
        <v>13</v>
      </c>
      <c r="AS30" s="580"/>
      <c r="AT30" s="577"/>
      <c r="AU30" s="577"/>
      <c r="AV30" s="578"/>
      <c r="AW30" s="413"/>
    </row>
    <row r="31" spans="2:49" ht="27" customHeight="1" thickTop="1" thickBot="1" x14ac:dyDescent="0.2">
      <c r="B31" s="614" t="s">
        <v>226</v>
      </c>
      <c r="C31" s="615"/>
      <c r="D31" s="603">
        <v>1.4</v>
      </c>
      <c r="E31" s="603"/>
      <c r="F31" s="603"/>
      <c r="G31" s="195" t="s">
        <v>198</v>
      </c>
      <c r="H31" s="581">
        <f>+AS24</f>
        <v>1.4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8.1999999999999993</v>
      </c>
      <c r="E24" s="603"/>
      <c r="F24" s="603"/>
      <c r="G24" s="195" t="s">
        <v>198</v>
      </c>
      <c r="H24" s="581">
        <f>+F12</f>
        <v>9.5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9.5</v>
      </c>
      <c r="Q27" s="586"/>
      <c r="R27" s="586"/>
      <c r="S27" s="586"/>
      <c r="T27" s="44" t="s">
        <v>38</v>
      </c>
      <c r="U27" s="64"/>
      <c r="V27" s="64"/>
      <c r="Y27" s="62" t="s">
        <v>39</v>
      </c>
      <c r="Z27" s="65"/>
      <c r="AH27" s="53"/>
      <c r="AI27" s="53"/>
      <c r="AJ27" s="53"/>
      <c r="AK27" s="53"/>
      <c r="AL27" s="549">
        <f>+AH18+P27</f>
        <v>9.5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8.1999999999999993</v>
      </c>
      <c r="E29" s="603"/>
      <c r="F29" s="603"/>
      <c r="G29" s="195" t="s">
        <v>198</v>
      </c>
      <c r="H29" s="581">
        <f>+AL27</f>
        <v>9.5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8.1999999999999993</v>
      </c>
      <c r="E30" s="603"/>
      <c r="F30" s="603"/>
      <c r="G30" s="195" t="s">
        <v>198</v>
      </c>
      <c r="H30" s="581">
        <f>+AL30</f>
        <v>9.5</v>
      </c>
      <c r="I30" s="582"/>
      <c r="J30" s="195" t="s">
        <v>198</v>
      </c>
      <c r="M30" s="555"/>
      <c r="P30" s="56"/>
      <c r="R30" s="585">
        <f>+ROUND(AA28,1)+ROUND(AA29,1)+ROUND(AA30,1)</f>
        <v>9.5</v>
      </c>
      <c r="S30" s="586"/>
      <c r="T30" s="586"/>
      <c r="U30" s="586"/>
      <c r="V30" s="44" t="s">
        <v>16</v>
      </c>
      <c r="Y30" s="587" t="s">
        <v>186</v>
      </c>
      <c r="Z30" s="588"/>
      <c r="AA30" s="543"/>
      <c r="AB30" s="544"/>
      <c r="AC30" s="544"/>
      <c r="AD30" s="544"/>
      <c r="AE30" s="544"/>
      <c r="AF30" s="44" t="s">
        <v>13</v>
      </c>
      <c r="AL30" s="535">
        <v>9.5</v>
      </c>
      <c r="AM30" s="536"/>
      <c r="AN30" s="536"/>
      <c r="AO30" s="536"/>
      <c r="AP30" s="52" t="s">
        <v>13</v>
      </c>
      <c r="AS30" s="580"/>
      <c r="AT30" s="577"/>
      <c r="AU30" s="577"/>
      <c r="AV30" s="578"/>
      <c r="AW30" s="413"/>
    </row>
    <row r="31" spans="2:49" ht="27" customHeight="1" thickTop="1" thickBot="1" x14ac:dyDescent="0.2">
      <c r="B31" s="614" t="s">
        <v>226</v>
      </c>
      <c r="C31" s="615"/>
      <c r="D31" s="603">
        <v>8.1999999999999993</v>
      </c>
      <c r="E31" s="603"/>
      <c r="F31" s="603"/>
      <c r="G31" s="195" t="s">
        <v>198</v>
      </c>
      <c r="H31" s="581">
        <f>+AS24</f>
        <v>9.5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4.3</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8.3000000000000007</v>
      </c>
      <c r="E24" s="603"/>
      <c r="F24" s="603"/>
      <c r="G24" s="195" t="s">
        <v>198</v>
      </c>
      <c r="H24" s="581">
        <f>+F12</f>
        <v>4.3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4.3</v>
      </c>
      <c r="Q27" s="586"/>
      <c r="R27" s="586"/>
      <c r="S27" s="586"/>
      <c r="T27" s="44" t="s">
        <v>38</v>
      </c>
      <c r="U27" s="64"/>
      <c r="V27" s="64"/>
      <c r="Y27" s="62" t="s">
        <v>39</v>
      </c>
      <c r="Z27" s="65"/>
      <c r="AH27" s="53"/>
      <c r="AI27" s="53"/>
      <c r="AJ27" s="53"/>
      <c r="AK27" s="53"/>
      <c r="AL27" s="549">
        <f>+AH18+P27</f>
        <v>4.3</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8.3000000000000007</v>
      </c>
      <c r="E29" s="603"/>
      <c r="F29" s="603"/>
      <c r="G29" s="195" t="s">
        <v>198</v>
      </c>
      <c r="H29" s="581">
        <f>+AL27</f>
        <v>4.3</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8.3000000000000007</v>
      </c>
      <c r="E30" s="603"/>
      <c r="F30" s="603"/>
      <c r="G30" s="195" t="s">
        <v>198</v>
      </c>
      <c r="H30" s="581">
        <f>+AL30</f>
        <v>3.7</v>
      </c>
      <c r="I30" s="582"/>
      <c r="J30" s="195" t="s">
        <v>198</v>
      </c>
      <c r="M30" s="555"/>
      <c r="P30" s="56"/>
      <c r="R30" s="585">
        <f>+ROUND(AA28,1)+ROUND(AA29,1)+ROUND(AA30,1)</f>
        <v>4.3</v>
      </c>
      <c r="S30" s="586"/>
      <c r="T30" s="586"/>
      <c r="U30" s="586"/>
      <c r="V30" s="44" t="s">
        <v>16</v>
      </c>
      <c r="Y30" s="587" t="s">
        <v>186</v>
      </c>
      <c r="Z30" s="588"/>
      <c r="AA30" s="543"/>
      <c r="AB30" s="544"/>
      <c r="AC30" s="544"/>
      <c r="AD30" s="544"/>
      <c r="AE30" s="544"/>
      <c r="AF30" s="44" t="s">
        <v>13</v>
      </c>
      <c r="AL30" s="535">
        <v>3.7</v>
      </c>
      <c r="AM30" s="536"/>
      <c r="AN30" s="536"/>
      <c r="AO30" s="536"/>
      <c r="AP30" s="52" t="s">
        <v>13</v>
      </c>
      <c r="AS30" s="580"/>
      <c r="AT30" s="577"/>
      <c r="AU30" s="577"/>
      <c r="AV30" s="578"/>
      <c r="AW30" s="413"/>
    </row>
    <row r="31" spans="2:49" ht="27" customHeight="1" thickTop="1" thickBot="1" x14ac:dyDescent="0.2">
      <c r="B31" s="614" t="s">
        <v>226</v>
      </c>
      <c r="C31" s="615"/>
      <c r="D31" s="603">
        <v>8.3000000000000007</v>
      </c>
      <c r="E31" s="603"/>
      <c r="F31" s="603"/>
      <c r="G31" s="195" t="s">
        <v>198</v>
      </c>
      <c r="H31" s="581">
        <f>+AS24</f>
        <v>4.3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45.2</v>
      </c>
      <c r="E24" s="603"/>
      <c r="F24" s="603"/>
      <c r="G24" s="195" t="s">
        <v>198</v>
      </c>
      <c r="H24" s="581">
        <f>+F12</f>
        <v>7.4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7.4</v>
      </c>
      <c r="Q27" s="586"/>
      <c r="R27" s="586"/>
      <c r="S27" s="586"/>
      <c r="T27" s="44" t="s">
        <v>38</v>
      </c>
      <c r="U27" s="64"/>
      <c r="V27" s="64"/>
      <c r="Y27" s="62" t="s">
        <v>39</v>
      </c>
      <c r="Z27" s="65"/>
      <c r="AH27" s="53"/>
      <c r="AI27" s="53"/>
      <c r="AJ27" s="53"/>
      <c r="AK27" s="53"/>
      <c r="AL27" s="549">
        <f>+AH18+P27</f>
        <v>7.4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45.2</v>
      </c>
      <c r="E29" s="603"/>
      <c r="F29" s="603"/>
      <c r="G29" s="195" t="s">
        <v>198</v>
      </c>
      <c r="H29" s="581">
        <f>+AL27</f>
        <v>7.4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45.2</v>
      </c>
      <c r="E30" s="603"/>
      <c r="F30" s="603"/>
      <c r="G30" s="195" t="s">
        <v>198</v>
      </c>
      <c r="H30" s="581">
        <f>+AL30</f>
        <v>7.4</v>
      </c>
      <c r="I30" s="582"/>
      <c r="J30" s="195" t="s">
        <v>198</v>
      </c>
      <c r="M30" s="555"/>
      <c r="P30" s="56"/>
      <c r="R30" s="585">
        <f>+ROUND(AA28,1)+ROUND(AA29,1)+ROUND(AA30,1)</f>
        <v>7.4</v>
      </c>
      <c r="S30" s="586"/>
      <c r="T30" s="586"/>
      <c r="U30" s="586"/>
      <c r="V30" s="44" t="s">
        <v>16</v>
      </c>
      <c r="Y30" s="587" t="s">
        <v>186</v>
      </c>
      <c r="Z30" s="588"/>
      <c r="AA30" s="543"/>
      <c r="AB30" s="544"/>
      <c r="AC30" s="544"/>
      <c r="AD30" s="544"/>
      <c r="AE30" s="544"/>
      <c r="AF30" s="44" t="s">
        <v>13</v>
      </c>
      <c r="AL30" s="535">
        <v>7.4</v>
      </c>
      <c r="AM30" s="536"/>
      <c r="AN30" s="536"/>
      <c r="AO30" s="536"/>
      <c r="AP30" s="52" t="s">
        <v>13</v>
      </c>
      <c r="AS30" s="580"/>
      <c r="AT30" s="577"/>
      <c r="AU30" s="577"/>
      <c r="AV30" s="578"/>
      <c r="AW30" s="413"/>
    </row>
    <row r="31" spans="2:49" ht="27" customHeight="1" thickTop="1" thickBot="1" x14ac:dyDescent="0.2">
      <c r="B31" s="614" t="s">
        <v>226</v>
      </c>
      <c r="C31" s="615"/>
      <c r="D31" s="603">
        <v>45.2</v>
      </c>
      <c r="E31" s="603"/>
      <c r="F31" s="603"/>
      <c r="G31" s="195" t="s">
        <v>198</v>
      </c>
      <c r="H31" s="581">
        <f>+AS24</f>
        <v>7.4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176.7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3134.4</v>
      </c>
      <c r="E24" s="603"/>
      <c r="F24" s="603"/>
      <c r="G24" s="195" t="s">
        <v>198</v>
      </c>
      <c r="H24" s="581">
        <f>+F12</f>
        <v>176.7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176.7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176.7</v>
      </c>
      <c r="Q27" s="586"/>
      <c r="R27" s="586"/>
      <c r="S27" s="586"/>
      <c r="T27" s="44" t="s">
        <v>38</v>
      </c>
      <c r="U27" s="64"/>
      <c r="V27" s="64"/>
      <c r="Y27" s="62" t="s">
        <v>39</v>
      </c>
      <c r="Z27" s="65"/>
      <c r="AH27" s="53"/>
      <c r="AI27" s="53"/>
      <c r="AJ27" s="53"/>
      <c r="AK27" s="53"/>
      <c r="AL27" s="549">
        <f>+AH18+P27</f>
        <v>176.7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176.7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3134.4</v>
      </c>
      <c r="E29" s="603"/>
      <c r="F29" s="603"/>
      <c r="G29" s="195" t="s">
        <v>198</v>
      </c>
      <c r="H29" s="581">
        <f>+AL27</f>
        <v>176.7</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921.4</v>
      </c>
      <c r="E30" s="603"/>
      <c r="F30" s="603"/>
      <c r="G30" s="195" t="s">
        <v>198</v>
      </c>
      <c r="H30" s="581">
        <f>+AL30</f>
        <v>176.7</v>
      </c>
      <c r="I30" s="582"/>
      <c r="J30" s="195" t="s">
        <v>198</v>
      </c>
      <c r="M30" s="555"/>
      <c r="P30" s="56"/>
      <c r="R30" s="585">
        <f>+ROUND(AA28,1)+ROUND(AA29,1)+ROUND(AA30,1)</f>
        <v>176.7</v>
      </c>
      <c r="S30" s="586"/>
      <c r="T30" s="586"/>
      <c r="U30" s="586"/>
      <c r="V30" s="44" t="s">
        <v>16</v>
      </c>
      <c r="Y30" s="587" t="s">
        <v>186</v>
      </c>
      <c r="Z30" s="588"/>
      <c r="AA30" s="543"/>
      <c r="AB30" s="544"/>
      <c r="AC30" s="544"/>
      <c r="AD30" s="544"/>
      <c r="AE30" s="544"/>
      <c r="AF30" s="44" t="s">
        <v>13</v>
      </c>
      <c r="AL30" s="535">
        <v>176.7</v>
      </c>
      <c r="AM30" s="536"/>
      <c r="AN30" s="536"/>
      <c r="AO30" s="536"/>
      <c r="AP30" s="52" t="s">
        <v>13</v>
      </c>
      <c r="AS30" s="580"/>
      <c r="AT30" s="577"/>
      <c r="AU30" s="577"/>
      <c r="AV30" s="578"/>
      <c r="AW30" s="413"/>
    </row>
    <row r="31" spans="2:49" ht="27" customHeight="1" thickTop="1" thickBot="1" x14ac:dyDescent="0.2">
      <c r="B31" s="614" t="s">
        <v>226</v>
      </c>
      <c r="C31" s="615"/>
      <c r="D31" s="603">
        <v>3081.2</v>
      </c>
      <c r="E31" s="603"/>
      <c r="F31" s="603"/>
      <c r="G31" s="195" t="s">
        <v>198</v>
      </c>
      <c r="H31" s="581">
        <f>+AS24</f>
        <v>176.7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第一ヒューテック（本社）</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144.4</v>
      </c>
      <c r="E24" s="603"/>
      <c r="F24" s="603"/>
      <c r="G24" s="195" t="s">
        <v>198</v>
      </c>
      <c r="H24" s="581">
        <f>+F12</f>
        <v>106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97.2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106</v>
      </c>
      <c r="Q27" s="586"/>
      <c r="R27" s="586"/>
      <c r="S27" s="586"/>
      <c r="T27" s="44" t="s">
        <v>38</v>
      </c>
      <c r="U27" s="64"/>
      <c r="V27" s="64"/>
      <c r="Y27" s="62" t="s">
        <v>39</v>
      </c>
      <c r="Z27" s="65"/>
      <c r="AH27" s="53"/>
      <c r="AI27" s="53"/>
      <c r="AJ27" s="53"/>
      <c r="AK27" s="53"/>
      <c r="AL27" s="549">
        <f>+AH18+P27</f>
        <v>106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97.2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144.4</v>
      </c>
      <c r="E29" s="603"/>
      <c r="F29" s="603"/>
      <c r="G29" s="195" t="s">
        <v>198</v>
      </c>
      <c r="H29" s="581">
        <f>+AL27</f>
        <v>106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125.1</v>
      </c>
      <c r="E30" s="603"/>
      <c r="F30" s="603"/>
      <c r="G30" s="195" t="s">
        <v>198</v>
      </c>
      <c r="H30" s="581">
        <f>+AL30</f>
        <v>99.4</v>
      </c>
      <c r="I30" s="582"/>
      <c r="J30" s="195" t="s">
        <v>198</v>
      </c>
      <c r="M30" s="555"/>
      <c r="P30" s="56"/>
      <c r="R30" s="585">
        <f>+ROUND(AA28,1)+ROUND(AA29,1)+ROUND(AA30,1)</f>
        <v>97.2</v>
      </c>
      <c r="S30" s="586"/>
      <c r="T30" s="586"/>
      <c r="U30" s="586"/>
      <c r="V30" s="44" t="s">
        <v>16</v>
      </c>
      <c r="Y30" s="587" t="s">
        <v>186</v>
      </c>
      <c r="Z30" s="588"/>
      <c r="AA30" s="543"/>
      <c r="AB30" s="544"/>
      <c r="AC30" s="544"/>
      <c r="AD30" s="544"/>
      <c r="AE30" s="544"/>
      <c r="AF30" s="44" t="s">
        <v>13</v>
      </c>
      <c r="AL30" s="535">
        <v>99.4</v>
      </c>
      <c r="AM30" s="536"/>
      <c r="AN30" s="536"/>
      <c r="AO30" s="536"/>
      <c r="AP30" s="52" t="s">
        <v>13</v>
      </c>
      <c r="AS30" s="580"/>
      <c r="AT30" s="577"/>
      <c r="AU30" s="577"/>
      <c r="AV30" s="578"/>
      <c r="AW30" s="413"/>
    </row>
    <row r="31" spans="2:49" ht="27" customHeight="1" thickTop="1" thickBot="1" x14ac:dyDescent="0.2">
      <c r="B31" s="614" t="s">
        <v>226</v>
      </c>
      <c r="C31" s="615"/>
      <c r="D31" s="603">
        <v>132.30000000000001</v>
      </c>
      <c r="E31" s="603"/>
      <c r="F31" s="603"/>
      <c r="G31" s="195" t="s">
        <v>198</v>
      </c>
      <c r="H31" s="581">
        <f>+AS24</f>
        <v>97.2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8.8000000000000007</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第一ヒューテック（本社）</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0.2</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9.5</v>
      </c>
      <c r="M9" s="320">
        <f>IF(OR(ｷ.紙くず!D24&gt;0,ｷ.紙くず!D24&lt;0),ｷ.紙くず!D24,IF(M$19&gt;0,"0",0))</f>
        <v>1.4</v>
      </c>
      <c r="N9" s="320">
        <f>IF(OR(ｸ.木くず!D24&gt;0,ｸ.木くず!D24&lt;0),ｸ.木くず!D24,IF(N$19&gt;0,"0",0))</f>
        <v>8.1999999999999993</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8.3000000000000007</v>
      </c>
      <c r="T9" s="320">
        <f>IF(OR(ｾ.ｶﾞﾗｽ･ｺﾝｸﾘ･陶磁器くず!D24&gt;0,ｾ.ｶﾞﾗｽ･ｺﾝｸﾘ･陶磁器くず!D24&lt;0),ｾ.ｶﾞﾗｽ･ｺﾝｸﾘ･陶磁器くず!D24,IF(T$19&gt;0,"0",0))</f>
        <v>45.2</v>
      </c>
      <c r="U9" s="320">
        <f>IF(OR(ｿ.鉱さい!D24&gt;0,ｿ.鉱さい!D24&lt;0),ｿ.鉱さい!D24,IF(U$19&gt;0,"0",0))</f>
        <v>0</v>
      </c>
      <c r="V9" s="320">
        <f>IF(OR(ﾀ.がれき類!D24&gt;0,ﾀ.がれき類!D24&lt;0),ﾀ.がれき類!D24,IF(V$19&gt;0,"0",0))</f>
        <v>3134.4</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144.4</v>
      </c>
      <c r="AA9" s="322">
        <f>IF(SUM(G9:Z9)&gt;0,SUM(G9:Z9),IF(AA$19&gt;0,"0",0))</f>
        <v>3351.6000000000004</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0.2</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9.5</v>
      </c>
      <c r="M14" s="326">
        <f>IF(OR(ｷ.紙くず!D29&gt;0,ｷ.紙くず!D29&lt;0),ｷ.紙くず!D29,IF(M$19&gt;0,"0",0))</f>
        <v>1.4</v>
      </c>
      <c r="N14" s="326">
        <f>IF(OR(ｸ.木くず!D29&gt;0,ｸ.木くず!D29&lt;0),ｸ.木くず!D29,IF(N$19&gt;0,"0",0))</f>
        <v>8.1999999999999993</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8.3000000000000007</v>
      </c>
      <c r="T14" s="326">
        <f>IF(OR(ｾ.ｶﾞﾗｽ･ｺﾝｸﾘ･陶磁器くず!D29&gt;0,ｾ.ｶﾞﾗｽ･ｺﾝｸﾘ･陶磁器くず!D29&lt;0),ｾ.ｶﾞﾗｽ･ｺﾝｸﾘ･陶磁器くず!D29,IF(T$19&gt;0,"0",0))</f>
        <v>45.2</v>
      </c>
      <c r="U14" s="326">
        <f>IF(OR(ｿ.鉱さい!D29&gt;0,ｿ.鉱さい!D29&lt;0),ｿ.鉱さい!D29,IF(U$19&gt;0,"0",0))</f>
        <v>0</v>
      </c>
      <c r="V14" s="326">
        <f>IF(OR(ﾀ.がれき類!D29&gt;0,ﾀ.がれき類!D29&lt;0),ﾀ.がれき類!D29,IF(V$19&gt;0,"0",0))</f>
        <v>3134.4</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144.4</v>
      </c>
      <c r="AA14" s="328">
        <f t="shared" si="0"/>
        <v>3351.6000000000004</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9.5</v>
      </c>
      <c r="M15" s="326">
        <f>IF(OR(ｷ.紙くず!D30&gt;0,ｷ.紙くず!D30&lt;0),ｷ.紙くず!D30,IF(M$19&gt;0,"0",0))</f>
        <v>1.4</v>
      </c>
      <c r="N15" s="326">
        <f>IF(OR(ｸ.木くず!D30&gt;0,ｸ.木くず!D30&lt;0),ｸ.木くず!D30,IF(N$19&gt;0,"0",0))</f>
        <v>8.1999999999999993</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8.3000000000000007</v>
      </c>
      <c r="T15" s="326">
        <f>IF(OR(ｾ.ｶﾞﾗｽ･ｺﾝｸﾘ･陶磁器くず!D30&gt;0,ｾ.ｶﾞﾗｽ･ｺﾝｸﾘ･陶磁器くず!D30&lt;0),ｾ.ｶﾞﾗｽ･ｺﾝｸﾘ･陶磁器くず!D30,IF(T$19&gt;0,"0",0))</f>
        <v>45.2</v>
      </c>
      <c r="U15" s="326">
        <f>IF(OR(ｿ.鉱さい!D30&gt;0,ｿ.鉱さい!D30&lt;0),ｿ.鉱さい!D30,IF(U$19&gt;0,"0",0))</f>
        <v>0</v>
      </c>
      <c r="V15" s="326">
        <f>IF(OR(ﾀ.がれき類!D30&gt;0,ﾀ.がれき類!D30&lt;0),ﾀ.がれき類!D30,IF(V$19&gt;0,"0",0))</f>
        <v>921.4</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125.1</v>
      </c>
      <c r="AA15" s="328">
        <f t="shared" si="0"/>
        <v>1119.0999999999999</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9.5</v>
      </c>
      <c r="M16" s="326">
        <f>IF(OR(ｷ.紙くず!D31&gt;0,ｷ.紙くず!D31&lt;0),ｷ.紙くず!D31,IF(M$19&gt;0,"0",0))</f>
        <v>1.4</v>
      </c>
      <c r="N16" s="326">
        <f>IF(OR(ｸ.木くず!D31&gt;0,ｸ.木くず!D31&lt;0),ｸ.木くず!D31,IF(N$19&gt;0,"0",0))</f>
        <v>8.1999999999999993</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8.3000000000000007</v>
      </c>
      <c r="T16" s="326">
        <f>IF(OR(ｾ.ｶﾞﾗｽ･ｺﾝｸﾘ･陶磁器くず!D31&gt;0,ｾ.ｶﾞﾗｽ･ｺﾝｸﾘ･陶磁器くず!D31&lt;0),ｾ.ｶﾞﾗｽ･ｺﾝｸﾘ･陶磁器くず!D31,IF(T$19&gt;0,"0",0))</f>
        <v>45.2</v>
      </c>
      <c r="U16" s="326">
        <f>IF(OR(ｿ.鉱さい!D31&gt;0,ｿ.鉱さい!D31&lt;0),ｿ.鉱さい!D31,IF(U$19&gt;0,"0",0))</f>
        <v>0</v>
      </c>
      <c r="V16" s="326">
        <f>IF(OR(ﾀ.がれき類!D31&gt;0,ﾀ.がれき類!D31&lt;0),ﾀ.がれき類!D31,IF(V$19&gt;0,"0",0))</f>
        <v>3081.2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132.30000000000001</v>
      </c>
      <c r="AA16" s="328">
        <f t="shared" si="0"/>
        <v>3286.1</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2.4</v>
      </c>
      <c r="M19" s="332">
        <f t="shared" si="1"/>
        <v>1.4</v>
      </c>
      <c r="N19" s="332">
        <f t="shared" si="1"/>
        <v>9.5</v>
      </c>
      <c r="O19" s="332">
        <f t="shared" si="1"/>
        <v>0</v>
      </c>
      <c r="P19" s="332">
        <f t="shared" si="1"/>
        <v>0</v>
      </c>
      <c r="Q19" s="332">
        <f t="shared" si="1"/>
        <v>0</v>
      </c>
      <c r="R19" s="332">
        <f t="shared" si="1"/>
        <v>0</v>
      </c>
      <c r="S19" s="332">
        <f t="shared" si="1"/>
        <v>4.3</v>
      </c>
      <c r="T19" s="332">
        <f t="shared" si="1"/>
        <v>7.4</v>
      </c>
      <c r="U19" s="332">
        <f t="shared" si="1"/>
        <v>0</v>
      </c>
      <c r="V19" s="332">
        <f t="shared" si="1"/>
        <v>176.7</v>
      </c>
      <c r="W19" s="332">
        <f t="shared" si="1"/>
        <v>0</v>
      </c>
      <c r="X19" s="332">
        <f t="shared" si="1"/>
        <v>0</v>
      </c>
      <c r="Y19" s="332">
        <f t="shared" si="1"/>
        <v>0</v>
      </c>
      <c r="Z19" s="333">
        <f t="shared" si="1"/>
        <v>106</v>
      </c>
      <c r="AA19" s="334">
        <f t="shared" ref="AA19:AA25" si="2">SUM(G19:Z19)</f>
        <v>307.7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2.4</v>
      </c>
      <c r="M37" s="368">
        <f t="shared" si="8"/>
        <v>1.4</v>
      </c>
      <c r="N37" s="368">
        <f t="shared" si="8"/>
        <v>9.5</v>
      </c>
      <c r="O37" s="368">
        <f t="shared" si="8"/>
        <v>0</v>
      </c>
      <c r="P37" s="368">
        <f t="shared" si="8"/>
        <v>0</v>
      </c>
      <c r="Q37" s="368">
        <f t="shared" si="8"/>
        <v>0</v>
      </c>
      <c r="R37" s="368">
        <f t="shared" si="8"/>
        <v>0</v>
      </c>
      <c r="S37" s="368">
        <f t="shared" si="8"/>
        <v>4.3</v>
      </c>
      <c r="T37" s="368">
        <f t="shared" si="8"/>
        <v>7.4</v>
      </c>
      <c r="U37" s="368">
        <f t="shared" si="8"/>
        <v>0</v>
      </c>
      <c r="V37" s="368">
        <f t="shared" si="8"/>
        <v>176.7</v>
      </c>
      <c r="W37" s="368">
        <f t="shared" si="8"/>
        <v>0</v>
      </c>
      <c r="X37" s="368">
        <f t="shared" si="8"/>
        <v>0</v>
      </c>
      <c r="Y37" s="368">
        <f t="shared" si="8"/>
        <v>0</v>
      </c>
      <c r="Z37" s="369">
        <f t="shared" si="8"/>
        <v>106</v>
      </c>
      <c r="AA37" s="370">
        <f t="shared" si="4"/>
        <v>307.7</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2.4</v>
      </c>
      <c r="M38" s="359">
        <f t="shared" si="9"/>
        <v>1.4</v>
      </c>
      <c r="N38" s="359">
        <f t="shared" si="9"/>
        <v>9.5</v>
      </c>
      <c r="O38" s="359">
        <f t="shared" si="9"/>
        <v>0</v>
      </c>
      <c r="P38" s="359">
        <f t="shared" si="9"/>
        <v>0</v>
      </c>
      <c r="Q38" s="359">
        <f t="shared" si="9"/>
        <v>0</v>
      </c>
      <c r="R38" s="359">
        <f t="shared" si="9"/>
        <v>0</v>
      </c>
      <c r="S38" s="359">
        <f t="shared" si="9"/>
        <v>4.3</v>
      </c>
      <c r="T38" s="359">
        <f t="shared" si="9"/>
        <v>7.4</v>
      </c>
      <c r="U38" s="359">
        <f t="shared" si="9"/>
        <v>0</v>
      </c>
      <c r="V38" s="359">
        <f t="shared" si="9"/>
        <v>176.7</v>
      </c>
      <c r="W38" s="359">
        <f t="shared" si="9"/>
        <v>0</v>
      </c>
      <c r="X38" s="359">
        <f t="shared" si="9"/>
        <v>0</v>
      </c>
      <c r="Y38" s="359">
        <f t="shared" si="9"/>
        <v>0</v>
      </c>
      <c r="Z38" s="360">
        <f t="shared" si="9"/>
        <v>97.2</v>
      </c>
      <c r="AA38" s="361">
        <f t="shared" si="4"/>
        <v>298.89999999999998</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2.4</v>
      </c>
      <c r="M39" s="362">
        <f>+ｷ.紙くず!$AA$28</f>
        <v>1.4</v>
      </c>
      <c r="N39" s="362">
        <f>+ｸ.木くず!$AA$28</f>
        <v>9.5</v>
      </c>
      <c r="O39" s="362">
        <f>+ｹ.繊維くず!$AA$28</f>
        <v>0</v>
      </c>
      <c r="P39" s="362">
        <f>+ｺ.動植物性残さ!$AA$28</f>
        <v>0</v>
      </c>
      <c r="Q39" s="362">
        <f>+ｻ.動物系固形不要物!$AA$28</f>
        <v>0</v>
      </c>
      <c r="R39" s="362">
        <f>+ｼ.ｺﾞﾑくず!$AA$28</f>
        <v>0</v>
      </c>
      <c r="S39" s="362">
        <f>+ｽ.金属くず!$AA$28</f>
        <v>4.3</v>
      </c>
      <c r="T39" s="362">
        <f>+ｾ.ｶﾞﾗｽ･ｺﾝｸﾘ･陶磁器くず!$AA$28</f>
        <v>7.4</v>
      </c>
      <c r="U39" s="362">
        <f>+ｿ.鉱さい!$AA$28</f>
        <v>0</v>
      </c>
      <c r="V39" s="362">
        <f>+ﾀ.がれき類!$AA$28</f>
        <v>176.7</v>
      </c>
      <c r="W39" s="362">
        <f>+ﾁ.動物のふん尿!$AA$28</f>
        <v>0</v>
      </c>
      <c r="X39" s="362">
        <f>+ﾂ.動物の死体!$AA$28</f>
        <v>0</v>
      </c>
      <c r="Y39" s="362">
        <f>+ﾃ.ばいじん!$AA$28</f>
        <v>0</v>
      </c>
      <c r="Z39" s="363">
        <f>+ﾄ.混合廃棄物その他!$AA$28</f>
        <v>97.2</v>
      </c>
      <c r="AA39" s="364">
        <f t="shared" si="4"/>
        <v>298.89999999999998</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8.8000000000000007</v>
      </c>
      <c r="AA42" s="367">
        <f>SUM(G42:Z42)</f>
        <v>8.8000000000000007</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2.4</v>
      </c>
      <c r="M43" s="371">
        <f>+ｷ.紙くず!$AL$27</f>
        <v>1.4</v>
      </c>
      <c r="N43" s="371">
        <f>+ｸ.木くず!$AL$27</f>
        <v>9.5</v>
      </c>
      <c r="O43" s="371">
        <f>+ｹ.繊維くず!$AL$27</f>
        <v>0</v>
      </c>
      <c r="P43" s="371">
        <f>+ｺ.動植物性残さ!$AL$27</f>
        <v>0</v>
      </c>
      <c r="Q43" s="371">
        <f>+ｻ.動物系固形不要物!$AL$27</f>
        <v>0</v>
      </c>
      <c r="R43" s="371">
        <f>+ｼ.ｺﾞﾑくず!$AL$27</f>
        <v>0</v>
      </c>
      <c r="S43" s="371">
        <f>+ｽ.金属くず!$AL$27</f>
        <v>4.3</v>
      </c>
      <c r="T43" s="371">
        <f>+ｾ.ｶﾞﾗｽ･ｺﾝｸﾘ･陶磁器くず!$AL$27</f>
        <v>7.4</v>
      </c>
      <c r="U43" s="371">
        <f>+ｿ.鉱さい!$AL$27</f>
        <v>0</v>
      </c>
      <c r="V43" s="371">
        <f>+ﾀ.がれき類!$AL$27</f>
        <v>176.7</v>
      </c>
      <c r="W43" s="371">
        <f>+ﾁ.動物のふん尿!$AL$27</f>
        <v>0</v>
      </c>
      <c r="X43" s="371">
        <f>+ﾂ.動物の死体!$AL$27</f>
        <v>0</v>
      </c>
      <c r="Y43" s="371">
        <f>+ﾃ.ばいじん!$AL$27</f>
        <v>0</v>
      </c>
      <c r="Z43" s="372">
        <f>+ﾄ.混合廃棄物その他!$AL$27</f>
        <v>106</v>
      </c>
      <c r="AA43" s="373">
        <f t="shared" si="4"/>
        <v>307.7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2.1</v>
      </c>
      <c r="M44" s="374">
        <f>+ｷ.紙くず!$AL$30</f>
        <v>1.3</v>
      </c>
      <c r="N44" s="374">
        <f>+ｸ.木くず!$AL$30</f>
        <v>9.5</v>
      </c>
      <c r="O44" s="374">
        <f>+ｹ.繊維くず!$AL$30</f>
        <v>0</v>
      </c>
      <c r="P44" s="374">
        <f>+ｺ.動植物性残さ!$AL$30</f>
        <v>0</v>
      </c>
      <c r="Q44" s="374">
        <f>+ｻ.動物系固形不要物!$AL$30</f>
        <v>0</v>
      </c>
      <c r="R44" s="374">
        <f>+ｼ.ｺﾞﾑくず!$AL$30</f>
        <v>0</v>
      </c>
      <c r="S44" s="374">
        <f>+ｽ.金属くず!$AL$30</f>
        <v>3.7</v>
      </c>
      <c r="T44" s="374">
        <f>+ｾ.ｶﾞﾗｽ･ｺﾝｸﾘ･陶磁器くず!$AL$30</f>
        <v>7.4</v>
      </c>
      <c r="U44" s="374">
        <f>+ｿ.鉱さい!$AL$30</f>
        <v>0</v>
      </c>
      <c r="V44" s="374">
        <f>+ﾀ.がれき類!$AL$30</f>
        <v>176.7</v>
      </c>
      <c r="W44" s="374">
        <f>+ﾁ.動物のふん尿!$AL$30</f>
        <v>0</v>
      </c>
      <c r="X44" s="374">
        <f>+ﾂ.動物の死体!$AL$30</f>
        <v>0</v>
      </c>
      <c r="Y44" s="374">
        <f>+ﾃ.ばいじん!$AL$30</f>
        <v>0</v>
      </c>
      <c r="Z44" s="375">
        <f>+ﾄ.混合廃棄物その他!$AL$30</f>
        <v>99.4</v>
      </c>
      <c r="AA44" s="376">
        <f t="shared" si="4"/>
        <v>300.10000000000002</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2.4</v>
      </c>
      <c r="M45" s="377">
        <f>+ｷ.紙くず!$AS$24</f>
        <v>1.4</v>
      </c>
      <c r="N45" s="377">
        <f>+ｸ.木くず!$AS$24</f>
        <v>9.5</v>
      </c>
      <c r="O45" s="377">
        <f>+ｹ.繊維くず!$AS$24</f>
        <v>0</v>
      </c>
      <c r="P45" s="377">
        <f>+ｺ.動植物性残さ!$AS$24</f>
        <v>0</v>
      </c>
      <c r="Q45" s="377">
        <f>+ｻ.動物系固形不要物!$AS$24</f>
        <v>0</v>
      </c>
      <c r="R45" s="377">
        <f>+ｼ.ｺﾞﾑくず!$AS$24</f>
        <v>0</v>
      </c>
      <c r="S45" s="377">
        <f>+ｽ.金属くず!$AS$24</f>
        <v>4.3</v>
      </c>
      <c r="T45" s="377">
        <f>+ｾ.ｶﾞﾗｽ･ｺﾝｸﾘ･陶磁器くず!$AS$24</f>
        <v>7.4</v>
      </c>
      <c r="U45" s="377">
        <f>+ｿ.鉱さい!$AS$24</f>
        <v>0</v>
      </c>
      <c r="V45" s="377">
        <f>+ﾀ.がれき類!$AS$24</f>
        <v>176.7</v>
      </c>
      <c r="W45" s="377">
        <f>+ﾁ.動物のふん尿!$AS$24</f>
        <v>0</v>
      </c>
      <c r="X45" s="377">
        <f>+ﾂ.動物の死体!$AS$24</f>
        <v>0</v>
      </c>
      <c r="Y45" s="377">
        <f>+ﾃ.ばいじん!$AS$24</f>
        <v>0</v>
      </c>
      <c r="Z45" s="378">
        <f>+ﾄ.混合廃棄物その他!$AS$24</f>
        <v>97.2</v>
      </c>
      <c r="AA45" s="379">
        <f t="shared" si="4"/>
        <v>298.89999999999998</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0.2</v>
      </c>
      <c r="I55" s="414">
        <f t="shared" si="10"/>
        <v>0</v>
      </c>
      <c r="J55" s="414">
        <f t="shared" si="10"/>
        <v>0</v>
      </c>
      <c r="K55" s="414">
        <f t="shared" si="10"/>
        <v>0</v>
      </c>
      <c r="L55" s="414">
        <f t="shared" si="10"/>
        <v>11.9</v>
      </c>
      <c r="M55" s="414">
        <f t="shared" si="10"/>
        <v>2.8</v>
      </c>
      <c r="N55" s="414">
        <f t="shared" si="10"/>
        <v>17.7</v>
      </c>
      <c r="O55" s="414">
        <f t="shared" si="10"/>
        <v>0</v>
      </c>
      <c r="P55" s="414">
        <f t="shared" si="10"/>
        <v>0</v>
      </c>
      <c r="Q55" s="414">
        <f t="shared" si="10"/>
        <v>0</v>
      </c>
      <c r="R55" s="414">
        <f t="shared" si="10"/>
        <v>0</v>
      </c>
      <c r="S55" s="414">
        <f t="shared" si="10"/>
        <v>12.600000000000001</v>
      </c>
      <c r="T55" s="414">
        <f t="shared" si="10"/>
        <v>52.6</v>
      </c>
      <c r="U55" s="414">
        <f t="shared" si="10"/>
        <v>0</v>
      </c>
      <c r="V55" s="414">
        <f t="shared" si="10"/>
        <v>3311.1</v>
      </c>
      <c r="W55" s="414">
        <f t="shared" si="10"/>
        <v>0</v>
      </c>
      <c r="X55" s="414">
        <f t="shared" si="10"/>
        <v>0</v>
      </c>
      <c r="Y55" s="414">
        <f t="shared" si="10"/>
        <v>0</v>
      </c>
      <c r="Z55" s="414">
        <f t="shared" si="10"/>
        <v>250.4</v>
      </c>
      <c r="AA55" s="415">
        <f>+AA9+AA19+AA20</f>
        <v>3659.3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令和6年6月25日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東京都新宿区四谷1-23</v>
      </c>
      <c r="K16" s="705"/>
      <c r="L16" s="706"/>
      <c r="M16" s="706"/>
      <c r="N16" s="706"/>
      <c r="O16" s="707"/>
    </row>
    <row r="17" spans="1:15" ht="26.25" customHeight="1" x14ac:dyDescent="0.15">
      <c r="C17" s="78"/>
      <c r="H17" s="23" t="s">
        <v>7</v>
      </c>
      <c r="I17" s="23"/>
      <c r="J17" s="705" t="str">
        <f>+表紙!J40</f>
        <v>株式会社 第一ヒューテック
代表取締役社長　島谷　　聡</v>
      </c>
      <c r="K17" s="705"/>
      <c r="L17" s="706"/>
      <c r="M17" s="706"/>
      <c r="N17" s="706"/>
      <c r="O17" s="707"/>
    </row>
    <row r="18" spans="1:15" x14ac:dyDescent="0.15">
      <c r="C18" s="78"/>
      <c r="J18" s="21" t="s">
        <v>8</v>
      </c>
      <c r="O18" s="79"/>
    </row>
    <row r="19" spans="1:15" x14ac:dyDescent="0.15">
      <c r="C19" s="78"/>
      <c r="J19" s="24" t="s">
        <v>9</v>
      </c>
      <c r="K19" s="24"/>
      <c r="L19" s="718" t="str">
        <f>IF(+表紙!L42="","",+表紙!L42)</f>
        <v>03-3359-8811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第一ヒューテック（本社）</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1783</v>
      </c>
      <c r="N25" s="743"/>
      <c r="O25" s="744"/>
    </row>
    <row r="26" spans="1:15" ht="18" customHeight="1" x14ac:dyDescent="0.15">
      <c r="C26" s="467" t="s">
        <v>11</v>
      </c>
      <c r="D26" s="468"/>
      <c r="E26" s="469"/>
      <c r="F26" s="729" t="str">
        <f>+表紙!F49</f>
        <v>東京都新宿区四谷1-23</v>
      </c>
      <c r="G26" s="730"/>
      <c r="H26" s="730"/>
      <c r="I26" s="730"/>
      <c r="J26" s="730"/>
      <c r="K26" s="730"/>
      <c r="L26" s="126" t="s">
        <v>172</v>
      </c>
      <c r="M26" s="223"/>
      <c r="N26" s="733" t="str">
        <f>IF(+表紙!N49="","",+表紙!N49)</f>
        <v>03-3359-8811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 xml:space="preserve">完工高（本社）　 72.5億円 </v>
      </c>
      <c r="G35" s="700"/>
      <c r="H35" s="700"/>
      <c r="I35" s="700"/>
      <c r="J35" s="700"/>
      <c r="K35" s="700"/>
      <c r="L35" s="700"/>
      <c r="M35" s="700"/>
      <c r="N35" s="700"/>
      <c r="O35" s="701"/>
    </row>
    <row r="36" spans="3:15" ht="23.25" customHeight="1" x14ac:dyDescent="0.15">
      <c r="C36" s="301"/>
      <c r="D36" s="318" t="s">
        <v>24</v>
      </c>
      <c r="E36" s="319" t="s">
        <v>378</v>
      </c>
      <c r="F36" s="702" t="str">
        <f>+表紙!F59</f>
        <v>（本社）121人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3351.6000000000004</v>
      </c>
      <c r="I40" s="241" t="s">
        <v>4</v>
      </c>
      <c r="J40" s="447" t="s">
        <v>324</v>
      </c>
      <c r="K40" s="448"/>
      <c r="L40" s="449"/>
      <c r="M40" s="746">
        <f>+表紙!M63</f>
        <v>3351.6000000000004</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1119.0999999999999</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3286.1</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5011FC0541BE4688237A1AE17D9F3A" ma:contentTypeVersion="16" ma:contentTypeDescription="新しいドキュメントを作成します。" ma:contentTypeScope="" ma:versionID="4bb73affe5f5aa19cbb3f90fd4dc42a4">
  <xsd:schema xmlns:xsd="http://www.w3.org/2001/XMLSchema" xmlns:xs="http://www.w3.org/2001/XMLSchema" xmlns:p="http://schemas.microsoft.com/office/2006/metadata/properties" xmlns:ns3="b426044f-add9-4198-adaf-2d5b025745f5" xmlns:ns4="e42e9e13-2414-42a5-823d-b6be9b9282b4" targetNamespace="http://schemas.microsoft.com/office/2006/metadata/properties" ma:root="true" ma:fieldsID="6d65b6c3b98ea5ff5cd7db320c09c957" ns3:_="" ns4:_="">
    <xsd:import namespace="b426044f-add9-4198-adaf-2d5b025745f5"/>
    <xsd:import namespace="e42e9e13-2414-42a5-823d-b6be9b9282b4"/>
    <xsd:element name="properties">
      <xsd:complexType>
        <xsd:sequence>
          <xsd:element name="documentManagement">
            <xsd:complexType>
              <xsd:all>
                <xsd:element ref="ns3:SharedWithUser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3:SharedWithDetails"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6044f-add9-4198-adaf-2d5b025745f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共有のヒントのハッシュ" ma:internalName="SharingHintHash" ma:readOnly="true">
      <xsd:simpleType>
        <xsd:restriction base="dms:Text"/>
      </xsd:simple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2e9e13-2414-42a5-823d-b6be9b9282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42e9e13-2414-42a5-823d-b6be9b9282b4" xsi:nil="true"/>
  </documentManagement>
</p:properties>
</file>

<file path=customXml/itemProps1.xml><?xml version="1.0" encoding="utf-8"?>
<ds:datastoreItem xmlns:ds="http://schemas.openxmlformats.org/officeDocument/2006/customXml" ds:itemID="{17BE0941-9227-4BBC-A170-EED2681C5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6044f-add9-4198-adaf-2d5b025745f5"/>
    <ds:schemaRef ds:uri="e42e9e13-2414-42a5-823d-b6be9b9282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181000-FFD1-4D65-8B3E-73BA84624DAE}">
  <ds:schemaRefs>
    <ds:schemaRef ds:uri="http://schemas.microsoft.com/sharepoint/v3/contenttype/forms"/>
  </ds:schemaRefs>
</ds:datastoreItem>
</file>

<file path=customXml/itemProps3.xml><?xml version="1.0" encoding="utf-8"?>
<ds:datastoreItem xmlns:ds="http://schemas.openxmlformats.org/officeDocument/2006/customXml" ds:itemID="{8EC66EF9-FE69-4017-80CA-1B576CA141C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426044f-add9-4198-adaf-2d5b025745f5"/>
    <ds:schemaRef ds:uri="http://purl.org/dc/terms/"/>
    <ds:schemaRef ds:uri="http://schemas.openxmlformats.org/package/2006/metadata/core-properties"/>
    <ds:schemaRef ds:uri="e42e9e13-2414-42a5-823d-b6be9b9282b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2024-07-02T03:57:25Z</dcterms:created>
  <dcterms:modified xsi:type="dcterms:W3CDTF">2024-09-05T04:33:13Z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0x010100E85011FC0541BE4688237A1AE17D9F3A</vt:lpwstr>
  </property>
</Properties>
</file>