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0730" windowHeight="110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8" i="94"/>
  <c r="AA29" i="94"/>
  <c r="H32" i="94"/>
  <c r="H31" i="94" s="1"/>
  <c r="H26" i="94" s="1"/>
  <c r="H27" i="94" s="1"/>
  <c r="AA44" i="94"/>
  <c r="K226" i="95" s="1"/>
  <c r="K202" i="98" s="1"/>
  <c r="H38" i="94"/>
  <c r="H37" i="94" s="1"/>
  <c r="O38" i="94"/>
  <c r="O37" i="94" s="1"/>
  <c r="O19" i="94" s="1"/>
  <c r="O12" i="94" s="1"/>
  <c r="AK27" i="82"/>
  <c r="X32" i="94"/>
  <c r="X31" i="94" s="1"/>
  <c r="X26" i="94" s="1"/>
  <c r="X18" i="82"/>
  <c r="O16" i="83"/>
  <c r="Y50" i="94" s="1"/>
  <c r="X21" i="83"/>
  <c r="AK27" i="83"/>
  <c r="O9" i="94"/>
  <c r="O55" i="94" s="1"/>
  <c r="O14" i="94"/>
  <c r="X27" i="94"/>
  <c r="X21" i="78"/>
  <c r="O16" i="79"/>
  <c r="R50" i="94" s="1"/>
  <c r="X21" i="89"/>
  <c r="F12" i="83"/>
  <c r="O18" i="94"/>
  <c r="O10"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6" i="94" l="1"/>
  <c r="O13" i="94"/>
  <c r="O15" i="94"/>
  <c r="O17"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<sst xmlns="http://schemas.openxmlformats.org/spreadsheetml/2006/main" count="3179" uniqueCount="465">
  <si>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</si>
  <si>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</si>
  <si>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</si>
  <si>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</si>
  <si>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</si>
  <si>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</si>
  <si>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</si>
  <si>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</si>
  <si>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</si>
  <si>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</si>
  <si>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</si>
  <si>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</si>
  <si>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</si>
  <si>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</si>
  <si>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</si>
  <si>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</si>
  <si>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</si>
  <si>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</si>
  <si>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</si>
  <si>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</si>
  <si>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</si>
  <si>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</si>
  <si>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</si>
  <si>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</si>
  <si>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</si>
  <si>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</si>
  <si>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</si>
  <si>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</si>
  <si>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</si>
  <si>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</si>
  <si>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</si>
  <si>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</si>
  <si>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</si>
  <si>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</si>
  <si>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</si>
  <si>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</si>
  <si>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</si>
  <si>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</si>
  <si>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</si>
  <si>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</si>
  <si>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</si>
  <si>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</si>
  <si>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</si>
  <si>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</si>
  <si>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</si>
  <si>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</si>
  <si>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</si>
  <si>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</si>
  <si>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</si>
  <si>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</si>
  <si>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</si>
  <si>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</si>
  <si>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</si>
  <si>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</si>
  <si>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</si>
  <si>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</si>
  <si>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</si>
  <si>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</si>
  <si>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</si>
  <si>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</si>
  <si>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</si>
  <si>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</si>
  <si>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</si>
  <si>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</si>
  <si>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</si>
  <si>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</si>
  <si>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</si>
  <si>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</si>
  <si>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</si>
  <si>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</si>
  <si>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</si>
  <si>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</si>
  <si>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</si>
  <si>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</si>
  <si>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</si>
  <si>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</si>
  <si>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</si>
  <si>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</si>
  <si>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</si>
  <si>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</si>
  <si>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</si>
  <si>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</si>
  <si>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</si>
  <si>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</si>
  <si>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</si>
  <si>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</si>
  <si>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</si>
  <si>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</si>
  <si>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</si>
  <si>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</si>
  <si>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</si>
  <si>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</si>
  <si>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</si>
  <si>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</si>
  <si>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</si>
  <si>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</si>
  <si>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</si>
  <si>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</si>
  <si>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</si>
  <si>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</si>
  <si>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</si>
  <si>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</si>
  <si>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</si>
  <si>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</si>
  <si>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</si>
  <si>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</si>
  <si>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</si>
  <si>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</si>
  <si>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</si>
  <si>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</si>
  <si>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</si>
  <si>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</si>
  <si>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</si>
  <si>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</si>
  <si>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</si>
  <si>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</si>
  <si>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</si>
  <si>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</si>
  <si>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</si>
  <si>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</si>
  <si>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</si>
  <si>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</si>
  <si>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</si>
  <si>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</si>
  <si>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</si>
  <si>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</si>
  <si>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</si>
  <si>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</si>
  <si>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</si>
  <si>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</si>
  <si>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</si>
  <si>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</si>
  <si>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</si>
  <si>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</si>
  <si>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</si>
  <si>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</si>
  <si>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</si>
  <si>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</si>
  <si>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</si>
  <si>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</si>
  <si>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</si>
  <si>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</si>
  <si>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</si>
  <si>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</si>
  <si>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</si>
  <si>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</si>
  <si>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</si>
  <si>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</si>
  <si>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</si>
  <si>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</si>
  <si>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</si>
  <si>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</si>
  <si>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</si>
  <si>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</si>
  <si>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</si>
  <si>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</si>
  <si>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</si>
  <si>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</si>
  <si>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</si>
  <si>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</si>
  <si>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</si>
  <si>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</si>
  <si>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</si>
  <si>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</si>
  <si>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</si>
  <si>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</si>
  <si>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</si>
  <si>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</si>
  <si>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</si>
  <si>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</si>
  <si>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</si>
  <si>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</si>
  <si>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</si>
  <si>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</si>
  <si>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</si>
  <si>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</si>
  <si>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</si>
  <si>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</si>
  <si>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</si>
  <si>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</si>
  <si>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</si>
  <si>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</si>
  <si>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</si>
  <si>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</si>
  <si>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</si>
  <si>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</si>
  <si>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</si>
  <si>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</si>
  <si>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</si>
  <si>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</si>
  <si>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</si>
  <si>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</si>
  <si>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</si>
  <si>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</si>
  <si>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</si>
  <si>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</si>
  <si>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</si>
  <si>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</si>
  <si>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</si>
  <si>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</si>
  <si>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</si>
  <si>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</si>
  <si>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</si>
  <si>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</si>
  <si>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</si>
  <si>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</si>
  <si>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</si>
  <si>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</si>
  <si>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</si>
  <si>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</si>
  <si>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</si>
  <si>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</si>
  <si>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</si>
  <si>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</si>
  <si>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</si>
  <si>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</si>
  <si>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</si>
  <si>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</si>
  <si>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</si>
  <si>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</si>
  <si>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</si>
  <si>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</si>
  <si>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</si>
  <si>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</si>
  <si>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</si>
  <si>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</si>
  <si>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</si>
  <si>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</si>
  <si>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</si>
  <si>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</si>
  <si>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</si>
  <si>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</si>
  <si>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</si>
  <si>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</si>
  <si>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</si>
  <si>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</si>
  <si>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</si>
  <si>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</si>
  <si>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</si>
  <si>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</si>
  <si>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</si>
  <si>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</si>
  <si>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</si>
  <si>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</si>
  <si>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</si>
  <si>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</si>
  <si>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</si>
  <si>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</si>
  <si>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</si>
  <si>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</si>
  <si>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</si>
  <si>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</si>
  <si>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</si>
  <si>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</si>
  <si>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</si>
  <si>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</si>
  <si>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</si>
  <si>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</si>
  <si>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</si>
  <si>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</si>
  <si>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</si>
  <si>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</si>
  <si>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</si>
  <si>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</si>
  <si>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</si>
  <si>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</si>
  <si>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</si>
  <si>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</si>
  <si>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</si>
  <si>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</si>
  <si>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</si>
  <si>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</si>
  <si>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</si>
  <si>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</si>
  <si>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</si>
  <si>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</si>
  <si>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</si>
  <si>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</si>
  <si>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</si>
  <si>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</si>
  <si>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</si>
  <si>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</si>
  <si>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</si>
  <si>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</si>
  <si>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</si>
  <si>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</si>
  <si>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</si>
  <si>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</si>
  <si>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</si>
  <si>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</si>
  <si>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</si>
  <si>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</si>
  <si>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</si>
  <si>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</si>
  <si>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</si>
  <si>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</si>
  <si>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</si>
  <si>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</si>
  <si>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</si>
  <si>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</si>
  <si>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</si>
  <si>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</si>
  <si>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</si>
  <si>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</si>
  <si>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</si>
  <si>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</si>
  <si>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</si>
  <si>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</si>
  <si>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</si>
  <si>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</si>
  <si>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</si>
  <si>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</si>
  <si>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</si>
  <si>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</si>
  <si>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</si>
  <si>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</si>
  <si>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</si>
  <si>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</si>
  <si>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</si>
  <si>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</si>
  <si>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</si>
  <si>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</si>
  <si>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</si>
  <si>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</si>
  <si>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</si>
  <si>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</si>
  <si>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</si>
  <si>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</si>
  <si>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</si>
  <si>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</si>
  <si>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</si>
  <si>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</si>
  <si>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</si>
  <si>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</si>
  <si>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</si>
  <si>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</si>
  <si>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</si>
  <si>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</si>
  <si>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</si>
  <si>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</si>
  <si>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</si>
  <si>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</si>
  <si>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</si>
  <si>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</si>
  <si>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</si>
  <si>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</si>
  <si>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</si>
  <si>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</si>
  <si>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</si>
  <si>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</si>
  <si>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</si>
  <si>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</si>
  <si>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</si>
  <si>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</si>
  <si>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</si>
  <si>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</si>
  <si>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</si>
  <si>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</si>
  <si>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</si>
  <si>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</si>
  <si>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</si>
  <si>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</si>
  <si>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</si>
  <si>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</si>
  <si>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</si>
  <si>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</si>
  <si>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</si>
  <si>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</si>
  <si>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</si>
  <si>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</si>
  <si>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</si>
  <si>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</si>
  <si>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</si>
  <si>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</si>
  <si>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</si>
  <si>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</si>
  <si>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</si>
  <si>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</si>
  <si>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</si>
  <si>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</si>
  <si>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</si>
  <si>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</si>
  <si>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</si>
  <si>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</si>
  <si>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</si>
  <si>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</si>
  <si>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</si>
  <si>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</si>
  <si>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</si>
  <si>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</si>
  <si>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</si>
  <si>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</si>
  <si>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</si>
  <si>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</si>
  <si>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</si>
  <si>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</si>
  <si>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</si>
  <si>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</si>
  <si>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</si>
  <si>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</si>
  <si>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</si>
  <si>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</si>
  <si>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</si>
  <si>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</si>
  <si>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</si>
  <si>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</si>
  <si>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</si>
  <si>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</si>
  <si>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</si>
  <si>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</si>
  <si>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</si>
  <si>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</si>
  <si>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</si>
  <si>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</si>
  <si>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</si>
  <si>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</si>
  <si>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</si>
  <si>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</si>
  <si>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</si>
  <si>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</si>
  <si>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</si>
  <si>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</si>
  <si>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</si>
  <si>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</si>
  <si>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</si>
  <si>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</si>
  <si>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</si>
  <si>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</si>
  <si>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</si>
  <si>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</si>
  <si>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</si>
  <si>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</si>
  <si>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</si>
  <si>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</si>
  <si>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</si>
  <si>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</si>
  <si>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</si>
  <si>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</si>
  <si>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</si>
  <si>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</si>
  <si>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</si>
  <si>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</si>
  <si>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</si>
  <si>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</si>
  <si>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</si>
  <si>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046-822-0501</t>
    <phoneticPr fontId="3"/>
  </si>
  <si>
    <t>がれき類 → 自社再生工場に委託、路盤材や再生アスファルト合材に再資源化
汚　 　泥 → 中間処理工場に委託、天日乾燥施設、造粒固化装置、凝集沈殿装置にて処理
ガラス・コンクリート・陶磁器くず→ 中間処理工場に委託、資材等への再利用</t>
    <rPh sb="93" eb="96">
      <t>トウジキ</t>
    </rPh>
    <rPh sb="110" eb="112">
      <t>シザイ</t>
    </rPh>
    <rPh sb="112" eb="113">
      <t>トウ</t>
    </rPh>
    <rPh sb="115" eb="118">
      <t>サイリヨウ</t>
    </rPh>
    <phoneticPr fontId="3"/>
  </si>
  <si>
    <t>前田道路㈱西関東支店　製品部及び工務部　指導・チェック→前田道路㈱横須賀営業所</t>
    <phoneticPr fontId="3"/>
  </si>
  <si>
    <t>３Ｒを全体的に推進。
全国各地の発生現場から、再生工場・再生業者へ委託し、減量化を図っている。</t>
    <phoneticPr fontId="3"/>
  </si>
  <si>
    <t>職員の教育・研修を推進し、とくに新人社員に対し廃棄物処理の知識を植え付けるべく講義を開催。
全社的に産廃削減の意識高揚を図る。
他社への電子マニフェスト化への促進を図る。</t>
    <phoneticPr fontId="3"/>
  </si>
  <si>
    <t>現場発生廃棄物について適切な分別を行うよう、職員教育を行っている。</t>
    <phoneticPr fontId="3"/>
  </si>
  <si>
    <t>自社処分場で、再資源化を図っている。</t>
    <phoneticPr fontId="3"/>
  </si>
  <si>
    <t>引き続き自社処分場での再資源化を推進する。</t>
    <phoneticPr fontId="3"/>
  </si>
  <si>
    <t>―</t>
    <phoneticPr fontId="3"/>
  </si>
  <si>
    <t>委託処理業者の再資源化の取り組みについて情報収集し、適切な処理を行う工事を選定している</t>
    <phoneticPr fontId="3"/>
  </si>
  <si>
    <t>電子マニフェストの導入を今以上に推進する。</t>
    <phoneticPr fontId="3"/>
  </si>
  <si>
    <t>横須賀市三春町4-1-16</t>
    <phoneticPr fontId="3"/>
  </si>
  <si>
    <t>前田道路株式会社 横須賀営業所
所長　中根　将司</t>
    <phoneticPr fontId="3"/>
  </si>
  <si>
    <t>前田道路株式会社　横須賀営業所</t>
    <phoneticPr fontId="3"/>
  </si>
  <si>
    <t>神奈川県横須賀市三春町4-1-16</t>
    <phoneticPr fontId="3"/>
  </si>
  <si>
    <t>046-822-0501</t>
    <phoneticPr fontId="3"/>
  </si>
  <si>
    <t>横浜市長</t>
    <phoneticPr fontId="3"/>
  </si>
  <si>
    <t>Ｄ－建設業</t>
    <phoneticPr fontId="3"/>
  </si>
  <si>
    <t>06　総合工事業</t>
    <phoneticPr fontId="3"/>
  </si>
  <si>
    <t>令和   6年   5月  27日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</si>
</sst>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0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3.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4.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5.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C25" zoomScale="98" zoomScaleNormal="115" zoomScaleSheetLayoutView="98" workbookViewId="0">
      <selection activeCell="Y24" sqref="Y24"/>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464</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461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456</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457</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460</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458</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1940</v>
      </c>
      <c r="Q49" s="726"/>
      <c r="R49" s="726"/>
      <c r="S49" s="726"/>
      <c r="T49" s="726"/>
      <c r="U49" s="727"/>
    </row>
    <row r="50" spans="3:54" ht="26.25" customHeight="1" x14ac:dyDescent="0.15">
      <c r="C50" s="697" t="s">
        <v>11</v>
      </c>
      <c r="D50" s="698"/>
      <c r="E50" s="699"/>
      <c r="F50" s="708" t="s">
        <v>459</v>
      </c>
      <c r="G50" s="709"/>
      <c r="H50" s="709"/>
      <c r="I50" s="709"/>
      <c r="J50" s="709"/>
      <c r="K50" s="709"/>
      <c r="L50" s="709"/>
      <c r="M50" s="709"/>
      <c r="N50" s="592" t="s">
        <v>172</v>
      </c>
      <c r="O50" s="595"/>
      <c r="P50" s="596"/>
      <c r="Q50" s="712" t="s">
        <v>445</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462</v>
      </c>
      <c r="G54" s="793"/>
      <c r="H54" s="793"/>
      <c r="I54" s="793"/>
      <c r="J54" s="793"/>
      <c r="K54" s="793"/>
      <c r="L54" s="38" t="s">
        <v>48</v>
      </c>
      <c r="M54" s="38"/>
      <c r="N54" s="797" t="s">
        <v>463</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183</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7</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446</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447</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4</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3729.7</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448</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4</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3019.5</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449</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450</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450</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451</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452</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453</v>
      </c>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453</v>
      </c>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453</v>
      </c>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453</v>
      </c>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2"/>
      <c r="G205" s="653"/>
      <c r="H205" s="653"/>
      <c r="I205" s="653"/>
      <c r="J205" s="653"/>
      <c r="K205" s="653"/>
      <c r="L205" s="653"/>
      <c r="M205" s="653"/>
      <c r="N205" s="653"/>
      <c r="O205" s="653"/>
      <c r="P205" s="653"/>
      <c r="Q205" s="653"/>
      <c r="R205" s="653"/>
      <c r="S205" s="653"/>
      <c r="T205" s="653"/>
      <c r="U205" s="654"/>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20.8</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20.8</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454</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19.5</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19.5</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455</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前田道路株式会社　横須賀営業所</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F33" sqref="F33:G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5.5</v>
      </c>
      <c r="P27" s="881"/>
      <c r="Q27" s="881"/>
      <c r="R27" s="881"/>
      <c r="S27" s="59" t="s">
        <v>38</v>
      </c>
      <c r="T27" s="80"/>
      <c r="U27" s="80"/>
      <c r="X27" s="78" t="s">
        <v>39</v>
      </c>
      <c r="Y27" s="81"/>
      <c r="AG27" s="68"/>
      <c r="AH27" s="68"/>
      <c r="AI27" s="68"/>
      <c r="AJ27" s="68"/>
      <c r="AK27" s="831">
        <f>+AG18+O27</f>
        <v>5.5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5.5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5.8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F33" sqref="F33:G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2.6</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2.5</v>
      </c>
      <c r="P27" s="881"/>
      <c r="Q27" s="881"/>
      <c r="R27" s="881"/>
      <c r="S27" s="59" t="s">
        <v>38</v>
      </c>
      <c r="T27" s="80"/>
      <c r="U27" s="80"/>
      <c r="X27" s="78" t="s">
        <v>39</v>
      </c>
      <c r="Y27" s="81"/>
      <c r="AG27" s="68"/>
      <c r="AH27" s="68"/>
      <c r="AI27" s="68"/>
      <c r="AJ27" s="68"/>
      <c r="AK27" s="831">
        <f>+AG18+O27</f>
        <v>2.5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2.6</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2.6</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AI24" sqref="AI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3011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3720.6</v>
      </c>
      <c r="G24" s="837"/>
      <c r="H24" s="234" t="s">
        <v>198</v>
      </c>
      <c r="J24" s="71"/>
      <c r="K24" s="68"/>
      <c r="L24" s="875"/>
      <c r="O24" s="833">
        <v>3000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11</v>
      </c>
      <c r="P27" s="881"/>
      <c r="Q27" s="881"/>
      <c r="R27" s="881"/>
      <c r="S27" s="59" t="s">
        <v>38</v>
      </c>
      <c r="T27" s="80"/>
      <c r="U27" s="80"/>
      <c r="X27" s="78" t="s">
        <v>39</v>
      </c>
      <c r="Y27" s="81"/>
      <c r="AG27" s="68"/>
      <c r="AH27" s="68"/>
      <c r="AI27" s="68"/>
      <c r="AJ27" s="68"/>
      <c r="AK27" s="831">
        <f>+AG18+O27</f>
        <v>11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11.7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11.7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8" workbookViewId="0">
      <selection activeCell="AH24" sqref="AH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前田道路株式会社　横須賀営業所</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0.7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0.5</v>
      </c>
      <c r="P27" s="881"/>
      <c r="Q27" s="881"/>
      <c r="R27" s="881"/>
      <c r="S27" s="59" t="s">
        <v>38</v>
      </c>
      <c r="T27" s="80"/>
      <c r="U27" s="80"/>
      <c r="X27" s="78" t="s">
        <v>39</v>
      </c>
      <c r="Y27" s="81"/>
      <c r="AG27" s="68"/>
      <c r="AH27" s="68"/>
      <c r="AI27" s="68"/>
      <c r="AJ27" s="68"/>
      <c r="AK27" s="831">
        <f>+AG18+O27</f>
        <v>0.5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0.5</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E16"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前田道路株式会社　横須賀営業所</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5.8</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v>
      </c>
      <c r="T9" s="507">
        <f>IF(OR(ｾ.ｶﾞﾗｽ･ｺﾝｸﾘ･陶磁器くず!F24&gt;0,ｾ.ｶﾞﾗｽ･ｺﾝｸﾘ･陶磁器くず!F24&lt;0),ｾ.ｶﾞﾗｽ･ｺﾝｸﾘ･陶磁器くず!F24,IF(T$19&gt;0,"0",0))</f>
        <v>2.6</v>
      </c>
      <c r="U9" s="507">
        <f>IF(OR(ｿ.鉱さい!F24&gt;0,ｿ.鉱さい!F24&lt;0),ｿ.鉱さい!F24,IF(U$19&gt;0,"0",0))</f>
        <v>0</v>
      </c>
      <c r="V9" s="507">
        <f>IF(OR(ﾀ.がれき類!F24&gt;0,ﾀ.がれき類!F24&lt;0),ﾀ.がれき類!F24,IF(V$19&gt;0,"0",0))</f>
        <v>3720.6</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0.7</v>
      </c>
      <c r="AA9" s="509">
        <f>IF(SUM(G9:Z9)&gt;0,SUM(G9:Z9),IF(AA$19&gt;0,"0",0))</f>
        <v>3729.7</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5.8</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v>
      </c>
      <c r="T14" s="513">
        <f>IF(OR(ｾ.ｶﾞﾗｽ･ｺﾝｸﾘ･陶磁器くず!F29&gt;0,ｾ.ｶﾞﾗｽ･ｺﾝｸﾘ･陶磁器くず!F29&lt;0),ｾ.ｶﾞﾗｽ･ｺﾝｸﾘ･陶磁器くず!F29,IF(T$19&gt;0,"0",0))</f>
        <v>2.6</v>
      </c>
      <c r="U14" s="513">
        <f>IF(OR(ｿ.鉱さい!F29&gt;0,ｿ.鉱さい!F29&lt;0),ｿ.鉱さい!F29,IF(U$19&gt;0,"0",0))</f>
        <v>0</v>
      </c>
      <c r="V14" s="513">
        <f>IF(OR(ﾀ.がれき類!F29&gt;0,ﾀ.がれき類!F29&lt;0),ﾀ.がれき類!F29,IF(V$19&gt;0,"0",0))</f>
        <v>11.7</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0.7</v>
      </c>
      <c r="AA14" s="515">
        <f t="shared" si="0"/>
        <v>20.8</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t="str">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t="str">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5.8</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v>
      </c>
      <c r="T16" s="513">
        <f>IF(OR(ｾ.ｶﾞﾗｽ･ｺﾝｸﾘ･陶磁器くず!F31&gt;0,ｾ.ｶﾞﾗｽ･ｺﾝｸﾘ･陶磁器くず!F31&lt;0),ｾ.ｶﾞﾗｽ･ｺﾝｸﾘ･陶磁器くず!F31,IF(T$19&gt;0,"0",0))</f>
        <v>2.6</v>
      </c>
      <c r="U16" s="513">
        <f>IF(OR(ｿ.鉱さい!F31&gt;0,ｿ.鉱さい!F31&lt;0),ｿ.鉱さい!F31,IF(U$19&gt;0,"0",0))</f>
        <v>0</v>
      </c>
      <c r="V16" s="513">
        <f>IF(OR(ﾀ.がれき類!F31&gt;0,ﾀ.がれき類!F31&lt;0),ﾀ.がれき類!F31,IF(V$19&gt;0,"0",0))</f>
        <v>11.7</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0.7</v>
      </c>
      <c r="AA16" s="515">
        <f t="shared" si="0"/>
        <v>20.8</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5.5</v>
      </c>
      <c r="I19" s="519">
        <f t="shared" si="1"/>
        <v>0</v>
      </c>
      <c r="J19" s="519">
        <f t="shared" si="1"/>
        <v>0</v>
      </c>
      <c r="K19" s="519">
        <f t="shared" si="1"/>
        <v>0</v>
      </c>
      <c r="L19" s="519">
        <f t="shared" si="1"/>
        <v>0</v>
      </c>
      <c r="M19" s="519">
        <f t="shared" si="1"/>
        <v>0</v>
      </c>
      <c r="N19" s="519">
        <f t="shared" si="1"/>
        <v>0</v>
      </c>
      <c r="O19" s="519">
        <f t="shared" si="1"/>
        <v>0</v>
      </c>
      <c r="P19" s="519">
        <f t="shared" si="1"/>
        <v>0</v>
      </c>
      <c r="Q19" s="519">
        <f t="shared" si="1"/>
        <v>0</v>
      </c>
      <c r="R19" s="519">
        <f t="shared" si="1"/>
        <v>0</v>
      </c>
      <c r="S19" s="519">
        <f t="shared" si="1"/>
        <v>0</v>
      </c>
      <c r="T19" s="519">
        <f t="shared" si="1"/>
        <v>2.5</v>
      </c>
      <c r="U19" s="519">
        <f t="shared" si="1"/>
        <v>0</v>
      </c>
      <c r="V19" s="519">
        <f t="shared" si="1"/>
        <v>3011</v>
      </c>
      <c r="W19" s="519">
        <f t="shared" si="1"/>
        <v>0</v>
      </c>
      <c r="X19" s="519">
        <f t="shared" si="1"/>
        <v>0</v>
      </c>
      <c r="Y19" s="519">
        <f t="shared" si="1"/>
        <v>0</v>
      </c>
      <c r="Z19" s="520">
        <f t="shared" si="1"/>
        <v>0.5</v>
      </c>
      <c r="AA19" s="521">
        <f t="shared" ref="AA19:AA25" si="2">SUM(G19:Z19)</f>
        <v>3019.5</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3000</v>
      </c>
      <c r="W25" s="532">
        <f>+ﾁ.動物のふん尿!$O$24</f>
        <v>0</v>
      </c>
      <c r="X25" s="532">
        <f>+ﾂ.動物の死体!$O$24</f>
        <v>0</v>
      </c>
      <c r="Y25" s="532">
        <f>+ﾃ.ばいじん!$O$24</f>
        <v>0</v>
      </c>
      <c r="Z25" s="533">
        <f>+ﾄ.混合廃棄物その他!$O$24</f>
        <v>0</v>
      </c>
      <c r="AA25" s="538">
        <f t="shared" si="2"/>
        <v>3000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5.5</v>
      </c>
      <c r="I37" s="554">
        <f t="shared" si="8"/>
        <v>0</v>
      </c>
      <c r="J37" s="554">
        <f t="shared" si="8"/>
        <v>0</v>
      </c>
      <c r="K37" s="554">
        <f t="shared" si="8"/>
        <v>0</v>
      </c>
      <c r="L37" s="554">
        <f t="shared" si="8"/>
        <v>0</v>
      </c>
      <c r="M37" s="554">
        <f t="shared" si="8"/>
        <v>0</v>
      </c>
      <c r="N37" s="554">
        <f t="shared" si="8"/>
        <v>0</v>
      </c>
      <c r="O37" s="554">
        <f t="shared" si="8"/>
        <v>0</v>
      </c>
      <c r="P37" s="554">
        <f t="shared" si="8"/>
        <v>0</v>
      </c>
      <c r="Q37" s="554">
        <f t="shared" si="8"/>
        <v>0</v>
      </c>
      <c r="R37" s="554">
        <f t="shared" si="8"/>
        <v>0</v>
      </c>
      <c r="S37" s="554">
        <f t="shared" si="8"/>
        <v>0</v>
      </c>
      <c r="T37" s="554">
        <f t="shared" si="8"/>
        <v>2.5</v>
      </c>
      <c r="U37" s="554">
        <f t="shared" si="8"/>
        <v>0</v>
      </c>
      <c r="V37" s="554">
        <f t="shared" si="8"/>
        <v>11</v>
      </c>
      <c r="W37" s="554">
        <f t="shared" si="8"/>
        <v>0</v>
      </c>
      <c r="X37" s="554">
        <f t="shared" si="8"/>
        <v>0</v>
      </c>
      <c r="Y37" s="554">
        <f t="shared" si="8"/>
        <v>0</v>
      </c>
      <c r="Z37" s="555">
        <f t="shared" si="8"/>
        <v>0.5</v>
      </c>
      <c r="AA37" s="556">
        <f t="shared" si="4"/>
        <v>19.5</v>
      </c>
    </row>
    <row r="38" spans="2:27" ht="24" customHeight="1" x14ac:dyDescent="0.15">
      <c r="B38" s="186"/>
      <c r="C38" s="972"/>
      <c r="D38" s="247"/>
      <c r="E38" s="245" t="s">
        <v>319</v>
      </c>
      <c r="F38" s="585"/>
      <c r="G38" s="545">
        <f t="shared" ref="G38:Z38" si="9">SUM(G39:G41)</f>
        <v>0</v>
      </c>
      <c r="H38" s="545">
        <f t="shared" si="9"/>
        <v>5.5</v>
      </c>
      <c r="I38" s="545">
        <f t="shared" si="9"/>
        <v>0</v>
      </c>
      <c r="J38" s="545">
        <f t="shared" si="9"/>
        <v>0</v>
      </c>
      <c r="K38" s="545">
        <f t="shared" si="9"/>
        <v>0</v>
      </c>
      <c r="L38" s="545">
        <f t="shared" si="9"/>
        <v>0</v>
      </c>
      <c r="M38" s="545">
        <f t="shared" si="9"/>
        <v>0</v>
      </c>
      <c r="N38" s="545">
        <f t="shared" si="9"/>
        <v>0</v>
      </c>
      <c r="O38" s="545">
        <f t="shared" si="9"/>
        <v>0</v>
      </c>
      <c r="P38" s="545">
        <f t="shared" si="9"/>
        <v>0</v>
      </c>
      <c r="Q38" s="545">
        <f t="shared" si="9"/>
        <v>0</v>
      </c>
      <c r="R38" s="545">
        <f t="shared" si="9"/>
        <v>0</v>
      </c>
      <c r="S38" s="545">
        <f t="shared" si="9"/>
        <v>0</v>
      </c>
      <c r="T38" s="545">
        <f t="shared" si="9"/>
        <v>2.5</v>
      </c>
      <c r="U38" s="545">
        <f t="shared" si="9"/>
        <v>0</v>
      </c>
      <c r="V38" s="545">
        <f t="shared" si="9"/>
        <v>11</v>
      </c>
      <c r="W38" s="545">
        <f t="shared" si="9"/>
        <v>0</v>
      </c>
      <c r="X38" s="545">
        <f t="shared" si="9"/>
        <v>0</v>
      </c>
      <c r="Y38" s="545">
        <f t="shared" si="9"/>
        <v>0</v>
      </c>
      <c r="Z38" s="546">
        <f t="shared" si="9"/>
        <v>0.5</v>
      </c>
      <c r="AA38" s="547">
        <f t="shared" si="4"/>
        <v>19.5</v>
      </c>
    </row>
    <row r="39" spans="2:27" ht="24" customHeight="1" x14ac:dyDescent="0.15">
      <c r="B39" s="186"/>
      <c r="C39" s="972"/>
      <c r="D39" s="248"/>
      <c r="E39" s="243"/>
      <c r="F39" s="241" t="s">
        <v>233</v>
      </c>
      <c r="G39" s="548">
        <f>+ｱ.燃え殻!$Z$28</f>
        <v>0</v>
      </c>
      <c r="H39" s="548">
        <f>+ｲ.汚泥!$Z$28</f>
        <v>5.5</v>
      </c>
      <c r="I39" s="548">
        <f>+ｳ.廃油!$Z$28</f>
        <v>0</v>
      </c>
      <c r="J39" s="548">
        <f>+ｴ.廃酸!$Z$28</f>
        <v>0</v>
      </c>
      <c r="K39" s="548">
        <f>+ｵ.廃ｱﾙｶﾘ!$Z$28</f>
        <v>0</v>
      </c>
      <c r="L39" s="548">
        <f>+ｶ.廃ﾌﾟﾗ類!$Z$28</f>
        <v>0</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v>
      </c>
      <c r="T39" s="548">
        <f>+ｾ.ｶﾞﾗｽ･ｺﾝｸﾘ･陶磁器くず!$Z$28</f>
        <v>2.5</v>
      </c>
      <c r="U39" s="548">
        <f>+ｿ.鉱さい!$Z$28</f>
        <v>0</v>
      </c>
      <c r="V39" s="548">
        <f>+ﾀ.がれき類!$Z$28</f>
        <v>11</v>
      </c>
      <c r="W39" s="548">
        <f>+ﾁ.動物のふん尿!$Z$28</f>
        <v>0</v>
      </c>
      <c r="X39" s="548">
        <f>+ﾂ.動物の死体!$Z$28</f>
        <v>0</v>
      </c>
      <c r="Y39" s="548">
        <f>+ﾃ.ばいじん!$Z$28</f>
        <v>0</v>
      </c>
      <c r="Z39" s="549">
        <f>+ﾄ.混合廃棄物その他!$Z$28</f>
        <v>0.5</v>
      </c>
      <c r="AA39" s="550">
        <f t="shared" si="4"/>
        <v>19.5</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5.5</v>
      </c>
      <c r="I43" s="557">
        <f>+ｳ.廃油!$AK$27</f>
        <v>0</v>
      </c>
      <c r="J43" s="557">
        <f>+ｴ.廃酸!$AK$27</f>
        <v>0</v>
      </c>
      <c r="K43" s="557">
        <f>+ｵ.廃ｱﾙｶﾘ!$AK$27</f>
        <v>0</v>
      </c>
      <c r="L43" s="557">
        <f>+ｶ.廃ﾌﾟﾗ類!$AK$27</f>
        <v>0</v>
      </c>
      <c r="M43" s="557">
        <f>+ｷ.紙くず!$AK$27</f>
        <v>0</v>
      </c>
      <c r="N43" s="557">
        <f>+ｸ.木くず!$AK$27</f>
        <v>0</v>
      </c>
      <c r="O43" s="557">
        <f>+ｹ.繊維くず!$AK$27</f>
        <v>0</v>
      </c>
      <c r="P43" s="557">
        <f>+ｺ.動植物性残さ!$AK$27</f>
        <v>0</v>
      </c>
      <c r="Q43" s="557">
        <f>+ｻ.動物系固形不要物!$AK$27</f>
        <v>0</v>
      </c>
      <c r="R43" s="557">
        <f>+ｼ.ｺﾞﾑくず!$AK$27</f>
        <v>0</v>
      </c>
      <c r="S43" s="557">
        <f>+ｽ.金属くず!$AK$27</f>
        <v>0</v>
      </c>
      <c r="T43" s="557">
        <f>+ｾ.ｶﾞﾗｽ･ｺﾝｸﾘ･陶磁器くず!$AK$27</f>
        <v>2.5</v>
      </c>
      <c r="U43" s="557">
        <f>+ｿ.鉱さい!$AK$27</f>
        <v>0</v>
      </c>
      <c r="V43" s="557">
        <f>+ﾀ.がれき類!$AK$27</f>
        <v>11</v>
      </c>
      <c r="W43" s="557">
        <f>+ﾁ.動物のふん尿!$AK$27</f>
        <v>0</v>
      </c>
      <c r="X43" s="557">
        <f>+ﾂ.動物の死体!$AK$27</f>
        <v>0</v>
      </c>
      <c r="Y43" s="557">
        <f>+ﾃ.ばいじん!$AK$27</f>
        <v>0</v>
      </c>
      <c r="Z43" s="558">
        <f>+ﾄ.混合廃棄物その他!$AK$27</f>
        <v>0.5</v>
      </c>
      <c r="AA43" s="559">
        <f t="shared" si="4"/>
        <v>19.5</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5.5</v>
      </c>
      <c r="I45" s="563">
        <f>+ｳ.廃油!$AR$24</f>
        <v>0</v>
      </c>
      <c r="J45" s="563">
        <f>+ｴ.廃酸!$AR$24</f>
        <v>0</v>
      </c>
      <c r="K45" s="563">
        <f>+ｵ.廃ｱﾙｶﾘ!$AR$24</f>
        <v>0</v>
      </c>
      <c r="L45" s="563">
        <f>+ｶ.廃ﾌﾟﾗ類!$AR$24</f>
        <v>0</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v>
      </c>
      <c r="T45" s="563">
        <f>+ｾ.ｶﾞﾗｽ･ｺﾝｸﾘ･陶磁器くず!$AR$24</f>
        <v>2.5</v>
      </c>
      <c r="U45" s="563">
        <f>+ｿ.鉱さい!$AR$24</f>
        <v>0</v>
      </c>
      <c r="V45" s="563">
        <f>+ﾀ.がれき類!$AR$24</f>
        <v>11</v>
      </c>
      <c r="W45" s="563">
        <f>+ﾁ.動物のふん尿!$AR$24</f>
        <v>0</v>
      </c>
      <c r="X45" s="563">
        <f>+ﾂ.動物の死体!$AR$24</f>
        <v>0</v>
      </c>
      <c r="Y45" s="563">
        <f>+ﾃ.ばいじん!$AR$24</f>
        <v>0</v>
      </c>
      <c r="Z45" s="564">
        <f>+ﾄ.混合廃棄物その他!$AR$24</f>
        <v>0.5</v>
      </c>
      <c r="AA45" s="565">
        <f t="shared" si="4"/>
        <v>19.5</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11.3</v>
      </c>
      <c r="I55" s="634">
        <f t="shared" si="10"/>
        <v>0</v>
      </c>
      <c r="J55" s="634">
        <f t="shared" si="10"/>
        <v>0</v>
      </c>
      <c r="K55" s="634">
        <f t="shared" si="10"/>
        <v>0</v>
      </c>
      <c r="L55" s="634">
        <f t="shared" si="10"/>
        <v>0</v>
      </c>
      <c r="M55" s="634">
        <f t="shared" si="10"/>
        <v>0</v>
      </c>
      <c r="N55" s="634">
        <f t="shared" si="10"/>
        <v>0</v>
      </c>
      <c r="O55" s="634">
        <f t="shared" si="10"/>
        <v>0</v>
      </c>
      <c r="P55" s="634">
        <f t="shared" si="10"/>
        <v>0</v>
      </c>
      <c r="Q55" s="634">
        <f t="shared" si="10"/>
        <v>0</v>
      </c>
      <c r="R55" s="634">
        <f t="shared" si="10"/>
        <v>0</v>
      </c>
      <c r="S55" s="634">
        <f t="shared" si="10"/>
        <v>0</v>
      </c>
      <c r="T55" s="634">
        <f t="shared" si="10"/>
        <v>5.0999999999999996</v>
      </c>
      <c r="U55" s="634">
        <f t="shared" si="10"/>
        <v>0</v>
      </c>
      <c r="V55" s="634">
        <f t="shared" si="10"/>
        <v>6731.6</v>
      </c>
      <c r="W55" s="634">
        <f t="shared" si="10"/>
        <v>0</v>
      </c>
      <c r="X55" s="634">
        <f t="shared" si="10"/>
        <v>0</v>
      </c>
      <c r="Y55" s="634">
        <f t="shared" si="10"/>
        <v>0</v>
      </c>
      <c r="Z55" s="634">
        <f t="shared" si="10"/>
        <v>1.2</v>
      </c>
      <c r="AA55" s="633">
        <f>+AA9+AA19+AA20</f>
        <v>6749.2</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6" zoomScaleNormal="100" zoomScaleSheetLayoutView="115" workbookViewId="0">
      <selection activeCell="P11" sqref="P11:T1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6年   5月  27日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横須賀市三春町4-1-16</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前田道路株式会社 横須賀営業所
所長　中根　将司</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046-822-0501</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前田道路株式会社　横須賀営業所</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1940</v>
      </c>
      <c r="Q25" s="1086"/>
      <c r="R25" s="1086"/>
      <c r="S25" s="1086"/>
      <c r="T25" s="1086"/>
      <c r="U25" s="1087"/>
    </row>
    <row r="26" spans="1:22" ht="26.25" customHeight="1" x14ac:dyDescent="0.15">
      <c r="C26" s="1099" t="s">
        <v>11</v>
      </c>
      <c r="D26" s="1100"/>
      <c r="E26" s="1101"/>
      <c r="F26" s="1118" t="str">
        <f>+表紙!F50</f>
        <v>神奈川県横須賀市三春町4-1-16</v>
      </c>
      <c r="G26" s="1119"/>
      <c r="H26" s="1119"/>
      <c r="I26" s="1119"/>
      <c r="J26" s="1119"/>
      <c r="K26" s="1119"/>
      <c r="L26" s="1119"/>
      <c r="M26" s="1119"/>
      <c r="N26" s="454" t="s">
        <v>172</v>
      </c>
      <c r="O26" s="383"/>
      <c r="P26" s="383"/>
      <c r="Q26" s="1113" t="str">
        <f>IF(+表紙!Q50="","",+表紙!Q50)</f>
        <v>046-822-0501</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06　総合工事業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183</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7</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4</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3729.7</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３Ｒを全体的に推進。
全国各地の発生現場から、再生工場・再生業者へ委託し、減量化を図っている。</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4</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3019.5</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職員の教育・研修を推進し、とくに新人社員に対し廃棄物処理の知識を植え付けるべく講義を開催。
全社的に産廃削減の意識高揚を図る。
他社への電子マニフェスト化への促進を図る。</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現場発生廃棄物について適切な分別を行うよう、職員教育を行っている。</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現場発生廃棄物について適切な分別を行うよう、職員教育を行っている。</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自社処分場で、再資源化を図っている。</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引き続き自社処分場での再資源化を推進する。</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20.8</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20.8</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委託処理業者の再資源化の取り組みについて情報収集し、適切な処理を行う工事を選定している</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19.5</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19.5</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電子マニフェストの導入を今以上に推進する。</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2024-09-05T04:41:06Z</dcterms:modified>
</cp:coreProperties>
</file>