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8385" yWindow="5565" windowWidth="14190" windowHeight="1266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H29" i="80"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V43" i="94" l="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<sst xmlns="http://schemas.openxmlformats.org/spreadsheetml/2006/main" count="3275" uniqueCount="458">
  <si>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</si>
  <si>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</si>
  <si>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</si>
  <si>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</si>
  <si>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</si>
  <si>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</si>
  <si>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</si>
  <si>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</si>
  <si>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</si>
  <si>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</si>
  <si>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</si>
  <si>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</si>
  <si>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</si>
  <si>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</si>
  <si>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</si>
  <si>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</si>
  <si>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</si>
  <si>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</si>
  <si>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</si>
  <si>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</si>
  <si>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</si>
  <si>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</si>
  <si>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</si>
  <si>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</si>
  <si>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</si>
  <si>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</si>
  <si>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</si>
  <si>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</si>
  <si>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</si>
  <si>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</si>
  <si>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</si>
  <si>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</si>
  <si>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</si>
  <si>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</si>
  <si>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</si>
  <si>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</si>
  <si>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</si>
  <si>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</si>
  <si>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</si>
  <si>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</si>
  <si>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</si>
  <si>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</si>
  <si>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</si>
  <si>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</si>
  <si>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</si>
  <si>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</si>
  <si>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</si>
  <si>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</si>
  <si>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</si>
  <si>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</si>
  <si>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</si>
  <si>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</si>
  <si>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</si>
  <si>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</si>
  <si>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</si>
  <si>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</si>
  <si>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</si>
  <si>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</si>
  <si>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</si>
  <si>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</si>
  <si>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</si>
  <si>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</si>
  <si>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</si>
  <si>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</si>
  <si>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</si>
  <si>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</si>
  <si>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</si>
  <si>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</si>
  <si>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</si>
  <si>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</si>
  <si>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</si>
  <si>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</si>
  <si>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</si>
  <si>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</si>
  <si>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</si>
  <si>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</si>
  <si>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</si>
  <si>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</si>
  <si>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</si>
  <si>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</si>
  <si>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</si>
  <si>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</si>
  <si>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</si>
  <si>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</si>
  <si>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</si>
  <si>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</si>
  <si>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</si>
  <si>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</si>
  <si>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</si>
  <si>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</si>
  <si>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</si>
  <si>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</si>
  <si>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</si>
  <si>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</si>
  <si>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</si>
  <si>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</si>
  <si>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</si>
  <si>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</si>
  <si>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</si>
  <si>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</si>
  <si>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</si>
  <si>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</si>
  <si>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</si>
  <si>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</si>
  <si>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</si>
  <si>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</si>
  <si>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</si>
  <si>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</si>
  <si>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</si>
  <si>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</si>
  <si>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</si>
  <si>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</si>
  <si>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</si>
  <si>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</si>
  <si>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</si>
  <si>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</si>
  <si>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</si>
  <si>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</si>
  <si>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</si>
  <si>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</si>
  <si>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</si>
  <si>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</si>
  <si>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</si>
  <si>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</si>
  <si>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</si>
  <si>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</si>
  <si>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</si>
  <si>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</si>
  <si>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</si>
  <si>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</si>
  <si>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</si>
  <si>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</si>
  <si>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</si>
  <si>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</si>
  <si>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</si>
  <si>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</si>
  <si>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</si>
  <si>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</si>
  <si>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</si>
  <si>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</si>
  <si>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</si>
  <si>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</si>
  <si>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</si>
  <si>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</si>
  <si>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</si>
  <si>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</si>
  <si>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</si>
  <si>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</si>
  <si>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</si>
  <si>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</si>
  <si>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</si>
  <si>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</si>
  <si>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</si>
  <si>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</si>
  <si>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</si>
  <si>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</si>
  <si>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</si>
  <si>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</si>
  <si>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</si>
  <si>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</si>
  <si>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</si>
  <si>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</si>
  <si>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</si>
  <si>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</si>
  <si>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</si>
  <si>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</si>
  <si>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</si>
  <si>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</si>
  <si>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</si>
  <si>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</si>
  <si>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</si>
  <si>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</si>
  <si>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</si>
  <si>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</si>
  <si>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</si>
  <si>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</si>
  <si>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</si>
  <si>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</si>
  <si>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</si>
  <si>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</si>
  <si>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</si>
  <si>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</si>
  <si>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</si>
  <si>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</si>
  <si>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</si>
  <si>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</si>
  <si>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</si>
  <si>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</si>
  <si>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</si>
  <si>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</si>
  <si>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</si>
  <si>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</si>
  <si>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</si>
  <si>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</si>
  <si>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</si>
  <si>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</si>
  <si>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</si>
  <si>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</si>
  <si>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</si>
  <si>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</si>
  <si>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</si>
  <si>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</si>
  <si>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</si>
  <si>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</si>
  <si>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</si>
  <si>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</si>
  <si>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</si>
  <si>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</si>
  <si>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</si>
  <si>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</si>
  <si>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</si>
  <si>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</si>
  <si>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</si>
  <si>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</si>
  <si>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</si>
  <si>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</si>
  <si>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</si>
  <si>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</si>
  <si>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</si>
  <si>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</si>
  <si>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</si>
  <si>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</si>
  <si>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</si>
  <si>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</si>
  <si>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</si>
  <si>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</si>
  <si>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</si>
  <si>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</si>
  <si>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</si>
  <si>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</si>
  <si>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</si>
  <si>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</si>
  <si>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</si>
  <si>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</si>
  <si>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</si>
  <si>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</si>
  <si>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</si>
  <si>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</si>
  <si>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</si>
  <si>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</si>
  <si>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</si>
  <si>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</si>
  <si>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</si>
  <si>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</si>
  <si>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</si>
  <si>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</si>
  <si>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</si>
  <si>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</si>
  <si>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</si>
  <si>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</si>
  <si>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</si>
  <si>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</si>
  <si>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</si>
  <si>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</si>
  <si>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</si>
  <si>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</si>
  <si>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</si>
  <si>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</si>
  <si>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</si>
  <si>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</si>
  <si>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</si>
  <si>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</si>
  <si>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</si>
  <si>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</si>
  <si>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</si>
  <si>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</si>
  <si>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</si>
  <si>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</si>
  <si>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</si>
  <si>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</si>
  <si>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</si>
  <si>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</si>
  <si>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</si>
  <si>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</si>
  <si>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</si>
  <si>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</si>
  <si>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</si>
  <si>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</si>
  <si>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</si>
  <si>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</si>
  <si>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</si>
  <si>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</si>
  <si>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</si>
  <si>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</si>
  <si>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</si>
  <si>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</si>
  <si>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</si>
  <si>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</si>
  <si>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</si>
  <si>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</si>
  <si>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</si>
  <si>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</si>
  <si>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</si>
  <si>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</si>
  <si>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</si>
  <si>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</si>
  <si>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</si>
  <si>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</si>
  <si>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</si>
  <si>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</si>
  <si>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</si>
  <si>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</si>
  <si>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</si>
  <si>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</si>
  <si>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</si>
  <si>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</si>
  <si>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</si>
  <si>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</si>
  <si>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</si>
  <si>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</si>
  <si>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</si>
  <si>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</si>
  <si>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</si>
  <si>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</si>
  <si>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</si>
  <si>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</si>
  <si>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</si>
  <si>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</si>
  <si>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</si>
  <si>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</si>
  <si>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</si>
  <si>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</si>
  <si>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</si>
  <si>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</si>
  <si>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</si>
  <si>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</si>
  <si>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</si>
  <si>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</si>
  <si>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</si>
  <si>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</si>
  <si>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</si>
  <si>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</si>
  <si>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</si>
  <si>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</si>
  <si>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</si>
  <si>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</si>
  <si>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</si>
  <si>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</si>
  <si>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</si>
  <si>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</si>
  <si>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</si>
  <si>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</si>
  <si>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</si>
  <si>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</si>
  <si>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</si>
  <si>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</si>
  <si>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</si>
  <si>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</si>
  <si>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</si>
  <si>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</si>
  <si>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</si>
  <si>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</si>
  <si>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</si>
  <si>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</si>
  <si>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</si>
  <si>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</si>
  <si>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</si>
  <si>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</si>
  <si>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</si>
  <si>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</si>
  <si>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</si>
  <si>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</si>
  <si>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</si>
  <si>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</si>
  <si>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</si>
  <si>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</si>
  <si>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</si>
  <si>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</si>
  <si>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</si>
  <si>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</si>
  <si>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</si>
  <si>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</si>
  <si>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</si>
  <si>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</si>
  <si>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</si>
  <si>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</si>
  <si>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</si>
  <si>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</si>
  <si>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</si>
  <si>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</si>
  <si>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</si>
  <si>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</si>
  <si>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</si>
  <si>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</si>
  <si>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</si>
  <si>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</si>
  <si>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</si>
  <si>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</si>
  <si>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</si>
  <si>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</si>
  <si>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</si>
  <si>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</si>
  <si>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</si>
  <si>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</si>
  <si>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</si>
  <si>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</si>
  <si>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</si>
  <si>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</si>
  <si>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</si>
  <si>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</si>
  <si>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</si>
  <si>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</si>
  <si>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</si>
  <si>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</si>
  <si>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</si>
  <si>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</si>
  <si>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</si>
  <si>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</si>
  <si>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</si>
  <si>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</si>
  <si>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</si>
  <si>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</si>
  <si>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</si>
  <si>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</si>
  <si>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</si>
  <si>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</si>
  <si>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</si>
  <si>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</si>
  <si>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</si>
  <si>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</si>
  <si>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</si>
  <si>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</si>
  <si>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</si>
  <si>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</si>
  <si>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</si>
  <si>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</si>
  <si>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</si>
  <si>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</si>
  <si>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</si>
  <si>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</si>
  <si>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</si>
  <si>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</si>
  <si>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</si>
  <si>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</si>
  <si>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</si>
  <si>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</si>
  <si>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</si>
  <si>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</si>
  <si>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</si>
  <si>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</si>
  <si>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</si>
  <si>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</si>
  <si>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</si>
  <si>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</si>
  <si>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</si>
  <si>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</si>
  <si>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</si>
  <si>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</si>
  <si>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</si>
  <si>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</si>
  <si>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</si>
  <si>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</si>
  <si>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   7 月  10  日</t>
    <phoneticPr fontId="3"/>
  </si>
  <si>
    <t>埼玉県川越市広栄町24-3</t>
    <phoneticPr fontId="3"/>
  </si>
  <si>
    <t>株式会社日本エコジニア　代表取締役　渋谷　巧</t>
    <phoneticPr fontId="3"/>
  </si>
  <si>
    <t>049-293-2919</t>
    <phoneticPr fontId="3"/>
  </si>
  <si>
    <t>株式会社　日本エコジニア</t>
    <phoneticPr fontId="3"/>
  </si>
  <si>
    <t>解体業</t>
    <rPh sb="0" eb="3">
      <t>カイタイギョウ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</si>
</sst>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8" zoomScaleNormal="100" zoomScaleSheetLayoutView="100" workbookViewId="0">
      <selection activeCell="M48" sqref="M48:O4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1986</v>
      </c>
      <c r="N48" s="489"/>
      <c r="O48" s="490"/>
    </row>
    <row r="49" spans="3:21" ht="18" customHeight="1" x14ac:dyDescent="0.15">
      <c r="C49" s="467" t="s">
        <v>11</v>
      </c>
      <c r="D49" s="468"/>
      <c r="E49" s="469"/>
      <c r="F49" s="522" t="s">
        <v>453</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2421.1</v>
      </c>
      <c r="I63" s="241" t="s">
        <v>4</v>
      </c>
      <c r="J63" s="447" t="s">
        <v>324</v>
      </c>
      <c r="K63" s="448"/>
      <c r="L63" s="449"/>
      <c r="M63" s="442">
        <f>+別紙!AA14</f>
        <v>2421.1</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1095</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2421.1</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日本エコジニア</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5"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8"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2"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D30" sqref="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18.2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421</v>
      </c>
      <c r="E24" s="603"/>
      <c r="F24" s="603"/>
      <c r="G24" s="195" t="s">
        <v>198</v>
      </c>
      <c r="H24" s="581">
        <f>+F12</f>
        <v>18.2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18.2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18.2</v>
      </c>
      <c r="Q27" s="586"/>
      <c r="R27" s="586"/>
      <c r="S27" s="586"/>
      <c r="T27" s="44" t="s">
        <v>38</v>
      </c>
      <c r="U27" s="64"/>
      <c r="V27" s="64"/>
      <c r="Y27" s="62" t="s">
        <v>39</v>
      </c>
      <c r="Z27" s="65"/>
      <c r="AH27" s="53"/>
      <c r="AI27" s="53"/>
      <c r="AJ27" s="53"/>
      <c r="AK27" s="53"/>
      <c r="AL27" s="549">
        <f>+AH18+P27</f>
        <v>18.2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18.2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421</v>
      </c>
      <c r="E29" s="603"/>
      <c r="F29" s="603"/>
      <c r="G29" s="195" t="s">
        <v>198</v>
      </c>
      <c r="H29" s="581">
        <f>+AL27</f>
        <v>18.2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v>
      </c>
      <c r="E30" s="603"/>
      <c r="F30" s="603"/>
      <c r="G30" s="195" t="s">
        <v>198</v>
      </c>
      <c r="H30" s="581">
        <f>+AL30</f>
        <v>8.1</v>
      </c>
      <c r="I30" s="582"/>
      <c r="J30" s="195" t="s">
        <v>198</v>
      </c>
      <c r="M30" s="555"/>
      <c r="P30" s="56"/>
      <c r="R30" s="585">
        <f>+ROUND(AA28,1)+ROUND(AA29,1)+ROUND(AA30,1)</f>
        <v>18.2</v>
      </c>
      <c r="S30" s="586"/>
      <c r="T30" s="586"/>
      <c r="U30" s="586"/>
      <c r="V30" s="44" t="s">
        <v>16</v>
      </c>
      <c r="Y30" s="587" t="s">
        <v>186</v>
      </c>
      <c r="Z30" s="588"/>
      <c r="AA30" s="543"/>
      <c r="AB30" s="544"/>
      <c r="AC30" s="544"/>
      <c r="AD30" s="544"/>
      <c r="AE30" s="544"/>
      <c r="AF30" s="44" t="s">
        <v>13</v>
      </c>
      <c r="AL30" s="535">
        <v>8.1</v>
      </c>
      <c r="AM30" s="536"/>
      <c r="AN30" s="536"/>
      <c r="AO30" s="536"/>
      <c r="AP30" s="52" t="s">
        <v>13</v>
      </c>
      <c r="AS30" s="580"/>
      <c r="AT30" s="577"/>
      <c r="AU30" s="577"/>
      <c r="AV30" s="578"/>
      <c r="AW30" s="413"/>
    </row>
    <row r="31" spans="2:49" ht="27" customHeight="1" thickTop="1" thickBot="1" x14ac:dyDescent="0.2">
      <c r="B31" s="614" t="s">
        <v>226</v>
      </c>
      <c r="C31" s="615"/>
      <c r="D31" s="603">
        <v>421</v>
      </c>
      <c r="E31" s="603"/>
      <c r="F31" s="603"/>
      <c r="G31" s="195" t="s">
        <v>198</v>
      </c>
      <c r="H31" s="581">
        <f>+AS24</f>
        <v>18.2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5"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D30" sqref="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1216.3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609</v>
      </c>
      <c r="E24" s="603"/>
      <c r="F24" s="603"/>
      <c r="G24" s="195" t="s">
        <v>198</v>
      </c>
      <c r="H24" s="581">
        <f>+F12</f>
        <v>1216.3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1216.3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1216.3</v>
      </c>
      <c r="Q27" s="586"/>
      <c r="R27" s="586"/>
      <c r="S27" s="586"/>
      <c r="T27" s="44" t="s">
        <v>38</v>
      </c>
      <c r="U27" s="64"/>
      <c r="V27" s="64"/>
      <c r="Y27" s="62" t="s">
        <v>39</v>
      </c>
      <c r="Z27" s="65"/>
      <c r="AH27" s="53"/>
      <c r="AI27" s="53"/>
      <c r="AJ27" s="53"/>
      <c r="AK27" s="53"/>
      <c r="AL27" s="549">
        <f>+AH18+P27</f>
        <v>1216.3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1216.3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609</v>
      </c>
      <c r="E29" s="603"/>
      <c r="F29" s="603"/>
      <c r="G29" s="195" t="s">
        <v>198</v>
      </c>
      <c r="H29" s="581">
        <f>+AL27</f>
        <v>1216.3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589</v>
      </c>
      <c r="E30" s="603"/>
      <c r="F30" s="603"/>
      <c r="G30" s="195" t="s">
        <v>198</v>
      </c>
      <c r="H30" s="581">
        <f>+AL30</f>
        <v>509.5</v>
      </c>
      <c r="I30" s="582"/>
      <c r="J30" s="195" t="s">
        <v>198</v>
      </c>
      <c r="M30" s="555"/>
      <c r="P30" s="56"/>
      <c r="R30" s="585">
        <f>+ROUND(AA28,1)+ROUND(AA29,1)+ROUND(AA30,1)</f>
        <v>1216.3</v>
      </c>
      <c r="S30" s="586"/>
      <c r="T30" s="586"/>
      <c r="U30" s="586"/>
      <c r="V30" s="44" t="s">
        <v>16</v>
      </c>
      <c r="Y30" s="587" t="s">
        <v>186</v>
      </c>
      <c r="Z30" s="588"/>
      <c r="AA30" s="543"/>
      <c r="AB30" s="544"/>
      <c r="AC30" s="544"/>
      <c r="AD30" s="544"/>
      <c r="AE30" s="544"/>
      <c r="AF30" s="44" t="s">
        <v>13</v>
      </c>
      <c r="AL30" s="535">
        <v>509.5</v>
      </c>
      <c r="AM30" s="536"/>
      <c r="AN30" s="536"/>
      <c r="AO30" s="536"/>
      <c r="AP30" s="52" t="s">
        <v>13</v>
      </c>
      <c r="AS30" s="580"/>
      <c r="AT30" s="577"/>
      <c r="AU30" s="577"/>
      <c r="AV30" s="578"/>
      <c r="AW30" s="413"/>
    </row>
    <row r="31" spans="2:49" ht="27" customHeight="1" thickTop="1" thickBot="1" x14ac:dyDescent="0.2">
      <c r="B31" s="614" t="s">
        <v>226</v>
      </c>
      <c r="C31" s="615"/>
      <c r="D31" s="603">
        <v>609</v>
      </c>
      <c r="E31" s="603"/>
      <c r="F31" s="603"/>
      <c r="G31" s="195" t="s">
        <v>198</v>
      </c>
      <c r="H31" s="581">
        <f>+AS24</f>
        <v>1216.3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1"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0.1</v>
      </c>
      <c r="E24" s="603"/>
      <c r="F24" s="603"/>
      <c r="G24" s="195" t="s">
        <v>198</v>
      </c>
      <c r="H24" s="581">
        <f>+F12</f>
        <v>6.1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6.1</v>
      </c>
      <c r="Q27" s="586"/>
      <c r="R27" s="586"/>
      <c r="S27" s="586"/>
      <c r="T27" s="44" t="s">
        <v>38</v>
      </c>
      <c r="U27" s="64"/>
      <c r="V27" s="64"/>
      <c r="Y27" s="62" t="s">
        <v>39</v>
      </c>
      <c r="Z27" s="65"/>
      <c r="AH27" s="53"/>
      <c r="AI27" s="53"/>
      <c r="AJ27" s="53"/>
      <c r="AK27" s="53"/>
      <c r="AL27" s="549">
        <f>+AH18+P27</f>
        <v>6.1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0.1</v>
      </c>
      <c r="E29" s="603"/>
      <c r="F29" s="603"/>
      <c r="G29" s="195" t="s">
        <v>198</v>
      </c>
      <c r="H29" s="581">
        <f>+AL27</f>
        <v>6.1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6.1</v>
      </c>
      <c r="I30" s="582"/>
      <c r="J30" s="195" t="s">
        <v>198</v>
      </c>
      <c r="M30" s="555"/>
      <c r="P30" s="56"/>
      <c r="R30" s="585">
        <f>+ROUND(AA28,1)+ROUND(AA29,1)+ROUND(AA30,1)</f>
        <v>6.1</v>
      </c>
      <c r="S30" s="586"/>
      <c r="T30" s="586"/>
      <c r="U30" s="586"/>
      <c r="V30" s="44" t="s">
        <v>16</v>
      </c>
      <c r="Y30" s="587" t="s">
        <v>186</v>
      </c>
      <c r="Z30" s="588"/>
      <c r="AA30" s="543"/>
      <c r="AB30" s="544"/>
      <c r="AC30" s="544"/>
      <c r="AD30" s="544"/>
      <c r="AE30" s="544"/>
      <c r="AF30" s="44" t="s">
        <v>13</v>
      </c>
      <c r="AL30" s="535">
        <v>6.1</v>
      </c>
      <c r="AM30" s="536"/>
      <c r="AN30" s="536"/>
      <c r="AO30" s="536"/>
      <c r="AP30" s="52" t="s">
        <v>13</v>
      </c>
      <c r="AS30" s="580"/>
      <c r="AT30" s="577"/>
      <c r="AU30" s="577"/>
      <c r="AV30" s="578"/>
      <c r="AW30" s="413"/>
    </row>
    <row r="31" spans="2:49" ht="27" customHeight="1" thickTop="1" thickBot="1" x14ac:dyDescent="0.2">
      <c r="B31" s="614" t="s">
        <v>226</v>
      </c>
      <c r="C31" s="615"/>
      <c r="D31" s="603">
        <v>0.1</v>
      </c>
      <c r="E31" s="603"/>
      <c r="F31" s="603"/>
      <c r="G31" s="195" t="s">
        <v>198</v>
      </c>
      <c r="H31" s="581">
        <f>+AS24</f>
        <v>6.1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AA28" sqref="AA28:AE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1216</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1216</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492</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1216</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1568.3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157</v>
      </c>
      <c r="E24" s="603"/>
      <c r="F24" s="603"/>
      <c r="G24" s="195" t="s">
        <v>198</v>
      </c>
      <c r="H24" s="581">
        <f>+F12</f>
        <v>1568.3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1568.3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1568.3</v>
      </c>
      <c r="Q27" s="586"/>
      <c r="R27" s="586"/>
      <c r="S27" s="586"/>
      <c r="T27" s="44" t="s">
        <v>38</v>
      </c>
      <c r="U27" s="64"/>
      <c r="V27" s="64"/>
      <c r="Y27" s="62" t="s">
        <v>39</v>
      </c>
      <c r="Z27" s="65"/>
      <c r="AH27" s="53"/>
      <c r="AI27" s="53"/>
      <c r="AJ27" s="53"/>
      <c r="AK27" s="53"/>
      <c r="AL27" s="549">
        <f>+AH18+P27</f>
        <v>1568.3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1568.3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157</v>
      </c>
      <c r="E29" s="603"/>
      <c r="F29" s="603"/>
      <c r="G29" s="195" t="s">
        <v>198</v>
      </c>
      <c r="H29" s="581">
        <f>+AL27</f>
        <v>1568.3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v>
      </c>
      <c r="E30" s="603"/>
      <c r="F30" s="603"/>
      <c r="G30" s="195" t="s">
        <v>198</v>
      </c>
      <c r="H30" s="581">
        <f>+AL30</f>
        <v>12.3</v>
      </c>
      <c r="I30" s="582"/>
      <c r="J30" s="195" t="s">
        <v>198</v>
      </c>
      <c r="M30" s="555"/>
      <c r="P30" s="56"/>
      <c r="R30" s="585">
        <f>+ROUND(AA28,1)+ROUND(AA29,1)+ROUND(AA30,1)</f>
        <v>1568.3</v>
      </c>
      <c r="S30" s="586"/>
      <c r="T30" s="586"/>
      <c r="U30" s="586"/>
      <c r="V30" s="44" t="s">
        <v>16</v>
      </c>
      <c r="Y30" s="587" t="s">
        <v>186</v>
      </c>
      <c r="Z30" s="588"/>
      <c r="AA30" s="543"/>
      <c r="AB30" s="544"/>
      <c r="AC30" s="544"/>
      <c r="AD30" s="544"/>
      <c r="AE30" s="544"/>
      <c r="AF30" s="44" t="s">
        <v>13</v>
      </c>
      <c r="AL30" s="535">
        <v>12.3</v>
      </c>
      <c r="AM30" s="536"/>
      <c r="AN30" s="536"/>
      <c r="AO30" s="536"/>
      <c r="AP30" s="52" t="s">
        <v>13</v>
      </c>
      <c r="AS30" s="580"/>
      <c r="AT30" s="577"/>
      <c r="AU30" s="577"/>
      <c r="AV30" s="578"/>
      <c r="AW30" s="413"/>
    </row>
    <row r="31" spans="2:49" ht="27" customHeight="1" thickTop="1" thickBot="1" x14ac:dyDescent="0.2">
      <c r="B31" s="614" t="s">
        <v>226</v>
      </c>
      <c r="C31" s="615"/>
      <c r="D31" s="603">
        <v>157</v>
      </c>
      <c r="E31" s="603"/>
      <c r="F31" s="603"/>
      <c r="G31" s="195" t="s">
        <v>198</v>
      </c>
      <c r="H31" s="581">
        <f>+AS24</f>
        <v>1568.3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28"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日本エコジニア</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18</v>
      </c>
      <c r="E24" s="603"/>
      <c r="F24" s="603"/>
      <c r="G24" s="195" t="s">
        <v>198</v>
      </c>
      <c r="H24" s="581">
        <f>+F12</f>
        <v>30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30</v>
      </c>
      <c r="Q27" s="586"/>
      <c r="R27" s="586"/>
      <c r="S27" s="586"/>
      <c r="T27" s="44" t="s">
        <v>38</v>
      </c>
      <c r="U27" s="64"/>
      <c r="V27" s="64"/>
      <c r="Y27" s="62" t="s">
        <v>39</v>
      </c>
      <c r="Z27" s="65"/>
      <c r="AH27" s="53"/>
      <c r="AI27" s="53"/>
      <c r="AJ27" s="53"/>
      <c r="AK27" s="53"/>
      <c r="AL27" s="549">
        <f>+AH18+P27</f>
        <v>30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v>
      </c>
      <c r="E29" s="603"/>
      <c r="F29" s="603"/>
      <c r="G29" s="195" t="s">
        <v>198</v>
      </c>
      <c r="H29" s="581">
        <f>+AL27</f>
        <v>30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11</v>
      </c>
      <c r="E30" s="603"/>
      <c r="F30" s="603"/>
      <c r="G30" s="195" t="s">
        <v>198</v>
      </c>
      <c r="H30" s="581">
        <f>+AL30</f>
        <v>10</v>
      </c>
      <c r="I30" s="582"/>
      <c r="J30" s="195" t="s">
        <v>198</v>
      </c>
      <c r="M30" s="555"/>
      <c r="P30" s="56"/>
      <c r="R30" s="585">
        <f>+ROUND(AA28,1)+ROUND(AA29,1)+ROUND(AA30,1)</f>
        <v>30</v>
      </c>
      <c r="S30" s="586"/>
      <c r="T30" s="586"/>
      <c r="U30" s="586"/>
      <c r="V30" s="44" t="s">
        <v>16</v>
      </c>
      <c r="Y30" s="587" t="s">
        <v>186</v>
      </c>
      <c r="Z30" s="588"/>
      <c r="AA30" s="543"/>
      <c r="AB30" s="544"/>
      <c r="AC30" s="544"/>
      <c r="AD30" s="544"/>
      <c r="AE30" s="544"/>
      <c r="AF30" s="44" t="s">
        <v>13</v>
      </c>
      <c r="AL30" s="535">
        <v>10</v>
      </c>
      <c r="AM30" s="536"/>
      <c r="AN30" s="536"/>
      <c r="AO30" s="536"/>
      <c r="AP30" s="52" t="s">
        <v>13</v>
      </c>
      <c r="AS30" s="580"/>
      <c r="AT30" s="577"/>
      <c r="AU30" s="577"/>
      <c r="AV30" s="578"/>
      <c r="AW30" s="413"/>
    </row>
    <row r="31" spans="2:49" ht="27" customHeight="1" thickTop="1" thickBot="1" x14ac:dyDescent="0.2">
      <c r="B31" s="614" t="s">
        <v>226</v>
      </c>
      <c r="C31" s="615"/>
      <c r="D31" s="603">
        <v>18</v>
      </c>
      <c r="E31" s="603"/>
      <c r="F31" s="603"/>
      <c r="G31" s="195" t="s">
        <v>198</v>
      </c>
      <c r="H31" s="581">
        <f>+AS24</f>
        <v>30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日本エコジニア</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421</v>
      </c>
      <c r="M9" s="320">
        <f>IF(OR(ｷ.紙くず!D24&gt;0,ｷ.紙くず!D24&lt;0),ｷ.紙くず!D24,IF(M$19&gt;0,"0",0))</f>
        <v>0</v>
      </c>
      <c r="N9" s="320">
        <f>IF(OR(ｸ.木くず!D24&gt;0,ｸ.木くず!D24&lt;0),ｸ.木くず!D24,IF(N$19&gt;0,"0",0))</f>
        <v>609</v>
      </c>
      <c r="O9" s="320">
        <f>IF(OR(ｹ.繊維くず!D24&gt;0,ｹ.繊維くず!D24&lt;0),ｹ.繊維くず!D24,IF(O$19&gt;0,"0",0))</f>
        <v>0.1</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1216</v>
      </c>
      <c r="U9" s="320">
        <f>IF(OR(ｿ.鉱さい!D24&gt;0,ｿ.鉱さい!D24&lt;0),ｿ.鉱さい!D24,IF(U$19&gt;0,"0",0))</f>
        <v>0</v>
      </c>
      <c r="V9" s="320">
        <f>IF(OR(ﾀ.がれき類!D24&gt;0,ﾀ.がれき類!D24&lt;0),ﾀ.がれき類!D24,IF(V$19&gt;0,"0",0))</f>
        <v>157</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18</v>
      </c>
      <c r="AA9" s="322">
        <f>IF(SUM(G9:Z9)&gt;0,SUM(G9:Z9),IF(AA$19&gt;0,"0",0))</f>
        <v>2421.1</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421</v>
      </c>
      <c r="M14" s="326">
        <f>IF(OR(ｷ.紙くず!D29&gt;0,ｷ.紙くず!D29&lt;0),ｷ.紙くず!D29,IF(M$19&gt;0,"0",0))</f>
        <v>0</v>
      </c>
      <c r="N14" s="326">
        <f>IF(OR(ｸ.木くず!D29&gt;0,ｸ.木くず!D29&lt;0),ｸ.木くず!D29,IF(N$19&gt;0,"0",0))</f>
        <v>609</v>
      </c>
      <c r="O14" s="326">
        <f>IF(OR(ｹ.繊維くず!D29&gt;0,ｹ.繊維くず!D29&lt;0),ｹ.繊維くず!D29,IF(O$19&gt;0,"0",0))</f>
        <v>0.1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1216</v>
      </c>
      <c r="U14" s="326">
        <f>IF(OR(ｿ.鉱さい!D29&gt;0,ｿ.鉱さい!D29&lt;0),ｿ.鉱さい!D29,IF(U$19&gt;0,"0",0))</f>
        <v>0</v>
      </c>
      <c r="V14" s="326">
        <f>IF(OR(ﾀ.がれき類!D29&gt;0,ﾀ.がれき類!D29&lt;0),ﾀ.がれき類!D29,IF(V$19&gt;0,"0",0))</f>
        <v>157</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18</v>
      </c>
      <c r="AA14" s="328">
        <f t="shared" si="0"/>
        <v>2421.1</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v>
      </c>
      <c r="M15" s="326">
        <f>IF(OR(ｷ.紙くず!D30&gt;0,ｷ.紙くず!D30&lt;0),ｷ.紙くず!D30,IF(M$19&gt;0,"0",0))</f>
        <v>0</v>
      </c>
      <c r="N15" s="326">
        <f>IF(OR(ｸ.木くず!D30&gt;0,ｸ.木くず!D30&lt;0),ｸ.木くず!D30,IF(N$19&gt;0,"0",0))</f>
        <v>589</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492</v>
      </c>
      <c r="U15" s="326">
        <f>IF(OR(ｿ.鉱さい!D30&gt;0,ｿ.鉱さい!D30&lt;0),ｿ.鉱さい!D30,IF(U$19&gt;0,"0",0))</f>
        <v>0</v>
      </c>
      <c r="V15" s="326">
        <f>IF(OR(ﾀ.がれき類!D30&gt;0,ﾀ.がれき類!D30&lt;0),ﾀ.がれき類!D30,IF(V$19&gt;0,"0",0))</f>
        <v>2</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11</v>
      </c>
      <c r="AA15" s="328">
        <f t="shared" si="0"/>
        <v>1095</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421</v>
      </c>
      <c r="M16" s="326">
        <f>IF(OR(ｷ.紙くず!D31&gt;0,ｷ.紙くず!D31&lt;0),ｷ.紙くず!D31,IF(M$19&gt;0,"0",0))</f>
        <v>0</v>
      </c>
      <c r="N16" s="326">
        <f>IF(OR(ｸ.木くず!D31&gt;0,ｸ.木くず!D31&lt;0),ｸ.木くず!D31,IF(N$19&gt;0,"0",0))</f>
        <v>609</v>
      </c>
      <c r="O16" s="326">
        <f>IF(OR(ｹ.繊維くず!D31&gt;0,ｹ.繊維くず!D31&lt;0),ｹ.繊維くず!D31,IF(O$19&gt;0,"0",0))</f>
        <v>0.1</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1216</v>
      </c>
      <c r="U16" s="326">
        <f>IF(OR(ｿ.鉱さい!D31&gt;0,ｿ.鉱さい!D31&lt;0),ｿ.鉱さい!D31,IF(U$19&gt;0,"0",0))</f>
        <v>0</v>
      </c>
      <c r="V16" s="326">
        <f>IF(OR(ﾀ.がれき類!D31&gt;0,ﾀ.がれき類!D31&lt;0),ﾀ.がれき類!D31,IF(V$19&gt;0,"0",0))</f>
        <v>157</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18</v>
      </c>
      <c r="AA16" s="328">
        <f t="shared" si="0"/>
        <v>2421.1</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18.2</v>
      </c>
      <c r="M19" s="332">
        <f t="shared" si="1"/>
        <v>0</v>
      </c>
      <c r="N19" s="332">
        <f t="shared" si="1"/>
        <v>1216.3</v>
      </c>
      <c r="O19" s="332">
        <f t="shared" si="1"/>
        <v>6.1</v>
      </c>
      <c r="P19" s="332">
        <f t="shared" si="1"/>
        <v>0</v>
      </c>
      <c r="Q19" s="332">
        <f t="shared" si="1"/>
        <v>0</v>
      </c>
      <c r="R19" s="332">
        <f t="shared" si="1"/>
        <v>0</v>
      </c>
      <c r="S19" s="332">
        <f t="shared" si="1"/>
        <v>0</v>
      </c>
      <c r="T19" s="332">
        <f t="shared" si="1"/>
        <v>0</v>
      </c>
      <c r="U19" s="332">
        <f t="shared" si="1"/>
        <v>0</v>
      </c>
      <c r="V19" s="332">
        <f t="shared" si="1"/>
        <v>1568.3</v>
      </c>
      <c r="W19" s="332">
        <f t="shared" si="1"/>
        <v>0</v>
      </c>
      <c r="X19" s="332">
        <f t="shared" si="1"/>
        <v>0</v>
      </c>
      <c r="Y19" s="332">
        <f t="shared" si="1"/>
        <v>0</v>
      </c>
      <c r="Z19" s="333">
        <f t="shared" si="1"/>
        <v>30</v>
      </c>
      <c r="AA19" s="334">
        <f t="shared" ref="AA19:AA25" si="2">SUM(G19:Z19)</f>
        <v>2838.8999999999996</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18.2</v>
      </c>
      <c r="M37" s="368">
        <f t="shared" si="8"/>
        <v>0</v>
      </c>
      <c r="N37" s="368">
        <f t="shared" si="8"/>
        <v>1216.3</v>
      </c>
      <c r="O37" s="368">
        <f t="shared" si="8"/>
        <v>6.1</v>
      </c>
      <c r="P37" s="368">
        <f t="shared" si="8"/>
        <v>0</v>
      </c>
      <c r="Q37" s="368">
        <f t="shared" si="8"/>
        <v>0</v>
      </c>
      <c r="R37" s="368">
        <f t="shared" si="8"/>
        <v>0</v>
      </c>
      <c r="S37" s="368">
        <f t="shared" si="8"/>
        <v>0</v>
      </c>
      <c r="T37" s="368">
        <f t="shared" si="8"/>
        <v>0</v>
      </c>
      <c r="U37" s="368">
        <f t="shared" si="8"/>
        <v>0</v>
      </c>
      <c r="V37" s="368">
        <f t="shared" si="8"/>
        <v>1568.3</v>
      </c>
      <c r="W37" s="368">
        <f t="shared" si="8"/>
        <v>0</v>
      </c>
      <c r="X37" s="368">
        <f t="shared" si="8"/>
        <v>0</v>
      </c>
      <c r="Y37" s="368">
        <f t="shared" si="8"/>
        <v>0</v>
      </c>
      <c r="Z37" s="369">
        <f t="shared" si="8"/>
        <v>30</v>
      </c>
      <c r="AA37" s="370">
        <f t="shared" si="4"/>
        <v>2838.8999999999996</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18.2</v>
      </c>
      <c r="M38" s="359">
        <f t="shared" si="9"/>
        <v>0</v>
      </c>
      <c r="N38" s="359">
        <f t="shared" si="9"/>
        <v>1216.3</v>
      </c>
      <c r="O38" s="359">
        <f t="shared" si="9"/>
        <v>6.1</v>
      </c>
      <c r="P38" s="359">
        <f t="shared" si="9"/>
        <v>0</v>
      </c>
      <c r="Q38" s="359">
        <f t="shared" si="9"/>
        <v>0</v>
      </c>
      <c r="R38" s="359">
        <f t="shared" si="9"/>
        <v>0</v>
      </c>
      <c r="S38" s="359">
        <f t="shared" si="9"/>
        <v>0</v>
      </c>
      <c r="T38" s="359">
        <f t="shared" si="9"/>
        <v>0</v>
      </c>
      <c r="U38" s="359">
        <f t="shared" si="9"/>
        <v>0</v>
      </c>
      <c r="V38" s="359">
        <f t="shared" si="9"/>
        <v>1568.3</v>
      </c>
      <c r="W38" s="359">
        <f t="shared" si="9"/>
        <v>0</v>
      </c>
      <c r="X38" s="359">
        <f t="shared" si="9"/>
        <v>0</v>
      </c>
      <c r="Y38" s="359">
        <f t="shared" si="9"/>
        <v>0</v>
      </c>
      <c r="Z38" s="360">
        <f t="shared" si="9"/>
        <v>30</v>
      </c>
      <c r="AA38" s="361">
        <f t="shared" si="4"/>
        <v>2838.8999999999996</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18.2</v>
      </c>
      <c r="M39" s="362">
        <f>+ｷ.紙くず!$AA$28</f>
        <v>0</v>
      </c>
      <c r="N39" s="362">
        <f>+ｸ.木くず!$AA$28</f>
        <v>1216.3</v>
      </c>
      <c r="O39" s="362">
        <f>+ｹ.繊維くず!$AA$28</f>
        <v>6.1</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1568.3</v>
      </c>
      <c r="W39" s="362">
        <f>+ﾁ.動物のふん尿!$AA$28</f>
        <v>0</v>
      </c>
      <c r="X39" s="362">
        <f>+ﾂ.動物の死体!$AA$28</f>
        <v>0</v>
      </c>
      <c r="Y39" s="362">
        <f>+ﾃ.ばいじん!$AA$28</f>
        <v>0</v>
      </c>
      <c r="Z39" s="363">
        <f>+ﾄ.混合廃棄物その他!$AA$28</f>
        <v>30</v>
      </c>
      <c r="AA39" s="364">
        <f t="shared" si="4"/>
        <v>2838.8999999999996</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18.2</v>
      </c>
      <c r="M43" s="371">
        <f>+ｷ.紙くず!$AL$27</f>
        <v>0</v>
      </c>
      <c r="N43" s="371">
        <f>+ｸ.木くず!$AL$27</f>
        <v>1216.3</v>
      </c>
      <c r="O43" s="371">
        <f>+ｹ.繊維くず!$AL$27</f>
        <v>6.1</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1568.3</v>
      </c>
      <c r="W43" s="371">
        <f>+ﾁ.動物のふん尿!$AL$27</f>
        <v>0</v>
      </c>
      <c r="X43" s="371">
        <f>+ﾂ.動物の死体!$AL$27</f>
        <v>0</v>
      </c>
      <c r="Y43" s="371">
        <f>+ﾃ.ばいじん!$AL$27</f>
        <v>0</v>
      </c>
      <c r="Z43" s="372">
        <f>+ﾄ.混合廃棄物その他!$AL$27</f>
        <v>30</v>
      </c>
      <c r="AA43" s="373">
        <f t="shared" si="4"/>
        <v>2838.8999999999996</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8.1</v>
      </c>
      <c r="M44" s="374">
        <f>+ｷ.紙くず!$AL$30</f>
        <v>0</v>
      </c>
      <c r="N44" s="374">
        <f>+ｸ.木くず!$AL$30</f>
        <v>509.5</v>
      </c>
      <c r="O44" s="374">
        <f>+ｹ.繊維くず!$AL$30</f>
        <v>6.1</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12.3</v>
      </c>
      <c r="W44" s="374">
        <f>+ﾁ.動物のふん尿!$AL$30</f>
        <v>0</v>
      </c>
      <c r="X44" s="374">
        <f>+ﾂ.動物の死体!$AL$30</f>
        <v>0</v>
      </c>
      <c r="Y44" s="374">
        <f>+ﾃ.ばいじん!$AL$30</f>
        <v>0</v>
      </c>
      <c r="Z44" s="375">
        <f>+ﾄ.混合廃棄物その他!$AL$30</f>
        <v>10</v>
      </c>
      <c r="AA44" s="376">
        <f t="shared" si="4"/>
        <v>546</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18.2</v>
      </c>
      <c r="M45" s="377">
        <f>+ｷ.紙くず!$AS$24</f>
        <v>0</v>
      </c>
      <c r="N45" s="377">
        <f>+ｸ.木くず!$AS$24</f>
        <v>1216.3</v>
      </c>
      <c r="O45" s="377">
        <f>+ｹ.繊維くず!$AS$24</f>
        <v>6.1</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1568.3</v>
      </c>
      <c r="W45" s="377">
        <f>+ﾁ.動物のふん尿!$AS$24</f>
        <v>0</v>
      </c>
      <c r="X45" s="377">
        <f>+ﾂ.動物の死体!$AS$24</f>
        <v>0</v>
      </c>
      <c r="Y45" s="377">
        <f>+ﾃ.ばいじん!$AS$24</f>
        <v>0</v>
      </c>
      <c r="Z45" s="378">
        <f>+ﾄ.混合廃棄物その他!$AS$24</f>
        <v>30</v>
      </c>
      <c r="AA45" s="379">
        <f t="shared" si="4"/>
        <v>2838.8999999999996</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439.2</v>
      </c>
      <c r="M55" s="414">
        <f t="shared" si="10"/>
        <v>0</v>
      </c>
      <c r="N55" s="414">
        <f t="shared" si="10"/>
        <v>1825.3</v>
      </c>
      <c r="O55" s="414">
        <f t="shared" si="10"/>
        <v>6.1999999999999993</v>
      </c>
      <c r="P55" s="414">
        <f t="shared" si="10"/>
        <v>0</v>
      </c>
      <c r="Q55" s="414">
        <f t="shared" si="10"/>
        <v>0</v>
      </c>
      <c r="R55" s="414">
        <f t="shared" si="10"/>
        <v>0</v>
      </c>
      <c r="S55" s="414">
        <f t="shared" si="10"/>
        <v>0</v>
      </c>
      <c r="T55" s="414">
        <f t="shared" si="10"/>
        <v>1216</v>
      </c>
      <c r="U55" s="414">
        <f t="shared" si="10"/>
        <v>0</v>
      </c>
      <c r="V55" s="414">
        <f t="shared" si="10"/>
        <v>1725.3</v>
      </c>
      <c r="W55" s="414">
        <f t="shared" si="10"/>
        <v>0</v>
      </c>
      <c r="X55" s="414">
        <f t="shared" si="10"/>
        <v>0</v>
      </c>
      <c r="Y55" s="414">
        <f t="shared" si="10"/>
        <v>0</v>
      </c>
      <c r="Z55" s="414">
        <f t="shared" si="10"/>
        <v>48</v>
      </c>
      <c r="AA55" s="415">
        <f>+AA9+AA19+AA20</f>
        <v>5260</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 年   7 月  10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埼玉県川越市広栄町24-3</v>
      </c>
      <c r="K16" s="705"/>
      <c r="L16" s="706"/>
      <c r="M16" s="706"/>
      <c r="N16" s="706"/>
      <c r="O16" s="707"/>
    </row>
    <row r="17" spans="1:15" ht="26.25" customHeight="1" x14ac:dyDescent="0.15">
      <c r="C17" s="78"/>
      <c r="H17" s="23" t="s">
        <v>7</v>
      </c>
      <c r="I17" s="23"/>
      <c r="J17" s="705" t="str">
        <f>+表紙!J40</f>
        <v>株式会社日本エコジニア　代表取締役　渋谷　巧</v>
      </c>
      <c r="K17" s="705"/>
      <c r="L17" s="706"/>
      <c r="M17" s="706"/>
      <c r="N17" s="706"/>
      <c r="O17" s="707"/>
    </row>
    <row r="18" spans="1:15" x14ac:dyDescent="0.15">
      <c r="C18" s="78"/>
      <c r="J18" s="21" t="s">
        <v>8</v>
      </c>
      <c r="O18" s="79"/>
    </row>
    <row r="19" spans="1:15" x14ac:dyDescent="0.15">
      <c r="C19" s="78"/>
      <c r="J19" s="24" t="s">
        <v>9</v>
      </c>
      <c r="K19" s="24"/>
      <c r="L19" s="718" t="str">
        <f>IF(+表紙!L42="","",+表紙!L42)</f>
        <v>049-293-2919</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日本エコジニア</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1986</v>
      </c>
      <c r="N25" s="743"/>
      <c r="O25" s="744"/>
    </row>
    <row r="26" spans="1:15" ht="18" customHeight="1" x14ac:dyDescent="0.15">
      <c r="C26" s="467" t="s">
        <v>11</v>
      </c>
      <c r="D26" s="468"/>
      <c r="E26" s="469"/>
      <c r="F26" s="729" t="str">
        <f>+表紙!F49</f>
        <v>埼玉県川越市広栄町24-3</v>
      </c>
      <c r="G26" s="730"/>
      <c r="H26" s="730"/>
      <c r="I26" s="730"/>
      <c r="J26" s="730"/>
      <c r="K26" s="730"/>
      <c r="L26" s="126" t="s">
        <v>172</v>
      </c>
      <c r="M26" s="223"/>
      <c r="N26" s="733" t="str">
        <f>IF(+表紙!N49="","",+表紙!N49)</f>
        <v>049-293-2919</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解体業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2421.1</v>
      </c>
      <c r="I40" s="241" t="s">
        <v>4</v>
      </c>
      <c r="J40" s="447" t="s">
        <v>324</v>
      </c>
      <c r="K40" s="448"/>
      <c r="L40" s="449"/>
      <c r="M40" s="746">
        <f>+表紙!M63</f>
        <v>2421.1</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1095</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2421.1</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2024-08-09T06:39:39Z</dcterms:created>
  <dcterms:modified xsi:type="dcterms:W3CDTF">2024-09-05T04:44:42Z</dcterms:modified>
</cp:coreProperties>
</file>