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Y18" i="91" l="1"/>
  <c r="P16" i="91" s="1"/>
  <c r="X50" i="94" s="1"/>
  <c r="N45" i="94"/>
  <c r="G32" i="94"/>
  <c r="G31" i="94" s="1"/>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Y21" i="91" l="1"/>
  <c r="H27" i="91" s="1"/>
  <c r="H29" i="80"/>
  <c r="AL31" i="80"/>
  <c r="V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<sst xmlns="http://schemas.openxmlformats.org/spreadsheetml/2006/main" count="3276" uniqueCount="460">
  <si>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</si>
  <si>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</si>
  <si>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</si>
  <si>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</si>
  <si>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</si>
  <si>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</si>
  <si>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</si>
  <si>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</si>
  <si>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</si>
  <si>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</si>
  <si>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</si>
  <si>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</si>
  <si>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</si>
  <si>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</si>
  <si>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</si>
  <si>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</si>
  <si>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</si>
  <si>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</si>
  <si>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</si>
  <si>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</si>
  <si>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</si>
  <si>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</si>
  <si>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</si>
  <si>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</si>
  <si>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</si>
  <si>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</si>
  <si>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</si>
  <si>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</si>
  <si>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</si>
  <si>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</si>
  <si>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</si>
  <si>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</si>
  <si>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</si>
  <si>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</si>
  <si>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</si>
  <si>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</si>
  <si>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</si>
  <si>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</si>
  <si>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</si>
  <si>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</si>
  <si>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</si>
  <si>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</si>
  <si>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</si>
  <si>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</si>
  <si>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</si>
  <si>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</si>
  <si>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</si>
  <si>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</si>
  <si>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</si>
  <si>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</si>
  <si>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</si>
  <si>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</si>
  <si>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</si>
  <si>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</si>
  <si>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</si>
  <si>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</si>
  <si>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</si>
  <si>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</si>
  <si>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</si>
  <si>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</si>
  <si>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</si>
  <si>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</si>
  <si>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</si>
  <si>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</si>
  <si>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</si>
  <si>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</si>
  <si>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</si>
  <si>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</si>
  <si>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</si>
  <si>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</si>
  <si>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</si>
  <si>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</si>
  <si>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</si>
  <si>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</si>
  <si>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</si>
  <si>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</si>
  <si>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</si>
  <si>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</si>
  <si>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</si>
  <si>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</si>
  <si>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</si>
  <si>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</si>
  <si>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</si>
  <si>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</si>
  <si>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</si>
  <si>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</si>
  <si>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</si>
  <si>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</si>
  <si>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</si>
  <si>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</si>
  <si>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</si>
  <si>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</si>
  <si>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</si>
  <si>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</si>
  <si>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</si>
  <si>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</si>
  <si>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</si>
  <si>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</si>
  <si>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</si>
  <si>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</si>
  <si>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</si>
  <si>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</si>
  <si>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</si>
  <si>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</si>
  <si>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</si>
  <si>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</si>
  <si>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</si>
  <si>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</si>
  <si>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</si>
  <si>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</si>
  <si>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</si>
  <si>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</si>
  <si>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</si>
  <si>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</si>
  <si>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</si>
  <si>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</si>
  <si>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</si>
  <si>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</si>
  <si>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</si>
  <si>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</si>
  <si>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</si>
  <si>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</si>
  <si>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</si>
  <si>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</si>
  <si>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</si>
  <si>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</si>
  <si>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</si>
  <si>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</si>
  <si>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</si>
  <si>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</si>
  <si>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</si>
  <si>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</si>
  <si>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</si>
  <si>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</si>
  <si>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</si>
  <si>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</si>
  <si>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</si>
  <si>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</si>
  <si>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</si>
  <si>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</si>
  <si>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</si>
  <si>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</si>
  <si>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</si>
  <si>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</si>
  <si>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</si>
  <si>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</si>
  <si>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</si>
  <si>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</si>
  <si>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</si>
  <si>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</si>
  <si>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</si>
  <si>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</si>
  <si>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</si>
  <si>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</si>
  <si>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</si>
  <si>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</si>
  <si>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</si>
  <si>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</si>
  <si>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</si>
  <si>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</si>
  <si>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</si>
  <si>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</si>
  <si>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</si>
  <si>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</si>
  <si>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</si>
  <si>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</si>
  <si>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</si>
  <si>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</si>
  <si>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</si>
  <si>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</si>
  <si>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</si>
  <si>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</si>
  <si>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</si>
  <si>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</si>
  <si>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</si>
  <si>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</si>
  <si>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</si>
  <si>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</si>
  <si>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</si>
  <si>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</si>
  <si>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</si>
  <si>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</si>
  <si>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</si>
  <si>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</si>
  <si>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</si>
  <si>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</si>
  <si>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</si>
  <si>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</si>
  <si>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</si>
  <si>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</si>
  <si>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</si>
  <si>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</si>
  <si>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</si>
  <si>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</si>
  <si>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</si>
  <si>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</si>
  <si>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</si>
  <si>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</si>
  <si>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</si>
  <si>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</si>
  <si>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</si>
  <si>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</si>
  <si>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</si>
  <si>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</si>
  <si>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</si>
  <si>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</si>
  <si>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</si>
  <si>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</si>
  <si>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</si>
  <si>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</si>
  <si>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</si>
  <si>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</si>
  <si>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</si>
  <si>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</si>
  <si>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</si>
  <si>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</si>
  <si>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</si>
  <si>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</si>
  <si>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</si>
  <si>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</si>
  <si>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</si>
  <si>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</si>
  <si>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</si>
  <si>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</si>
  <si>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</si>
  <si>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</si>
  <si>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</si>
  <si>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</si>
  <si>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</si>
  <si>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</si>
  <si>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</si>
  <si>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</si>
  <si>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</si>
  <si>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</si>
  <si>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</si>
  <si>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</si>
  <si>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</si>
  <si>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</si>
  <si>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</si>
  <si>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</si>
  <si>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</si>
  <si>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</si>
  <si>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</si>
  <si>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</si>
  <si>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</si>
  <si>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</si>
  <si>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</si>
  <si>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</si>
  <si>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</si>
  <si>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</si>
  <si>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</si>
  <si>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</si>
  <si>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</si>
  <si>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</si>
  <si>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</si>
  <si>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</si>
  <si>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</si>
  <si>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</si>
  <si>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</si>
  <si>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</si>
  <si>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</si>
  <si>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</si>
  <si>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</si>
  <si>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</si>
  <si>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</si>
  <si>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</si>
  <si>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</si>
  <si>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</si>
  <si>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</si>
  <si>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</si>
  <si>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</si>
  <si>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</si>
  <si>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</si>
  <si>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</si>
  <si>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</si>
  <si>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</si>
  <si>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</si>
  <si>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</si>
  <si>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</si>
  <si>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</si>
  <si>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</si>
  <si>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</si>
  <si>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</si>
  <si>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</si>
  <si>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</si>
  <si>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</si>
  <si>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</si>
  <si>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</si>
  <si>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</si>
  <si>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</si>
  <si>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</si>
  <si>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</si>
  <si>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</si>
  <si>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</si>
  <si>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</si>
  <si>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</si>
  <si>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</si>
  <si>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</si>
  <si>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</si>
  <si>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</si>
  <si>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</si>
  <si>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</si>
  <si>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</si>
  <si>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</si>
  <si>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</si>
  <si>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</si>
  <si>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</si>
  <si>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</si>
  <si>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</si>
  <si>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</si>
  <si>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</si>
  <si>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</si>
  <si>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</si>
  <si>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</si>
  <si>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</si>
  <si>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</si>
  <si>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</si>
  <si>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</si>
  <si>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</si>
  <si>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</si>
  <si>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</si>
  <si>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</si>
  <si>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</si>
  <si>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</si>
  <si>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</si>
  <si>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</si>
  <si>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</si>
  <si>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</si>
  <si>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</si>
  <si>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</si>
  <si>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</si>
  <si>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</si>
  <si>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</si>
  <si>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</si>
  <si>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</si>
  <si>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</si>
  <si>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</si>
  <si>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</si>
  <si>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</si>
  <si>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</si>
  <si>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</si>
  <si>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</si>
  <si>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</si>
  <si>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</si>
  <si>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</si>
  <si>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</si>
  <si>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</si>
  <si>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</si>
  <si>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</si>
  <si>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</si>
  <si>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</si>
  <si>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</si>
  <si>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</si>
  <si>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</si>
  <si>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</si>
  <si>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</si>
  <si>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</si>
  <si>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</si>
  <si>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</si>
  <si>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</si>
  <si>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</si>
  <si>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</si>
  <si>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</si>
  <si>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</si>
  <si>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</si>
  <si>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</si>
  <si>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</si>
  <si>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</si>
  <si>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</si>
  <si>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</si>
  <si>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</si>
  <si>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</si>
  <si>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</si>
  <si>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</si>
  <si>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</si>
  <si>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</si>
  <si>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</si>
  <si>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</si>
  <si>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</si>
  <si>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</si>
  <si>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</si>
  <si>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</si>
  <si>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</si>
  <si>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</si>
  <si>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</si>
  <si>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</si>
  <si>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</si>
  <si>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</si>
  <si>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</si>
  <si>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</si>
  <si>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</si>
  <si>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</si>
  <si>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</si>
  <si>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</si>
  <si>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</si>
  <si>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</si>
  <si>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</si>
  <si>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</si>
  <si>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</si>
  <si>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</si>
  <si>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</si>
  <si>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</si>
  <si>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</si>
  <si>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</si>
  <si>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</si>
  <si>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</si>
  <si>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</si>
  <si>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</si>
  <si>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</si>
  <si>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</si>
  <si>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</si>
  <si>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</si>
  <si>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</si>
  <si>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</si>
  <si>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</si>
  <si>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</si>
  <si>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</si>
  <si>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</si>
  <si>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</si>
  <si>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</si>
  <si>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</si>
  <si>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</si>
  <si>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</si>
  <si>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</si>
  <si>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</si>
  <si>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</si>
  <si>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</si>
  <si>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</si>
  <si>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</si>
  <si>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</si>
  <si>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</si>
  <si>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</si>
  <si>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</si>
  <si>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</si>
  <si>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</si>
  <si>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</si>
  <si>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</si>
  <si>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</si>
  <si>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</si>
  <si>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</si>
  <si>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</si>
  <si>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</si>
  <si>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</si>
  <si>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</si>
  <si>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</si>
  <si>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</si>
  <si>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</si>
  <si>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</si>
  <si>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</si>
  <si>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</si>
  <si>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</si>
  <si>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</si>
  <si>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</si>
  <si>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東京都墨田区江東橋4-15-8</t>
    <phoneticPr fontId="3"/>
  </si>
  <si>
    <t>株式会社タジマコーポレーション
代表取締役　田嶋久士</t>
    <phoneticPr fontId="3"/>
  </si>
  <si>
    <t>03-3635-0911</t>
    <phoneticPr fontId="3"/>
  </si>
  <si>
    <t>株式会社タジマコーポレーション</t>
    <phoneticPr fontId="3"/>
  </si>
  <si>
    <t>職別工事業（設備工事業を除く）</t>
    <phoneticPr fontId="3"/>
  </si>
  <si>
    <t>25名</t>
    <phoneticPr fontId="3"/>
  </si>
  <si>
    <t>令和6年6月26日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</si>
</sst>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8" zoomScaleNormal="100" zoomScaleSheetLayoutView="100" workbookViewId="0">
      <selection activeCell="L50" sqref="L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1997</v>
      </c>
      <c r="N48" s="481"/>
      <c r="O48" s="482"/>
    </row>
    <row r="49" spans="3:21" ht="18" customHeight="1" x14ac:dyDescent="0.15">
      <c r="C49" s="431" t="s">
        <v>11</v>
      </c>
      <c r="D49" s="463"/>
      <c r="E49" s="464"/>
      <c r="F49" s="450" t="s">
        <v>453</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55</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1480.2</v>
      </c>
      <c r="I63" s="241" t="s">
        <v>4</v>
      </c>
      <c r="J63" s="499" t="s">
        <v>324</v>
      </c>
      <c r="K63" s="500"/>
      <c r="L63" s="501"/>
      <c r="M63" s="497">
        <f>+別紙!AA14</f>
        <v>1480.2</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431.20000000000005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disablePrompts="1"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株式会社タジマコーポレーション</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4"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1.4</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7"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7.5</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7.5</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7.5</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7"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0.1</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0.1</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0.1</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9.5</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9.5</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7.3</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439.6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1427</v>
      </c>
      <c r="E24" s="558"/>
      <c r="F24" s="558"/>
      <c r="G24" s="195" t="s">
        <v>198</v>
      </c>
      <c r="H24" s="547">
        <f>+F12</f>
        <v>439.6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439.6</v>
      </c>
      <c r="Q27" s="607"/>
      <c r="R27" s="607"/>
      <c r="S27" s="607"/>
      <c r="T27" s="44" t="s">
        <v>38</v>
      </c>
      <c r="U27" s="64"/>
      <c r="V27" s="64"/>
      <c r="Y27" s="62" t="s">
        <v>39</v>
      </c>
      <c r="Z27" s="65"/>
      <c r="AH27" s="53"/>
      <c r="AI27" s="53"/>
      <c r="AJ27" s="53"/>
      <c r="AK27" s="53"/>
      <c r="AL27" s="577">
        <f>+AH18+P27</f>
        <v>439.6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1427</v>
      </c>
      <c r="E29" s="558"/>
      <c r="F29" s="558"/>
      <c r="G29" s="195" t="s">
        <v>198</v>
      </c>
      <c r="H29" s="547">
        <f>+AL27</f>
        <v>439.6</v>
      </c>
      <c r="I29" s="548"/>
      <c r="J29" s="195" t="s">
        <v>198</v>
      </c>
      <c r="M29" s="556"/>
      <c r="P29" s="56"/>
      <c r="Q29" s="144"/>
      <c r="R29" s="51" t="s">
        <v>183</v>
      </c>
      <c r="S29" s="602" t="s">
        <v>33</v>
      </c>
      <c r="T29" s="605"/>
      <c r="U29" s="605"/>
      <c r="V29" s="606"/>
      <c r="W29" s="48"/>
      <c r="X29" s="66"/>
      <c r="Y29" s="562" t="s">
        <v>258</v>
      </c>
      <c r="Z29" s="563"/>
      <c r="AA29" s="603">
        <v>439.6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406.3</v>
      </c>
      <c r="E30" s="558"/>
      <c r="F30" s="558"/>
      <c r="G30" s="195" t="s">
        <v>198</v>
      </c>
      <c r="H30" s="547">
        <f>+AL30</f>
        <v>3</v>
      </c>
      <c r="I30" s="548"/>
      <c r="J30" s="195" t="s">
        <v>198</v>
      </c>
      <c r="M30" s="556"/>
      <c r="P30" s="56"/>
      <c r="R30" s="561">
        <f>+ROUND(AA28,1)+ROUND(AA29,1)+ROUND(AA30,1)</f>
        <v>439.6</v>
      </c>
      <c r="S30" s="607"/>
      <c r="T30" s="607"/>
      <c r="U30" s="607"/>
      <c r="V30" s="44" t="s">
        <v>16</v>
      </c>
      <c r="Y30" s="562" t="s">
        <v>186</v>
      </c>
      <c r="Z30" s="563"/>
      <c r="AA30" s="603"/>
      <c r="AB30" s="604"/>
      <c r="AC30" s="604"/>
      <c r="AD30" s="604"/>
      <c r="AE30" s="604"/>
      <c r="AF30" s="44" t="s">
        <v>13</v>
      </c>
      <c r="AL30" s="580">
        <v>3</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株式会社タジマコーポレーション</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34.700000000000003</v>
      </c>
      <c r="E24" s="558"/>
      <c r="F24" s="558"/>
      <c r="G24" s="195" t="s">
        <v>198</v>
      </c>
      <c r="H24" s="547">
        <f>+F12</f>
        <v>1.6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v>
      </c>
      <c r="Q27" s="607"/>
      <c r="R27" s="607"/>
      <c r="S27" s="607"/>
      <c r="T27" s="44" t="s">
        <v>38</v>
      </c>
      <c r="U27" s="64"/>
      <c r="V27" s="64"/>
      <c r="Y27" s="62" t="s">
        <v>39</v>
      </c>
      <c r="Z27" s="65"/>
      <c r="AH27" s="53"/>
      <c r="AI27" s="53"/>
      <c r="AJ27" s="53"/>
      <c r="AK27" s="53"/>
      <c r="AL27" s="577">
        <f>+AH18+P27</f>
        <v>1.6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34.700000000000003</v>
      </c>
      <c r="E29" s="558"/>
      <c r="F29" s="558"/>
      <c r="G29" s="195" t="s">
        <v>198</v>
      </c>
      <c r="H29" s="547">
        <f>+AL27</f>
        <v>1.6</v>
      </c>
      <c r="I29" s="548"/>
      <c r="J29" s="195" t="s">
        <v>198</v>
      </c>
      <c r="M29" s="556"/>
      <c r="P29" s="56"/>
      <c r="Q29" s="144"/>
      <c r="R29" s="51" t="s">
        <v>183</v>
      </c>
      <c r="S29" s="602" t="s">
        <v>33</v>
      </c>
      <c r="T29" s="605"/>
      <c r="U29" s="605"/>
      <c r="V29" s="606"/>
      <c r="W29" s="48"/>
      <c r="X29" s="66"/>
      <c r="Y29" s="562" t="s">
        <v>258</v>
      </c>
      <c r="Z29" s="563"/>
      <c r="AA29" s="603">
        <v>1.6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8.6</v>
      </c>
      <c r="E30" s="558"/>
      <c r="F30" s="558"/>
      <c r="G30" s="195" t="s">
        <v>198</v>
      </c>
      <c r="H30" s="547">
        <f>+AL30</f>
        <v>1.6</v>
      </c>
      <c r="I30" s="548"/>
      <c r="J30" s="195" t="s">
        <v>198</v>
      </c>
      <c r="M30" s="556"/>
      <c r="P30" s="56"/>
      <c r="R30" s="561">
        <f>+ROUND(AA28,1)+ROUND(AA29,1)+ROUND(AA30,1)</f>
        <v>1.6</v>
      </c>
      <c r="S30" s="607"/>
      <c r="T30" s="607"/>
      <c r="U30" s="607"/>
      <c r="V30" s="44" t="s">
        <v>16</v>
      </c>
      <c r="Y30" s="562" t="s">
        <v>186</v>
      </c>
      <c r="Z30" s="563"/>
      <c r="AA30" s="603"/>
      <c r="AB30" s="604"/>
      <c r="AC30" s="604"/>
      <c r="AD30" s="604"/>
      <c r="AE30" s="604"/>
      <c r="AF30" s="44" t="s">
        <v>13</v>
      </c>
      <c r="AL30" s="580">
        <v>1.6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株式会社タジマコーポレーション</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1.4</v>
      </c>
      <c r="M9" s="320">
        <f>IF(OR(ｷ.紙くず!D24&gt;0,ｷ.紙くず!D24&lt;0),ｷ.紙くず!D24,IF(M$19&gt;0,"0",0))</f>
        <v>0</v>
      </c>
      <c r="N9" s="320">
        <f>IF(OR(ｸ.木くず!D24&gt;0,ｸ.木くず!D24&lt;0),ｸ.木くず!D24,IF(N$19&gt;0,"0",0))</f>
        <v>7.5</v>
      </c>
      <c r="O9" s="320">
        <f>IF(OR(ｹ.繊維くず!D24&gt;0,ｹ.繊維くず!D24&lt;0),ｹ.繊維くず!D24,IF(O$19&gt;0,"0",0))</f>
        <v>0.1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9.5</v>
      </c>
      <c r="U9" s="320">
        <f>IF(OR(ｿ.鉱さい!D24&gt;0,ｿ.鉱さい!D24&lt;0),ｿ.鉱さい!D24,IF(U$19&gt;0,"0",0))</f>
        <v>0</v>
      </c>
      <c r="V9" s="320">
        <f>IF(OR(ﾀ.がれき類!D24&gt;0,ﾀ.がれき類!D24&lt;0),ﾀ.がれき類!D24,IF(V$19&gt;0,"0",0))</f>
        <v>1427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34.700000000000003</v>
      </c>
      <c r="AA9" s="322">
        <f>IF(SUM(G9:Z9)&gt;0,SUM(G9:Z9),IF(AA$19&gt;0,"0",0))</f>
        <v>1480.2</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1.4</v>
      </c>
      <c r="M14" s="326">
        <f>IF(OR(ｷ.紙くず!D29&gt;0,ｷ.紙くず!D29&lt;0),ｷ.紙くず!D29,IF(M$19&gt;0,"0",0))</f>
        <v>0</v>
      </c>
      <c r="N14" s="326">
        <f>IF(OR(ｸ.木くず!D29&gt;0,ｸ.木くず!D29&lt;0),ｸ.木くず!D29,IF(N$19&gt;0,"0",0))</f>
        <v>7.5</v>
      </c>
      <c r="O14" s="326">
        <f>IF(OR(ｹ.繊維くず!D29&gt;0,ｹ.繊維くず!D29&lt;0),ｹ.繊維くず!D29,IF(O$19&gt;0,"0",0))</f>
        <v>0.1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9.5</v>
      </c>
      <c r="U14" s="326">
        <f>IF(OR(ｿ.鉱さい!D29&gt;0,ｿ.鉱さい!D29&lt;0),ｿ.鉱さい!D29,IF(U$19&gt;0,"0",0))</f>
        <v>0</v>
      </c>
      <c r="V14" s="326">
        <f>IF(OR(ﾀ.がれき類!D29&gt;0,ﾀ.がれき類!D29&lt;0),ﾀ.がれき類!D29,IF(V$19&gt;0,"0",0))</f>
        <v>1427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34.700000000000003</v>
      </c>
      <c r="AA14" s="328">
        <f t="shared" si="0"/>
        <v>1480.2</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1.4</v>
      </c>
      <c r="M15" s="326">
        <f>IF(OR(ｷ.紙くず!D30&gt;0,ｷ.紙くず!D30&lt;0),ｷ.紙くず!D30,IF(M$19&gt;0,"0",0))</f>
        <v>0</v>
      </c>
      <c r="N15" s="326">
        <f>IF(OR(ｸ.木くず!D30&gt;0,ｸ.木くず!D30&lt;0),ｸ.木くず!D30,IF(N$19&gt;0,"0",0))</f>
        <v>7.5</v>
      </c>
      <c r="O15" s="326">
        <f>IF(OR(ｹ.繊維くず!D30&gt;0,ｹ.繊維くず!D30&lt;0),ｹ.繊維くず!D30,IF(O$19&gt;0,"0",0))</f>
        <v>0.1</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7.3</v>
      </c>
      <c r="U15" s="326">
        <f>IF(OR(ｿ.鉱さい!D30&gt;0,ｿ.鉱さい!D30&lt;0),ｿ.鉱さい!D30,IF(U$19&gt;0,"0",0))</f>
        <v>0</v>
      </c>
      <c r="V15" s="326">
        <f>IF(OR(ﾀ.がれき類!D30&gt;0,ﾀ.がれき類!D30&lt;0),ﾀ.がれき類!D30,IF(V$19&gt;0,"0",0))</f>
        <v>406.3</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8.6</v>
      </c>
      <c r="AA15" s="328">
        <f t="shared" si="0"/>
        <v>431.20000000000005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439.6</v>
      </c>
      <c r="W19" s="332">
        <f t="shared" si="1"/>
        <v>0</v>
      </c>
      <c r="X19" s="332">
        <f t="shared" si="1"/>
        <v>0</v>
      </c>
      <c r="Y19" s="332">
        <f t="shared" si="1"/>
        <v>0</v>
      </c>
      <c r="Z19" s="333">
        <f t="shared" si="1"/>
        <v>1.6</v>
      </c>
      <c r="AA19" s="334">
        <f t="shared" ref="AA19:AA25" si="2">SUM(G19:Z19)</f>
        <v>441.20000000000005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439.6</v>
      </c>
      <c r="W37" s="368">
        <f t="shared" si="8"/>
        <v>0</v>
      </c>
      <c r="X37" s="368">
        <f t="shared" si="8"/>
        <v>0</v>
      </c>
      <c r="Y37" s="368">
        <f t="shared" si="8"/>
        <v>0</v>
      </c>
      <c r="Z37" s="369">
        <f t="shared" si="8"/>
        <v>1.6</v>
      </c>
      <c r="AA37" s="370">
        <f t="shared" si="4"/>
        <v>441.20000000000005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439.6</v>
      </c>
      <c r="W38" s="359">
        <f t="shared" si="9"/>
        <v>0</v>
      </c>
      <c r="X38" s="359">
        <f t="shared" si="9"/>
        <v>0</v>
      </c>
      <c r="Y38" s="359">
        <f t="shared" si="9"/>
        <v>0</v>
      </c>
      <c r="Z38" s="360">
        <f t="shared" si="9"/>
        <v>1.6</v>
      </c>
      <c r="AA38" s="361">
        <f t="shared" si="4"/>
        <v>441.20000000000005</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439.6</v>
      </c>
      <c r="W40" s="362">
        <f>+ﾁ.動物のふん尿!$AA$29</f>
        <v>0</v>
      </c>
      <c r="X40" s="362">
        <f>+ﾂ.動物の死体!$AA$29</f>
        <v>0</v>
      </c>
      <c r="Y40" s="362">
        <f>+ﾃ.ばいじん!$AA$29</f>
        <v>0</v>
      </c>
      <c r="Z40" s="363">
        <f>+ﾄ.混合廃棄物その他!$AA$29</f>
        <v>1.6</v>
      </c>
      <c r="AA40" s="364">
        <f t="shared" si="4"/>
        <v>441.20000000000005</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439.6</v>
      </c>
      <c r="W43" s="371">
        <f>+ﾁ.動物のふん尿!$AL$27</f>
        <v>0</v>
      </c>
      <c r="X43" s="371">
        <f>+ﾂ.動物の死体!$AL$27</f>
        <v>0</v>
      </c>
      <c r="Y43" s="371">
        <f>+ﾃ.ばいじん!$AL$27</f>
        <v>0</v>
      </c>
      <c r="Z43" s="372">
        <f>+ﾄ.混合廃棄物その他!$AL$27</f>
        <v>1.6</v>
      </c>
      <c r="AA43" s="373">
        <f t="shared" si="4"/>
        <v>441.20000000000005</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3</v>
      </c>
      <c r="W44" s="374">
        <f>+ﾁ.動物のふん尿!$AL$30</f>
        <v>0</v>
      </c>
      <c r="X44" s="374">
        <f>+ﾂ.動物の死体!$AL$30</f>
        <v>0</v>
      </c>
      <c r="Y44" s="374">
        <f>+ﾃ.ばいじん!$AL$30</f>
        <v>0</v>
      </c>
      <c r="Z44" s="375">
        <f>+ﾄ.混合廃棄物その他!$AL$30</f>
        <v>1.6</v>
      </c>
      <c r="AA44" s="376">
        <f t="shared" si="4"/>
        <v>4.5999999999999996</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1.4</v>
      </c>
      <c r="M55" s="414">
        <f t="shared" si="10"/>
        <v>0</v>
      </c>
      <c r="N55" s="414">
        <f t="shared" si="10"/>
        <v>7.5</v>
      </c>
      <c r="O55" s="414">
        <f t="shared" si="10"/>
        <v>0.1</v>
      </c>
      <c r="P55" s="414">
        <f t="shared" si="10"/>
        <v>0</v>
      </c>
      <c r="Q55" s="414">
        <f t="shared" si="10"/>
        <v>0</v>
      </c>
      <c r="R55" s="414">
        <f t="shared" si="10"/>
        <v>0</v>
      </c>
      <c r="S55" s="414">
        <f t="shared" si="10"/>
        <v>0</v>
      </c>
      <c r="T55" s="414">
        <f t="shared" si="10"/>
        <v>9.5</v>
      </c>
      <c r="U55" s="414">
        <f t="shared" si="10"/>
        <v>0</v>
      </c>
      <c r="V55" s="414">
        <f t="shared" si="10"/>
        <v>1866.6</v>
      </c>
      <c r="W55" s="414">
        <f t="shared" si="10"/>
        <v>0</v>
      </c>
      <c r="X55" s="414">
        <f t="shared" si="10"/>
        <v>0</v>
      </c>
      <c r="Y55" s="414">
        <f t="shared" si="10"/>
        <v>0</v>
      </c>
      <c r="Z55" s="414">
        <f t="shared" si="10"/>
        <v>36.300000000000004</v>
      </c>
      <c r="AA55" s="415">
        <f>+AA9+AA19+AA20</f>
        <v>1921.4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2"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令和6年6月26日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東京都墨田区江東橋4-15-8</v>
      </c>
      <c r="K16" s="740"/>
      <c r="L16" s="741"/>
      <c r="M16" s="741"/>
      <c r="N16" s="741"/>
      <c r="O16" s="742"/>
    </row>
    <row r="17" spans="1:15" ht="26.25" customHeight="1" x14ac:dyDescent="0.15">
      <c r="C17" s="78"/>
      <c r="H17" s="23" t="s">
        <v>7</v>
      </c>
      <c r="I17" s="23"/>
      <c r="J17" s="740" t="str">
        <f>+表紙!J40</f>
        <v>株式会社タジマコーポレーション
代表取締役　田嶋久士</v>
      </c>
      <c r="K17" s="740"/>
      <c r="L17" s="741"/>
      <c r="M17" s="741"/>
      <c r="N17" s="741"/>
      <c r="O17" s="742"/>
    </row>
    <row r="18" spans="1:15" x14ac:dyDescent="0.15">
      <c r="C18" s="78"/>
      <c r="J18" s="21" t="s">
        <v>8</v>
      </c>
      <c r="O18" s="79"/>
    </row>
    <row r="19" spans="1:15" x14ac:dyDescent="0.15">
      <c r="C19" s="78"/>
      <c r="J19" s="24" t="s">
        <v>9</v>
      </c>
      <c r="K19" s="24"/>
      <c r="L19" s="705" t="str">
        <f>IF(+表紙!L42="","",+表紙!L42)</f>
        <v>03-3635-0911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株式会社タジマコーポレーション</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1997</v>
      </c>
      <c r="N25" s="730"/>
      <c r="O25" s="731"/>
    </row>
    <row r="26" spans="1:15" ht="18" customHeight="1" x14ac:dyDescent="0.15">
      <c r="C26" s="431" t="s">
        <v>11</v>
      </c>
      <c r="D26" s="463"/>
      <c r="E26" s="464"/>
      <c r="F26" s="716" t="str">
        <f>+表紙!F49</f>
        <v>東京都墨田区江東橋4-15-8</v>
      </c>
      <c r="G26" s="717"/>
      <c r="H26" s="717"/>
      <c r="I26" s="717"/>
      <c r="J26" s="717"/>
      <c r="K26" s="717"/>
      <c r="L26" s="126" t="s">
        <v>172</v>
      </c>
      <c r="M26" s="223"/>
      <c r="N26" s="720" t="str">
        <f>IF(+表紙!N49="","",+表紙!N49)</f>
        <v>03-3635-0911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職別工事業（設備工事業を除く）</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55</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25名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1480.2</v>
      </c>
      <c r="I40" s="241" t="s">
        <v>4</v>
      </c>
      <c r="J40" s="499" t="s">
        <v>324</v>
      </c>
      <c r="K40" s="500"/>
      <c r="L40" s="501"/>
      <c r="M40" s="700">
        <f>+表紙!M63</f>
        <v>1480.2</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431.20000000000005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2024-06-26T10:17:07Z</dcterms:created>
  <dcterms:modified xsi:type="dcterms:W3CDTF">2024-09-05T04:44:58Z</dcterms:modified>
</cp:coreProperties>
</file>