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2245" windowHeight="131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16" i="94"/>
  <c r="O9" i="94"/>
  <c r="O55" i="94" s="1"/>
  <c r="O14" i="94"/>
  <c r="H27" i="94"/>
  <c r="X27" i="94"/>
  <c r="X21" i="78"/>
  <c r="O16" i="79"/>
  <c r="R50" i="94" s="1"/>
  <c r="X21" i="89"/>
  <c r="F12" i="83"/>
  <c r="O18" i="94"/>
  <c r="O17" i="94"/>
  <c r="O15" i="94"/>
  <c r="O13" i="94"/>
  <c r="AA23" i="94"/>
  <c r="Y38" i="94"/>
  <c r="Y37" i="94" s="1"/>
  <c r="Y19" i="94" s="1"/>
  <c r="AA40" i="94"/>
  <c r="AK27" i="77"/>
  <c r="AK31" i="77" s="1"/>
  <c r="K52" i="94" s="1"/>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2"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<sst xmlns="http://schemas.openxmlformats.org/spreadsheetml/2006/main" count="3173" uniqueCount="463">
  <si>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</si>
  <si>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</si>
  <si>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</si>
  <si>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</si>
  <si>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</si>
  <si>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</si>
  <si>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</si>
  <si>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</si>
  <si>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</si>
  <si>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</si>
  <si>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</si>
  <si>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</si>
  <si>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</si>
  <si>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</si>
  <si>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</si>
  <si>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</si>
  <si>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</si>
  <si>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</si>
  <si>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</si>
  <si>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</si>
  <si>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</si>
  <si>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</si>
  <si>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</si>
  <si>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</si>
  <si>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</si>
  <si>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</si>
  <si>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</si>
  <si>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</si>
  <si>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</si>
  <si>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</si>
  <si>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</si>
  <si>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</si>
  <si>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</si>
  <si>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</si>
  <si>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</si>
  <si>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</si>
  <si>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</si>
  <si>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</si>
  <si>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</si>
  <si>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</si>
  <si>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</si>
  <si>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</si>
  <si>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</si>
  <si>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</si>
  <si>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</si>
  <si>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</si>
  <si>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</si>
  <si>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</si>
  <si>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</si>
  <si>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</si>
  <si>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</si>
  <si>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</si>
  <si>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</si>
  <si>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</si>
  <si>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</si>
  <si>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</si>
  <si>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</si>
  <si>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</si>
  <si>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</si>
  <si>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</si>
  <si>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</si>
  <si>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</si>
  <si>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</si>
  <si>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</si>
  <si>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</si>
  <si>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</si>
  <si>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</si>
  <si>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</si>
  <si>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</si>
  <si>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</si>
  <si>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</si>
  <si>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</si>
  <si>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</si>
  <si>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</si>
  <si>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</si>
  <si>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</si>
  <si>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</si>
  <si>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</si>
  <si>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</si>
  <si>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</si>
  <si>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</si>
  <si>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</si>
  <si>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</si>
  <si>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</si>
  <si>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</si>
  <si>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</si>
  <si>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</si>
  <si>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</si>
  <si>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</si>
  <si>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</si>
  <si>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</si>
  <si>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</si>
  <si>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</si>
  <si>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</si>
  <si>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</si>
  <si>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</si>
  <si>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</si>
  <si>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</si>
  <si>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</si>
  <si>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</si>
  <si>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</si>
  <si>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</si>
  <si>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</si>
  <si>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</si>
  <si>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</si>
  <si>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</si>
  <si>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</si>
  <si>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</si>
  <si>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</si>
  <si>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</si>
  <si>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</si>
  <si>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</si>
  <si>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</si>
  <si>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</si>
  <si>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</si>
  <si>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</si>
  <si>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</si>
  <si>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</si>
  <si>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</si>
  <si>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</si>
  <si>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</si>
  <si>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</si>
  <si>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</si>
  <si>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</si>
  <si>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</si>
  <si>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</si>
  <si>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</si>
  <si>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</si>
  <si>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</si>
  <si>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</si>
  <si>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</si>
  <si>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</si>
  <si>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</si>
  <si>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</si>
  <si>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</si>
  <si>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</si>
  <si>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</si>
  <si>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</si>
  <si>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</si>
  <si>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</si>
  <si>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</si>
  <si>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</si>
  <si>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</si>
  <si>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</si>
  <si>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</si>
  <si>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</si>
  <si>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</si>
  <si>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</si>
  <si>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</si>
  <si>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</si>
  <si>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</si>
  <si>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</si>
  <si>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</si>
  <si>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</si>
  <si>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</si>
  <si>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</si>
  <si>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</si>
  <si>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</si>
  <si>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</si>
  <si>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</si>
  <si>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</si>
  <si>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</si>
  <si>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</si>
  <si>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</si>
  <si>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</si>
  <si>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</si>
  <si>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</si>
  <si>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</si>
  <si>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</si>
  <si>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</si>
  <si>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</si>
  <si>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</si>
  <si>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</si>
  <si>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</si>
  <si>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</si>
  <si>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</si>
  <si>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</si>
  <si>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</si>
  <si>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</si>
  <si>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</si>
  <si>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</si>
  <si>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</si>
  <si>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</si>
  <si>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</si>
  <si>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</si>
  <si>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</si>
  <si>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</si>
  <si>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</si>
  <si>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</si>
  <si>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</si>
  <si>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</si>
  <si>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</si>
  <si>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</si>
  <si>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</si>
  <si>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</si>
  <si>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</si>
  <si>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</si>
  <si>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</si>
  <si>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</si>
  <si>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</si>
  <si>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</si>
  <si>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</si>
  <si>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</si>
  <si>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</si>
  <si>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</si>
  <si>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</si>
  <si>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</si>
  <si>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</si>
  <si>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</si>
  <si>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</si>
  <si>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</si>
  <si>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</si>
  <si>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</si>
  <si>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</si>
  <si>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</si>
  <si>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</si>
  <si>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</si>
  <si>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</si>
  <si>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</si>
  <si>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</si>
  <si>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</si>
  <si>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</si>
  <si>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</si>
  <si>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</si>
  <si>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</si>
  <si>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</si>
  <si>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</si>
  <si>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</si>
  <si>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</si>
  <si>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</si>
  <si>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</si>
  <si>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</si>
  <si>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</si>
  <si>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</si>
  <si>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</si>
  <si>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</si>
  <si>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</si>
  <si>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</si>
  <si>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</si>
  <si>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</si>
  <si>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</si>
  <si>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</si>
  <si>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</si>
  <si>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</si>
  <si>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</si>
  <si>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</si>
  <si>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</si>
  <si>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</si>
  <si>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</si>
  <si>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</si>
  <si>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</si>
  <si>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</si>
  <si>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</si>
  <si>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</si>
  <si>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</si>
  <si>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</si>
  <si>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</si>
  <si>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</si>
  <si>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</si>
  <si>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</si>
  <si>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</si>
  <si>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</si>
  <si>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</si>
  <si>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</si>
  <si>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</si>
  <si>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</si>
  <si>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</si>
  <si>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</si>
  <si>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</si>
  <si>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</si>
  <si>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</si>
  <si>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</si>
  <si>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</si>
  <si>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</si>
  <si>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</si>
  <si>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</si>
  <si>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</si>
  <si>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</si>
  <si>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</si>
  <si>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</si>
  <si>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</si>
  <si>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</si>
  <si>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</si>
  <si>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</si>
  <si>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</si>
  <si>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</si>
  <si>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</si>
  <si>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</si>
  <si>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</si>
  <si>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</si>
  <si>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</si>
  <si>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</si>
  <si>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</si>
  <si>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</si>
  <si>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</si>
  <si>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</si>
  <si>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</si>
  <si>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</si>
  <si>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</si>
  <si>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</si>
  <si>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</si>
  <si>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</si>
  <si>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</si>
  <si>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</si>
  <si>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</si>
  <si>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</si>
  <si>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</si>
  <si>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</si>
  <si>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</si>
  <si>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</si>
  <si>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</si>
  <si>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</si>
  <si>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</si>
  <si>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</si>
  <si>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</si>
  <si>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</si>
  <si>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</si>
  <si>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</si>
  <si>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</si>
  <si>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</si>
  <si>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</si>
  <si>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</si>
  <si>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</si>
  <si>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</si>
  <si>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</si>
  <si>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</si>
  <si>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</si>
  <si>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</si>
  <si>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</si>
  <si>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</si>
  <si>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</si>
  <si>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</si>
  <si>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</si>
  <si>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</si>
  <si>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</si>
  <si>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</si>
  <si>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</si>
  <si>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</si>
  <si>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</si>
  <si>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</si>
  <si>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</si>
  <si>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</si>
  <si>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</si>
  <si>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</si>
  <si>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</si>
  <si>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</si>
  <si>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</si>
  <si>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</si>
  <si>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</si>
  <si>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</si>
  <si>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</si>
  <si>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</si>
  <si>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</si>
  <si>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</si>
  <si>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</si>
  <si>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</si>
  <si>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</si>
  <si>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</si>
  <si>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</si>
  <si>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</si>
  <si>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</si>
  <si>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</si>
  <si>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</si>
  <si>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</si>
  <si>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</si>
  <si>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</si>
  <si>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</si>
  <si>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</si>
  <si>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</si>
  <si>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</si>
  <si>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</si>
  <si>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</si>
  <si>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</si>
  <si>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</si>
  <si>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</si>
  <si>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</si>
  <si>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</si>
  <si>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</si>
  <si>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</si>
  <si>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</si>
  <si>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</si>
  <si>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</si>
  <si>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</si>
  <si>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</si>
  <si>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</si>
  <si>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</si>
  <si>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</si>
  <si>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</si>
  <si>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</si>
  <si>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</si>
  <si>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</si>
  <si>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</si>
  <si>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</si>
  <si>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</si>
  <si>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</si>
  <si>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</si>
  <si>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</si>
  <si>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</si>
  <si>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</si>
  <si>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</si>
  <si>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</si>
  <si>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</si>
  <si>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</si>
  <si>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</si>
  <si>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</si>
  <si>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</si>
  <si>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</si>
  <si>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</si>
  <si>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</si>
  <si>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</si>
  <si>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</si>
  <si>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</si>
  <si>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</si>
  <si>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</si>
  <si>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</si>
  <si>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</si>
  <si>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</si>
  <si>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</si>
  <si>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</si>
  <si>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</si>
  <si>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</si>
  <si>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</si>
  <si>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</si>
  <si>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</si>
  <si>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</si>
  <si>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</si>
  <si>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</si>
  <si>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</si>
  <si>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</si>
  <si>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</si>
  <si>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</si>
  <si>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</si>
  <si>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</si>
  <si>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</si>
  <si>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</si>
  <si>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</si>
  <si>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</si>
  <si>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</si>
  <si>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</si>
  <si>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</si>
  <si>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</si>
  <si>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</si>
  <si>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</si>
  <si>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</si>
  <si>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</si>
  <si>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〒108-8502 東京都港区港南2-15-2 品川インターシティB棟</t>
    <phoneticPr fontId="3"/>
  </si>
  <si>
    <t>03-5769-1390</t>
    <phoneticPr fontId="3"/>
  </si>
  <si>
    <t>株式会社大林組　東京本店</t>
    <phoneticPr fontId="3"/>
  </si>
  <si>
    <t>（１）施工高あたりの汚泥を除く新築系産業廃棄物排出量に管理目標値を設定し総排出量の削減を図る
（２）新築建築工事の混合廃棄物について工事規模・種類別に目標値を設定し混合廃棄物の発生を抑制する
（３）従来の方法により排出量の減少を図る                                                                                                    　　
・ 施工方法の検討による廃棄物の削減（鋼製型枠材の使用等）
・ 梱包材の削減（メーカーへの簡易梱包依頼等</t>
    <phoneticPr fontId="3"/>
  </si>
  <si>
    <t>上記「①現状」の取組を継続する。</t>
    <phoneticPr fontId="3"/>
  </si>
  <si>
    <t>（１）新築建築工事の混合廃棄物単位排出量の目標値設定
（２）分別方法
・ 分別品目の決定（スペースに応じて４～１０品目程度）
・ 現場内に廃棄物ストックヤードを確保（コンテナ置場と回収車の停車スペース、コンテナ毎に分別ステッカーの貼付け）</t>
    <phoneticPr fontId="3"/>
  </si>
  <si>
    <t>下記の分別方法を引続き行なう
・ 分別品目の決定（スペースに応じて４～１０品目程度）
・ 現場内に廃棄物ストックヤードを確保（コンテナ置場と回収車の停車スペース、コンテナ毎に分別ステッカーの貼付け）</t>
    <phoneticPr fontId="3"/>
  </si>
  <si>
    <t>・全現場でゼロエミッションを推進
・個々の現場で廃棄物排出量の目標を設定し削減に取り組む。</t>
    <phoneticPr fontId="3"/>
  </si>
  <si>
    <t>上記「①現状」の取組を継続する。
・全現場でゼロエミッションを推進
・個々の現場で廃棄物排出量の目標を設定し削減に取り組む。</t>
    <phoneticPr fontId="3"/>
  </si>
  <si>
    <t>株式会社大林組 東京本店
専務執行役員 東京本店長　矢野　基</t>
    <phoneticPr fontId="3"/>
  </si>
  <si>
    <t>東京都港区港南2-15-2 品川インターシティB棟（横浜市内各事業場分）</t>
    <phoneticPr fontId="3"/>
  </si>
  <si>
    <t>横浜市長</t>
    <phoneticPr fontId="3"/>
  </si>
  <si>
    <t>Ｄ－建設業</t>
    <phoneticPr fontId="3"/>
  </si>
  <si>
    <t>06 総合工事業</t>
    <phoneticPr fontId="3"/>
  </si>
  <si>
    <t>336名（令和6年3月現在）</t>
    <rPh sb="3" eb="4">
      <t>メイ</t>
    </rPh>
    <rPh sb="5" eb="7">
      <t>レイワ</t>
    </rPh>
    <rPh sb="8" eb="9">
      <t>ネン</t>
    </rPh>
    <rPh sb="10" eb="11">
      <t>ガツ</t>
    </rPh>
    <rPh sb="11" eb="13">
      <t>ゲンザイ</t>
    </rPh>
    <phoneticPr fontId="3"/>
  </si>
  <si>
    <t>03-5769-1390</t>
    <phoneticPr fontId="3"/>
  </si>
  <si>
    <t>別添①「管理体制図」参照</t>
    <phoneticPr fontId="3"/>
  </si>
  <si>
    <t>○汚泥⇒固化・混錬・脱水⇒脱水ケーキ・建設資材
○廃油⇒油水分離⇒再生油、助燃材等
○廃アルカリ⇒中和・脱水⇒再生原料
○廃プラ⇒破砕・切断⇒再資源化・燃料化
○紙くず⇒破砕・切断・圧縮⇒再資源化・燃料化
○木くず⇒破砕⇒再資源化・燃料化
○繊維くず⇒破砕→破砕・切断⇒再資源化・燃料化
○金属くず⇒破砕・切断⇒再資源化
○ガラ陶くず⇒破砕⇒再資源化
○がれき類⇒破砕⇒再資源化
○混廃⇒選別・破砕・切断・圧縮⇒再資源化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</si>
</sst>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6137"/>
          <a:ext cx="393602" cy="630848"/>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1113" y="2196962"/>
          <a:ext cx="393093" cy="632377"/>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0428" y="2211442"/>
          <a:ext cx="394006" cy="62963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5662"/>
          <a:ext cx="393602" cy="630848"/>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98" zoomScaleNormal="115" zoomScaleSheetLayoutView="98" workbookViewId="0">
      <selection activeCell="N57" sqref="N57:R5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v>45443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456</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454</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2199</v>
      </c>
      <c r="Q49" s="754"/>
      <c r="R49" s="754"/>
      <c r="S49" s="754"/>
      <c r="T49" s="754"/>
      <c r="U49" s="755"/>
    </row>
    <row r="50" spans="3:54" ht="26.25" customHeight="1" x14ac:dyDescent="0.15">
      <c r="C50" s="726" t="s">
        <v>11</v>
      </c>
      <c r="D50" s="727"/>
      <c r="E50" s="728"/>
      <c r="F50" s="737" t="s">
        <v>455</v>
      </c>
      <c r="G50" s="738"/>
      <c r="H50" s="738"/>
      <c r="I50" s="738"/>
      <c r="J50" s="738"/>
      <c r="K50" s="738"/>
      <c r="L50" s="738"/>
      <c r="M50" s="738"/>
      <c r="N50" s="592" t="s">
        <v>172</v>
      </c>
      <c r="O50" s="595"/>
      <c r="P50" s="596"/>
      <c r="Q50" s="741" t="s">
        <v>460</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457</v>
      </c>
      <c r="G54" s="649"/>
      <c r="H54" s="649"/>
      <c r="I54" s="649"/>
      <c r="J54" s="649"/>
      <c r="K54" s="649"/>
      <c r="L54" s="38" t="s">
        <v>48</v>
      </c>
      <c r="M54" s="38"/>
      <c r="N54" s="655" t="s">
        <v>458</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v>97584</v>
      </c>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459</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462</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461</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11</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60650.999999999993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448</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65480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449</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450</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451</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60650.999999999993</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13408.7</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59900.4</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452</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65480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14460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64650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453</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5" zoomScaleNormal="100" workbookViewId="0">
      <selection activeCell="AX27" sqref="AX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株式会社大林組　東京本店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130" zoomScaleNormal="13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6430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5958.1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6430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6430</v>
      </c>
      <c r="P27" s="863"/>
      <c r="Q27" s="863"/>
      <c r="R27" s="863"/>
      <c r="S27" s="59" t="s">
        <v>38</v>
      </c>
      <c r="T27" s="80"/>
      <c r="U27" s="80"/>
      <c r="X27" s="78" t="s">
        <v>39</v>
      </c>
      <c r="Y27" s="81"/>
      <c r="AG27" s="68"/>
      <c r="AH27" s="68"/>
      <c r="AI27" s="68"/>
      <c r="AJ27" s="68"/>
      <c r="AK27" s="905">
        <f>+AG18+O27</f>
        <v>6430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6430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5958.1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v>
      </c>
      <c r="G30" s="875"/>
      <c r="H30" s="234" t="s">
        <v>198</v>
      </c>
      <c r="L30" s="872"/>
      <c r="O30" s="71"/>
      <c r="Q30" s="862">
        <f>+ROUND(Z28,1)+ROUND(Z29,1)+ROUND(Z30,1)</f>
        <v>6430</v>
      </c>
      <c r="R30" s="863"/>
      <c r="S30" s="863"/>
      <c r="T30" s="863"/>
      <c r="U30" s="59" t="s">
        <v>16</v>
      </c>
      <c r="X30" s="860" t="s">
        <v>186</v>
      </c>
      <c r="Y30" s="861"/>
      <c r="Z30" s="853"/>
      <c r="AA30" s="854"/>
      <c r="AB30" s="854"/>
      <c r="AC30" s="854"/>
      <c r="AD30" s="854"/>
      <c r="AE30" s="59" t="s">
        <v>13</v>
      </c>
      <c r="AK30" s="814">
        <v>0</v>
      </c>
      <c r="AL30" s="815"/>
      <c r="AM30" s="815"/>
      <c r="AN30" s="815"/>
      <c r="AO30" s="67" t="s">
        <v>13</v>
      </c>
      <c r="AR30" s="921"/>
      <c r="AS30" s="918"/>
      <c r="AT30" s="918"/>
      <c r="AU30" s="919"/>
    </row>
    <row r="31" spans="2:48" ht="27" customHeight="1" thickTop="1" thickBot="1" x14ac:dyDescent="0.2">
      <c r="B31" s="888" t="s">
        <v>375</v>
      </c>
      <c r="C31" s="839"/>
      <c r="D31" s="839"/>
      <c r="E31" s="840"/>
      <c r="F31" s="874">
        <v>5958.1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J35" sqref="J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0.1</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5"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2.1</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860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794.4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860</v>
      </c>
      <c r="P27" s="863"/>
      <c r="Q27" s="863"/>
      <c r="R27" s="863"/>
      <c r="S27" s="59" t="s">
        <v>38</v>
      </c>
      <c r="T27" s="80"/>
      <c r="U27" s="80"/>
      <c r="X27" s="78" t="s">
        <v>39</v>
      </c>
      <c r="Y27" s="81"/>
      <c r="AG27" s="68"/>
      <c r="AH27" s="68"/>
      <c r="AI27" s="68"/>
      <c r="AJ27" s="68"/>
      <c r="AK27" s="905">
        <f>+AG18+O27</f>
        <v>860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794.4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518.6</v>
      </c>
      <c r="G30" s="875"/>
      <c r="H30" s="234" t="s">
        <v>198</v>
      </c>
      <c r="L30" s="872"/>
      <c r="O30" s="71"/>
      <c r="Q30" s="862">
        <f>+ROUND(Z28,1)+ROUND(Z29,1)+ROUND(Z30,1)</f>
        <v>850</v>
      </c>
      <c r="R30" s="863"/>
      <c r="S30" s="863"/>
      <c r="T30" s="863"/>
      <c r="U30" s="59" t="s">
        <v>16</v>
      </c>
      <c r="X30" s="860" t="s">
        <v>186</v>
      </c>
      <c r="Y30" s="861"/>
      <c r="Z30" s="853"/>
      <c r="AA30" s="854"/>
      <c r="AB30" s="854"/>
      <c r="AC30" s="854"/>
      <c r="AD30" s="854"/>
      <c r="AE30" s="59" t="s">
        <v>13</v>
      </c>
      <c r="AK30" s="814">
        <v>560</v>
      </c>
      <c r="AL30" s="815"/>
      <c r="AM30" s="815"/>
      <c r="AN30" s="815"/>
      <c r="AO30" s="67" t="s">
        <v>13</v>
      </c>
      <c r="AR30" s="921"/>
      <c r="AS30" s="918"/>
      <c r="AT30" s="918"/>
      <c r="AU30" s="919"/>
    </row>
    <row r="31" spans="2:48" ht="27" customHeight="1" thickTop="1" thickBot="1" x14ac:dyDescent="0.2">
      <c r="B31" s="888" t="s">
        <v>375</v>
      </c>
      <c r="C31" s="839"/>
      <c r="D31" s="839"/>
      <c r="E31" s="840"/>
      <c r="F31" s="874">
        <v>792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190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171.6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190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190</v>
      </c>
      <c r="P27" s="863"/>
      <c r="Q27" s="863"/>
      <c r="R27" s="863"/>
      <c r="S27" s="59" t="s">
        <v>38</v>
      </c>
      <c r="T27" s="80"/>
      <c r="U27" s="80"/>
      <c r="X27" s="78" t="s">
        <v>39</v>
      </c>
      <c r="Y27" s="81"/>
      <c r="AG27" s="68"/>
      <c r="AH27" s="68"/>
      <c r="AI27" s="68"/>
      <c r="AJ27" s="68"/>
      <c r="AK27" s="905">
        <f>+AG18+O27</f>
        <v>190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171.6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105.5</v>
      </c>
      <c r="G30" s="875"/>
      <c r="H30" s="234" t="s">
        <v>198</v>
      </c>
      <c r="L30" s="872"/>
      <c r="O30" s="71"/>
      <c r="Q30" s="862">
        <f>+ROUND(Z28,1)+ROUND(Z29,1)+ROUND(Z30,1)</f>
        <v>190</v>
      </c>
      <c r="R30" s="863"/>
      <c r="S30" s="863"/>
      <c r="T30" s="863"/>
      <c r="U30" s="59" t="s">
        <v>16</v>
      </c>
      <c r="X30" s="860" t="s">
        <v>186</v>
      </c>
      <c r="Y30" s="861"/>
      <c r="Z30" s="853"/>
      <c r="AA30" s="854"/>
      <c r="AB30" s="854"/>
      <c r="AC30" s="854"/>
      <c r="AD30" s="854"/>
      <c r="AE30" s="59" t="s">
        <v>13</v>
      </c>
      <c r="AK30" s="814">
        <v>110</v>
      </c>
      <c r="AL30" s="815"/>
      <c r="AM30" s="815"/>
      <c r="AN30" s="815"/>
      <c r="AO30" s="67" t="s">
        <v>13</v>
      </c>
      <c r="AR30" s="921"/>
      <c r="AS30" s="918"/>
      <c r="AT30" s="918"/>
      <c r="AU30" s="919"/>
    </row>
    <row r="31" spans="2:48" ht="27" customHeight="1" thickTop="1" thickBot="1" x14ac:dyDescent="0.2">
      <c r="B31" s="888" t="s">
        <v>375</v>
      </c>
      <c r="C31" s="839"/>
      <c r="D31" s="839"/>
      <c r="E31" s="840"/>
      <c r="F31" s="874">
        <v>171.6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7" zoomScale="115" zoomScaleNormal="1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870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810.5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870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870</v>
      </c>
      <c r="P27" s="863"/>
      <c r="Q27" s="863"/>
      <c r="R27" s="863"/>
      <c r="S27" s="59" t="s">
        <v>38</v>
      </c>
      <c r="T27" s="80"/>
      <c r="U27" s="80"/>
      <c r="X27" s="78" t="s">
        <v>39</v>
      </c>
      <c r="Y27" s="81"/>
      <c r="AG27" s="68"/>
      <c r="AH27" s="68"/>
      <c r="AI27" s="68"/>
      <c r="AJ27" s="68"/>
      <c r="AK27" s="905">
        <f>+AG18+O27</f>
        <v>870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870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810.5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298.8</v>
      </c>
      <c r="G30" s="875"/>
      <c r="H30" s="234" t="s">
        <v>198</v>
      </c>
      <c r="L30" s="872"/>
      <c r="O30" s="71"/>
      <c r="Q30" s="862">
        <f>+ROUND(Z28,1)+ROUND(Z29,1)+ROUND(Z30,1)</f>
        <v>870</v>
      </c>
      <c r="R30" s="863"/>
      <c r="S30" s="863"/>
      <c r="T30" s="863"/>
      <c r="U30" s="59" t="s">
        <v>16</v>
      </c>
      <c r="X30" s="860" t="s">
        <v>186</v>
      </c>
      <c r="Y30" s="861"/>
      <c r="Z30" s="853"/>
      <c r="AA30" s="854"/>
      <c r="AB30" s="854"/>
      <c r="AC30" s="854"/>
      <c r="AD30" s="854"/>
      <c r="AE30" s="59" t="s">
        <v>13</v>
      </c>
      <c r="AK30" s="814">
        <v>320</v>
      </c>
      <c r="AL30" s="815"/>
      <c r="AM30" s="815"/>
      <c r="AN30" s="815"/>
      <c r="AO30" s="67" t="s">
        <v>13</v>
      </c>
      <c r="AR30" s="921"/>
      <c r="AS30" s="918"/>
      <c r="AT30" s="918"/>
      <c r="AU30" s="919"/>
    </row>
    <row r="31" spans="2:48" ht="27" customHeight="1" thickTop="1" thickBot="1" x14ac:dyDescent="0.2">
      <c r="B31" s="888" t="s">
        <v>375</v>
      </c>
      <c r="C31" s="839"/>
      <c r="D31" s="839"/>
      <c r="E31" s="840"/>
      <c r="F31" s="874">
        <v>810.5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5" workbookViewId="0">
      <selection activeCell="V38" sqref="V38:V3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2.2000000000000002</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O27" sqref="O27:R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5"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v>
      </c>
      <c r="P27" s="863"/>
      <c r="Q27" s="863"/>
      <c r="R27" s="863"/>
      <c r="S27" s="59" t="s">
        <v>38</v>
      </c>
      <c r="T27" s="80"/>
      <c r="U27" s="80"/>
      <c r="X27" s="78" t="s">
        <v>39</v>
      </c>
      <c r="Y27" s="81"/>
      <c r="AG27" s="68"/>
      <c r="AH27" s="68"/>
      <c r="AI27" s="68"/>
      <c r="AJ27" s="68"/>
      <c r="AK27" s="905">
        <f>+AG18+O27</f>
        <v>20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2.2999999999999998</v>
      </c>
      <c r="G30" s="875"/>
      <c r="H30" s="234" t="s">
        <v>198</v>
      </c>
      <c r="L30" s="872"/>
      <c r="O30" s="71"/>
      <c r="Q30" s="862">
        <f>+ROUND(Z28,1)+ROUND(Z29,1)+ROUND(Z30,1)</f>
        <v>20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17.8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1" zoomScale="145" zoomScaleNormal="145"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4700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4354.2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4030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4700</v>
      </c>
      <c r="P27" s="863"/>
      <c r="Q27" s="863"/>
      <c r="R27" s="863"/>
      <c r="S27" s="59" t="s">
        <v>38</v>
      </c>
      <c r="T27" s="80"/>
      <c r="U27" s="80"/>
      <c r="X27" s="78" t="s">
        <v>39</v>
      </c>
      <c r="Y27" s="81"/>
      <c r="AG27" s="68"/>
      <c r="AH27" s="68"/>
      <c r="AI27" s="68"/>
      <c r="AJ27" s="68"/>
      <c r="AK27" s="905">
        <f>+AG18+O27</f>
        <v>4700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4030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4354.2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1256</v>
      </c>
      <c r="G30" s="875"/>
      <c r="H30" s="234" t="s">
        <v>198</v>
      </c>
      <c r="L30" s="872"/>
      <c r="O30" s="71"/>
      <c r="Q30" s="862">
        <f>+ROUND(Z28,1)+ROUND(Z29,1)+ROUND(Z30,1)</f>
        <v>4030</v>
      </c>
      <c r="R30" s="863"/>
      <c r="S30" s="863"/>
      <c r="T30" s="863"/>
      <c r="U30" s="59" t="s">
        <v>16</v>
      </c>
      <c r="X30" s="860" t="s">
        <v>186</v>
      </c>
      <c r="Y30" s="861"/>
      <c r="Z30" s="853"/>
      <c r="AA30" s="854"/>
      <c r="AB30" s="854"/>
      <c r="AC30" s="854"/>
      <c r="AD30" s="854"/>
      <c r="AE30" s="59" t="s">
        <v>13</v>
      </c>
      <c r="AK30" s="814">
        <v>1360</v>
      </c>
      <c r="AL30" s="815"/>
      <c r="AM30" s="815"/>
      <c r="AN30" s="815"/>
      <c r="AO30" s="67" t="s">
        <v>13</v>
      </c>
      <c r="AR30" s="921"/>
      <c r="AS30" s="918"/>
      <c r="AT30" s="918"/>
      <c r="AU30" s="919"/>
    </row>
    <row r="31" spans="2:48" ht="27" customHeight="1" thickTop="1" thickBot="1" x14ac:dyDescent="0.2">
      <c r="B31" s="888" t="s">
        <v>375</v>
      </c>
      <c r="C31" s="839"/>
      <c r="D31" s="839"/>
      <c r="E31" s="840"/>
      <c r="F31" s="874">
        <v>3737.7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670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4" zoomScale="130" zoomScaleNormal="13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45500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42146.399999999994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45350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45500</v>
      </c>
      <c r="P27" s="863"/>
      <c r="Q27" s="863"/>
      <c r="R27" s="863"/>
      <c r="S27" s="59" t="s">
        <v>38</v>
      </c>
      <c r="T27" s="80"/>
      <c r="U27" s="80"/>
      <c r="X27" s="78" t="s">
        <v>39</v>
      </c>
      <c r="Y27" s="81"/>
      <c r="AG27" s="68"/>
      <c r="AH27" s="68"/>
      <c r="AI27" s="68"/>
      <c r="AJ27" s="68"/>
      <c r="AK27" s="905">
        <f>+AG18+O27</f>
        <v>45500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45350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42146.399999999994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10515.2</v>
      </c>
      <c r="G30" s="875"/>
      <c r="H30" s="234" t="s">
        <v>198</v>
      </c>
      <c r="L30" s="872"/>
      <c r="O30" s="71"/>
      <c r="Q30" s="862">
        <f>+ROUND(Z28,1)+ROUND(Z29,1)+ROUND(Z30,1)</f>
        <v>45350</v>
      </c>
      <c r="R30" s="863"/>
      <c r="S30" s="863"/>
      <c r="T30" s="863"/>
      <c r="U30" s="59" t="s">
        <v>16</v>
      </c>
      <c r="X30" s="860" t="s">
        <v>186</v>
      </c>
      <c r="Y30" s="861"/>
      <c r="Z30" s="853"/>
      <c r="AA30" s="854"/>
      <c r="AB30" s="854"/>
      <c r="AC30" s="854"/>
      <c r="AD30" s="854"/>
      <c r="AE30" s="59" t="s">
        <v>13</v>
      </c>
      <c r="AK30" s="814">
        <v>11350</v>
      </c>
      <c r="AL30" s="815"/>
      <c r="AM30" s="815"/>
      <c r="AN30" s="815"/>
      <c r="AO30" s="67" t="s">
        <v>13</v>
      </c>
      <c r="AR30" s="921"/>
      <c r="AS30" s="918"/>
      <c r="AT30" s="918"/>
      <c r="AU30" s="919"/>
    </row>
    <row r="31" spans="2:48" ht="27" customHeight="1" thickTop="1" thickBot="1" x14ac:dyDescent="0.2">
      <c r="B31" s="888" t="s">
        <v>375</v>
      </c>
      <c r="C31" s="839"/>
      <c r="D31" s="839"/>
      <c r="E31" s="840"/>
      <c r="F31" s="874">
        <v>42014.7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150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8" workbookViewId="0">
      <selection activeCell="AR31" sqref="AR31:AT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株式会社大林組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6900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6389.1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6900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6900</v>
      </c>
      <c r="P27" s="863"/>
      <c r="Q27" s="863"/>
      <c r="R27" s="863"/>
      <c r="S27" s="59" t="s">
        <v>38</v>
      </c>
      <c r="T27" s="80"/>
      <c r="U27" s="80"/>
      <c r="X27" s="78" t="s">
        <v>39</v>
      </c>
      <c r="Y27" s="81"/>
      <c r="AG27" s="68"/>
      <c r="AH27" s="68"/>
      <c r="AI27" s="68"/>
      <c r="AJ27" s="68"/>
      <c r="AK27" s="905">
        <f>+AG18+O27</f>
        <v>6900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6900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6389.1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705.9</v>
      </c>
      <c r="G30" s="875"/>
      <c r="H30" s="234" t="s">
        <v>198</v>
      </c>
      <c r="L30" s="872"/>
      <c r="O30" s="71"/>
      <c r="Q30" s="862">
        <f>+ROUND(Z28,1)+ROUND(Z29,1)+ROUND(Z30,1)</f>
        <v>6900</v>
      </c>
      <c r="R30" s="863"/>
      <c r="S30" s="863"/>
      <c r="T30" s="863"/>
      <c r="U30" s="59" t="s">
        <v>16</v>
      </c>
      <c r="X30" s="860" t="s">
        <v>186</v>
      </c>
      <c r="Y30" s="861"/>
      <c r="Z30" s="853"/>
      <c r="AA30" s="854"/>
      <c r="AB30" s="854"/>
      <c r="AC30" s="854"/>
      <c r="AD30" s="854"/>
      <c r="AE30" s="59" t="s">
        <v>13</v>
      </c>
      <c r="AK30" s="814">
        <v>760</v>
      </c>
      <c r="AL30" s="815"/>
      <c r="AM30" s="815"/>
      <c r="AN30" s="815"/>
      <c r="AO30" s="67" t="s">
        <v>13</v>
      </c>
      <c r="AR30" s="921"/>
      <c r="AS30" s="918"/>
      <c r="AT30" s="918"/>
      <c r="AU30" s="919"/>
    </row>
    <row r="31" spans="2:48" ht="27" customHeight="1" thickTop="1" thickBot="1" x14ac:dyDescent="0.2">
      <c r="B31" s="888" t="s">
        <v>375</v>
      </c>
      <c r="C31" s="839"/>
      <c r="D31" s="839"/>
      <c r="E31" s="840"/>
      <c r="F31" s="874">
        <v>6389.1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election activeCell="H16" sqref="H16"/>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株式会社大林組　東京本店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5958.1</v>
      </c>
      <c r="I9" s="507">
        <f>IF(OR(ｳ.廃油!F24&gt;0,ｳ.廃油!F24&lt;0),ｳ.廃油!F24,IF(I$19&gt;0,"0",0))</f>
        <v>0.1</v>
      </c>
      <c r="J9" s="507">
        <f>IF(OR(ｴ.廃酸!$F24&gt;0,ｴ.廃酸!$F24&lt;0),ｴ.廃酸!F24,IF(J$19&gt;0,"0",0))</f>
        <v>0</v>
      </c>
      <c r="K9" s="507">
        <f>IF(OR(ｵ.廃ｱﾙｶﾘ!$F24&gt;0,ｵ.廃ｱﾙｶﾘ!$F24&lt;0),ｵ.廃ｱﾙｶﾘ!F24,IF(K$19&gt;0,"0",0))</f>
        <v>2.1</v>
      </c>
      <c r="L9" s="507">
        <f>IF(OR(ｶ.廃ﾌﾟﾗ類!F24&gt;0,ｶ.廃ﾌﾟﾗ類!F24&lt;0),ｶ.廃ﾌﾟﾗ類!F24,IF(L$19&gt;0,"0",0))</f>
        <v>794.4</v>
      </c>
      <c r="M9" s="507">
        <f>IF(OR(ｷ.紙くず!F24&gt;0,ｷ.紙くず!F24&lt;0),ｷ.紙くず!F24,IF(M$19&gt;0,"0",0))</f>
        <v>171.6</v>
      </c>
      <c r="N9" s="507">
        <f>IF(OR(ｸ.木くず!F24&gt;0,ｸ.木くず!F24&lt;0),ｸ.木くず!F24,IF(N$19&gt;0,"0",0))</f>
        <v>810.5</v>
      </c>
      <c r="O9" s="507">
        <f>IF(OR(ｹ.繊維くず!F24&gt;0,ｹ.繊維くず!F24&lt;0),ｹ.繊維くず!F24,IF(O$19&gt;0,"0",0))</f>
        <v>6.7</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17.8</v>
      </c>
      <c r="T9" s="507">
        <f>IF(OR(ｾ.ｶﾞﾗｽ･ｺﾝｸﾘ･陶磁器くず!F24&gt;0,ｾ.ｶﾞﾗｽ･ｺﾝｸﾘ･陶磁器くず!F24&lt;0),ｾ.ｶﾞﾗｽ･ｺﾝｸﾘ･陶磁器くず!F24,IF(T$19&gt;0,"0",0))</f>
        <v>4354.2</v>
      </c>
      <c r="U9" s="507">
        <f>IF(OR(ｿ.鉱さい!F24&gt;0,ｿ.鉱さい!F24&lt;0),ｿ.鉱さい!F24,IF(U$19&gt;0,"0",0))</f>
        <v>0</v>
      </c>
      <c r="V9" s="507">
        <f>IF(OR(ﾀ.がれき類!F24&gt;0,ﾀ.がれき類!F24&lt;0),ﾀ.がれき類!F24,IF(V$19&gt;0,"0",0))</f>
        <v>42146.399999999994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6389.1</v>
      </c>
      <c r="AA9" s="509">
        <f>IF(SUM(G9:Z9)&gt;0,SUM(G9:Z9),IF(AA$19&gt;0,"0",0))</f>
        <v>60650.999999999993</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5958.1</v>
      </c>
      <c r="I14" s="513">
        <f>IF(OR(ｳ.廃油!F29&gt;0,ｳ.廃油!F29&lt;0),ｳ.廃油!F29,IF(I$19&gt;0,"0",0))</f>
        <v>0.1</v>
      </c>
      <c r="J14" s="513">
        <f>IF(OR(ｴ.廃酸!$F29&gt;0,ｴ.廃酸!$F29&lt;0),ｴ.廃酸!F29,IF(J$19&gt;0,"0",0))</f>
        <v>0</v>
      </c>
      <c r="K14" s="513">
        <f>IF(OR(ｵ.廃ｱﾙｶﾘ!$F29&gt;0,ｵ.廃ｱﾙｶﾘ!$F29&lt;0),ｵ.廃ｱﾙｶﾘ!F29,IF(K$19&gt;0,"0",0))</f>
        <v>2.1</v>
      </c>
      <c r="L14" s="513">
        <f>IF(OR(ｶ.廃ﾌﾟﾗ類!F29&gt;0,ｶ.廃ﾌﾟﾗ類!F29&lt;0),ｶ.廃ﾌﾟﾗ類!F29,IF(L$19&gt;0,"0",0))</f>
        <v>794.4</v>
      </c>
      <c r="M14" s="513">
        <f>IF(OR(ｷ.紙くず!F29&gt;0,ｷ.紙くず!F29&lt;0),ｷ.紙くず!F29,IF(M$19&gt;0,"0",0))</f>
        <v>171.6</v>
      </c>
      <c r="N14" s="513">
        <f>IF(OR(ｸ.木くず!F29&gt;0,ｸ.木くず!F29&lt;0),ｸ.木くず!F29,IF(N$19&gt;0,"0",0))</f>
        <v>810.5</v>
      </c>
      <c r="O14" s="513">
        <f>IF(OR(ｹ.繊維くず!F29&gt;0,ｹ.繊維くず!F29&lt;0),ｹ.繊維くず!F29,IF(O$19&gt;0,"0",0))</f>
        <v>6.7</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17.8</v>
      </c>
      <c r="T14" s="513">
        <f>IF(OR(ｾ.ｶﾞﾗｽ･ｺﾝｸﾘ･陶磁器くず!F29&gt;0,ｾ.ｶﾞﾗｽ･ｺﾝｸﾘ･陶磁器くず!F29&lt;0),ｾ.ｶﾞﾗｽ･ｺﾝｸﾘ･陶磁器くず!F29,IF(T$19&gt;0,"0",0))</f>
        <v>4354.2</v>
      </c>
      <c r="U14" s="513">
        <f>IF(OR(ｿ.鉱さい!F29&gt;0,ｿ.鉱さい!F29&lt;0),ｿ.鉱さい!F29,IF(U$19&gt;0,"0",0))</f>
        <v>0</v>
      </c>
      <c r="V14" s="513">
        <f>IF(OR(ﾀ.がれき類!F29&gt;0,ﾀ.がれき類!F29&lt;0),ﾀ.がれき類!F29,IF(V$19&gt;0,"0",0))</f>
        <v>42146.399999999994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6389.1</v>
      </c>
      <c r="AA14" s="515">
        <f t="shared" si="0"/>
        <v>60650.999999999993</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2</v>
      </c>
      <c r="I15" s="513">
        <f>IF(OR(ｳ.廃油!F30&gt;0,ｳ.廃油!F30&lt;0),ｳ.廃油!F30,IF(I$19&gt;0,"0",0))</f>
        <v>0.1</v>
      </c>
      <c r="J15" s="513">
        <f>IF(OR(ｴ.廃酸!$F30&gt;0,ｴ.廃酸!$F30&lt;0),ｴ.廃酸!F30,IF(J$19&gt;0,"0",0))</f>
        <v>0</v>
      </c>
      <c r="K15" s="513">
        <f>IF(OR(ｵ.廃ｱﾙｶﾘ!$F30&gt;0,ｵ.廃ｱﾙｶﾘ!$F30&lt;0),ｵ.廃ｱﾙｶﾘ!F30,IF(K$19&gt;0,"0",0))</f>
        <v>2.1</v>
      </c>
      <c r="L15" s="513">
        <f>IF(OR(ｶ.廃ﾌﾟﾗ類!F30&gt;0,ｶ.廃ﾌﾟﾗ類!F30&lt;0),ｶ.廃ﾌﾟﾗ類!F30,IF(L$19&gt;0,"0",0))</f>
        <v>518.6</v>
      </c>
      <c r="M15" s="513">
        <f>IF(OR(ｷ.紙くず!F30&gt;0,ｷ.紙くず!F30&lt;0),ｷ.紙くず!F30,IF(M$19&gt;0,"0",0))</f>
        <v>105.5</v>
      </c>
      <c r="N15" s="513">
        <f>IF(OR(ｸ.木くず!F30&gt;0,ｸ.木くず!F30&lt;0),ｸ.木くず!F30,IF(N$19&gt;0,"0",0))</f>
        <v>298.8</v>
      </c>
      <c r="O15" s="513">
        <f>IF(OR(ｹ.繊維くず!F30&gt;0,ｹ.繊維くず!F30&lt;0),ｹ.繊維くず!F30,IF(O$19&gt;0,"0",0))</f>
        <v>2.2000000000000002</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2.2999999999999998</v>
      </c>
      <c r="T15" s="513">
        <f>IF(OR(ｾ.ｶﾞﾗｽ･ｺﾝｸﾘ･陶磁器くず!F30&gt;0,ｾ.ｶﾞﾗｽ･ｺﾝｸﾘ･陶磁器くず!F30&lt;0),ｾ.ｶﾞﾗｽ･ｺﾝｸﾘ･陶磁器くず!F30,IF(T$19&gt;0,"0",0))</f>
        <v>1256</v>
      </c>
      <c r="U15" s="513">
        <f>IF(OR(ｿ.鉱さい!F30&gt;0,ｿ.鉱さい!F30&lt;0),ｿ.鉱さい!F30,IF(U$19&gt;0,"0",0))</f>
        <v>0</v>
      </c>
      <c r="V15" s="513">
        <f>IF(OR(ﾀ.がれき類!F30&gt;0,ﾀ.がれき類!F30&lt;0),ﾀ.がれき類!F30,IF(V$19&gt;0,"0",0))</f>
        <v>10515.2</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705.9</v>
      </c>
      <c r="AA15" s="515">
        <f t="shared" si="0"/>
        <v>13408.7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5958.1</v>
      </c>
      <c r="I16" s="513">
        <f>IF(OR(ｳ.廃油!F31&gt;0,ｳ.廃油!F31&lt;0),ｳ.廃油!F31,IF(I$19&gt;0,"0",0))</f>
        <v>0.1</v>
      </c>
      <c r="J16" s="513">
        <f>IF(OR(ｴ.廃酸!$F31&gt;0,ｴ.廃酸!$F31&lt;0),ｴ.廃酸!F31,IF(J$19&gt;0,"0",0))</f>
        <v>0</v>
      </c>
      <c r="K16" s="513">
        <f>IF(OR(ｵ.廃ｱﾙｶﾘ!$F31&gt;0,ｵ.廃ｱﾙｶﾘ!$F31&lt;0),ｵ.廃ｱﾙｶﾘ!F31,IF(K$19&gt;0,"0",0))</f>
        <v>2.1</v>
      </c>
      <c r="L16" s="513">
        <f>IF(OR(ｶ.廃ﾌﾟﾗ類!F31&gt;0,ｶ.廃ﾌﾟﾗ類!F31&lt;0),ｶ.廃ﾌﾟﾗ類!F31,IF(L$19&gt;0,"0",0))</f>
        <v>792</v>
      </c>
      <c r="M16" s="513">
        <f>IF(OR(ｷ.紙くず!F31&gt;0,ｷ.紙くず!F31&lt;0),ｷ.紙くず!F31,IF(M$19&gt;0,"0",0))</f>
        <v>171.6</v>
      </c>
      <c r="N16" s="513">
        <f>IF(OR(ｸ.木くず!F31&gt;0,ｸ.木くず!F31&lt;0),ｸ.木くず!F31,IF(N$19&gt;0,"0",0))</f>
        <v>810.5</v>
      </c>
      <c r="O16" s="513">
        <f>IF(OR(ｹ.繊維くず!F31&gt;0,ｹ.繊維くず!F31&lt;0),ｹ.繊維くず!F31,IF(O$19&gt;0,"0",0))</f>
        <v>6.7</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17.8</v>
      </c>
      <c r="T16" s="513">
        <f>IF(OR(ｾ.ｶﾞﾗｽ･ｺﾝｸﾘ･陶磁器くず!F31&gt;0,ｾ.ｶﾞﾗｽ･ｺﾝｸﾘ･陶磁器くず!F31&lt;0),ｾ.ｶﾞﾗｽ･ｺﾝｸﾘ･陶磁器くず!F31,IF(T$19&gt;0,"0",0))</f>
        <v>3737.7</v>
      </c>
      <c r="U16" s="513">
        <f>IF(OR(ｿ.鉱さい!F31&gt;0,ｿ.鉱さい!F31&lt;0),ｿ.鉱さい!F31,IF(U$19&gt;0,"0",0))</f>
        <v>0</v>
      </c>
      <c r="V16" s="513">
        <f>IF(OR(ﾀ.がれき類!F31&gt;0,ﾀ.がれき類!F31&lt;0),ﾀ.がれき類!F31,IF(V$19&gt;0,"0",0))</f>
        <v>42014.7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6389.1</v>
      </c>
      <c r="AA16" s="515">
        <f t="shared" si="0"/>
        <v>59900.4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6430</v>
      </c>
      <c r="I19" s="519">
        <f t="shared" si="1"/>
        <v>0</v>
      </c>
      <c r="J19" s="519">
        <f t="shared" si="1"/>
        <v>0</v>
      </c>
      <c r="K19" s="519">
        <f t="shared" si="1"/>
        <v>0</v>
      </c>
      <c r="L19" s="519">
        <f t="shared" si="1"/>
        <v>860</v>
      </c>
      <c r="M19" s="519">
        <f t="shared" si="1"/>
        <v>190</v>
      </c>
      <c r="N19" s="519">
        <f t="shared" si="1"/>
        <v>870</v>
      </c>
      <c r="O19" s="519">
        <f t="shared" si="1"/>
        <v>10</v>
      </c>
      <c r="P19" s="519">
        <f t="shared" si="1"/>
        <v>0</v>
      </c>
      <c r="Q19" s="519">
        <f t="shared" si="1"/>
        <v>0</v>
      </c>
      <c r="R19" s="519">
        <f t="shared" si="1"/>
        <v>0</v>
      </c>
      <c r="S19" s="519">
        <f t="shared" si="1"/>
        <v>20</v>
      </c>
      <c r="T19" s="519">
        <f t="shared" si="1"/>
        <v>4700</v>
      </c>
      <c r="U19" s="519">
        <f t="shared" si="1"/>
        <v>0</v>
      </c>
      <c r="V19" s="519">
        <f t="shared" si="1"/>
        <v>45500</v>
      </c>
      <c r="W19" s="519">
        <f t="shared" si="1"/>
        <v>0</v>
      </c>
      <c r="X19" s="519">
        <f t="shared" si="1"/>
        <v>0</v>
      </c>
      <c r="Y19" s="519">
        <f t="shared" si="1"/>
        <v>0</v>
      </c>
      <c r="Z19" s="520">
        <f t="shared" si="1"/>
        <v>6900</v>
      </c>
      <c r="AA19" s="521">
        <f t="shared" ref="AA19:AA25" si="2">SUM(G19:Z19)</f>
        <v>65480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6430</v>
      </c>
      <c r="I37" s="554">
        <f t="shared" si="8"/>
        <v>0</v>
      </c>
      <c r="J37" s="554">
        <f t="shared" si="8"/>
        <v>0</v>
      </c>
      <c r="K37" s="554">
        <f t="shared" si="8"/>
        <v>0</v>
      </c>
      <c r="L37" s="554">
        <f t="shared" si="8"/>
        <v>860</v>
      </c>
      <c r="M37" s="554">
        <f t="shared" si="8"/>
        <v>190</v>
      </c>
      <c r="N37" s="554">
        <f t="shared" si="8"/>
        <v>870</v>
      </c>
      <c r="O37" s="554">
        <f t="shared" si="8"/>
        <v>10</v>
      </c>
      <c r="P37" s="554">
        <f t="shared" si="8"/>
        <v>0</v>
      </c>
      <c r="Q37" s="554">
        <f t="shared" si="8"/>
        <v>0</v>
      </c>
      <c r="R37" s="554">
        <f t="shared" si="8"/>
        <v>0</v>
      </c>
      <c r="S37" s="554">
        <f t="shared" si="8"/>
        <v>20</v>
      </c>
      <c r="T37" s="554">
        <f t="shared" si="8"/>
        <v>4700</v>
      </c>
      <c r="U37" s="554">
        <f t="shared" si="8"/>
        <v>0</v>
      </c>
      <c r="V37" s="554">
        <f t="shared" si="8"/>
        <v>45500</v>
      </c>
      <c r="W37" s="554">
        <f t="shared" si="8"/>
        <v>0</v>
      </c>
      <c r="X37" s="554">
        <f t="shared" si="8"/>
        <v>0</v>
      </c>
      <c r="Y37" s="554">
        <f t="shared" si="8"/>
        <v>0</v>
      </c>
      <c r="Z37" s="555">
        <f t="shared" si="8"/>
        <v>6900</v>
      </c>
      <c r="AA37" s="556">
        <f t="shared" si="4"/>
        <v>65480</v>
      </c>
    </row>
    <row r="38" spans="2:27" ht="24" customHeight="1" x14ac:dyDescent="0.15">
      <c r="B38" s="186"/>
      <c r="C38" s="939"/>
      <c r="D38" s="247"/>
      <c r="E38" s="245" t="s">
        <v>319</v>
      </c>
      <c r="F38" s="585"/>
      <c r="G38" s="545">
        <f t="shared" ref="G38:Z38" si="9">SUM(G39:G41)</f>
        <v>0</v>
      </c>
      <c r="H38" s="545">
        <f t="shared" si="9"/>
        <v>6430</v>
      </c>
      <c r="I38" s="545">
        <f t="shared" si="9"/>
        <v>0</v>
      </c>
      <c r="J38" s="545">
        <f t="shared" si="9"/>
        <v>0</v>
      </c>
      <c r="K38" s="545">
        <f t="shared" si="9"/>
        <v>0</v>
      </c>
      <c r="L38" s="545">
        <f t="shared" si="9"/>
        <v>850</v>
      </c>
      <c r="M38" s="545">
        <f t="shared" si="9"/>
        <v>190</v>
      </c>
      <c r="N38" s="545">
        <f t="shared" si="9"/>
        <v>870</v>
      </c>
      <c r="O38" s="545">
        <f t="shared" si="9"/>
        <v>10</v>
      </c>
      <c r="P38" s="545">
        <f t="shared" si="9"/>
        <v>0</v>
      </c>
      <c r="Q38" s="545">
        <f t="shared" si="9"/>
        <v>0</v>
      </c>
      <c r="R38" s="545">
        <f t="shared" si="9"/>
        <v>0</v>
      </c>
      <c r="S38" s="545">
        <f t="shared" si="9"/>
        <v>20</v>
      </c>
      <c r="T38" s="545">
        <f t="shared" si="9"/>
        <v>4030</v>
      </c>
      <c r="U38" s="545">
        <f t="shared" si="9"/>
        <v>0</v>
      </c>
      <c r="V38" s="545">
        <f t="shared" si="9"/>
        <v>45350</v>
      </c>
      <c r="W38" s="545">
        <f t="shared" si="9"/>
        <v>0</v>
      </c>
      <c r="X38" s="545">
        <f t="shared" si="9"/>
        <v>0</v>
      </c>
      <c r="Y38" s="545">
        <f t="shared" si="9"/>
        <v>0</v>
      </c>
      <c r="Z38" s="546">
        <f t="shared" si="9"/>
        <v>6900</v>
      </c>
      <c r="AA38" s="547">
        <f t="shared" si="4"/>
        <v>64650</v>
      </c>
    </row>
    <row r="39" spans="2:27" ht="24" customHeight="1" x14ac:dyDescent="0.15">
      <c r="B39" s="186"/>
      <c r="C39" s="939"/>
      <c r="D39" s="248"/>
      <c r="E39" s="243"/>
      <c r="F39" s="241" t="s">
        <v>233</v>
      </c>
      <c r="G39" s="548">
        <f>+ｱ.燃え殻!$Z$28</f>
        <v>0</v>
      </c>
      <c r="H39" s="548">
        <f>+ｲ.汚泥!$Z$28</f>
        <v>6430</v>
      </c>
      <c r="I39" s="548">
        <f>+ｳ.廃油!$Z$28</f>
        <v>0</v>
      </c>
      <c r="J39" s="548">
        <f>+ｴ.廃酸!$Z$28</f>
        <v>0</v>
      </c>
      <c r="K39" s="548">
        <f>+ｵ.廃ｱﾙｶﾘ!$Z$28</f>
        <v>0</v>
      </c>
      <c r="L39" s="548">
        <f>+ｶ.廃ﾌﾟﾗ類!$Z$28</f>
        <v>850</v>
      </c>
      <c r="M39" s="548">
        <f>+ｷ.紙くず!$Z$28</f>
        <v>190</v>
      </c>
      <c r="N39" s="548">
        <f>+ｸ.木くず!$Z$28</f>
        <v>870</v>
      </c>
      <c r="O39" s="548">
        <f>+ｹ.繊維くず!$Z$28</f>
        <v>10</v>
      </c>
      <c r="P39" s="548">
        <f>+ｺ.動植物性残さ!$Z$28</f>
        <v>0</v>
      </c>
      <c r="Q39" s="548">
        <f>+ｻ.動物系固形不要物!$Z$28</f>
        <v>0</v>
      </c>
      <c r="R39" s="548">
        <f>+ｼ.ｺﾞﾑくず!$Z$28</f>
        <v>0</v>
      </c>
      <c r="S39" s="548">
        <f>+ｽ.金属くず!$Z$28</f>
        <v>20</v>
      </c>
      <c r="T39" s="548">
        <f>+ｾ.ｶﾞﾗｽ･ｺﾝｸﾘ･陶磁器くず!$Z$28</f>
        <v>4030</v>
      </c>
      <c r="U39" s="548">
        <f>+ｿ.鉱さい!$Z$28</f>
        <v>0</v>
      </c>
      <c r="V39" s="548">
        <f>+ﾀ.がれき類!$Z$28</f>
        <v>45350</v>
      </c>
      <c r="W39" s="548">
        <f>+ﾁ.動物のふん尿!$Z$28</f>
        <v>0</v>
      </c>
      <c r="X39" s="548">
        <f>+ﾂ.動物の死体!$Z$28</f>
        <v>0</v>
      </c>
      <c r="Y39" s="548">
        <f>+ﾃ.ばいじん!$Z$28</f>
        <v>0</v>
      </c>
      <c r="Z39" s="549">
        <f>+ﾄ.混合廃棄物その他!$Z$28</f>
        <v>6900</v>
      </c>
      <c r="AA39" s="550">
        <f t="shared" si="4"/>
        <v>64650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10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670</v>
      </c>
      <c r="U42" s="551">
        <f>+ｿ.鉱さい!$Q$33</f>
        <v>0</v>
      </c>
      <c r="V42" s="551">
        <f>+ﾀ.がれき類!$Q$33</f>
        <v>150</v>
      </c>
      <c r="W42" s="551">
        <f>+ﾁ.動物のふん尿!$Q$33</f>
        <v>0</v>
      </c>
      <c r="X42" s="551">
        <f>+ﾂ.動物の死体!$Q$33</f>
        <v>0</v>
      </c>
      <c r="Y42" s="551">
        <f>+ﾃ.ばいじん!$Q$33</f>
        <v>0</v>
      </c>
      <c r="Z42" s="552">
        <f>+ﾄ.混合廃棄物その他!$Q$33</f>
        <v>0</v>
      </c>
      <c r="AA42" s="553">
        <f>SUM(G42:Z42)</f>
        <v>830</v>
      </c>
    </row>
    <row r="43" spans="2:27" ht="24" customHeight="1" x14ac:dyDescent="0.15">
      <c r="B43" s="186"/>
      <c r="C43" s="142" t="s">
        <v>235</v>
      </c>
      <c r="D43" s="958" t="s">
        <v>349</v>
      </c>
      <c r="E43" s="958"/>
      <c r="F43" s="959"/>
      <c r="G43" s="557">
        <f>+ｱ.燃え殻!$AK$27</f>
        <v>0</v>
      </c>
      <c r="H43" s="557">
        <f>+ｲ.汚泥!$AK$27</f>
        <v>6430</v>
      </c>
      <c r="I43" s="557">
        <f>+ｳ.廃油!$AK$27</f>
        <v>0</v>
      </c>
      <c r="J43" s="557">
        <f>+ｴ.廃酸!$AK$27</f>
        <v>0</v>
      </c>
      <c r="K43" s="557">
        <f>+ｵ.廃ｱﾙｶﾘ!$AK$27</f>
        <v>0</v>
      </c>
      <c r="L43" s="557">
        <f>+ｶ.廃ﾌﾟﾗ類!$AK$27</f>
        <v>860</v>
      </c>
      <c r="M43" s="557">
        <f>+ｷ.紙くず!$AK$27</f>
        <v>190</v>
      </c>
      <c r="N43" s="557">
        <f>+ｸ.木くず!$AK$27</f>
        <v>870</v>
      </c>
      <c r="O43" s="557">
        <f>+ｹ.繊維くず!$AK$27</f>
        <v>10</v>
      </c>
      <c r="P43" s="557">
        <f>+ｺ.動植物性残さ!$AK$27</f>
        <v>0</v>
      </c>
      <c r="Q43" s="557">
        <f>+ｻ.動物系固形不要物!$AK$27</f>
        <v>0</v>
      </c>
      <c r="R43" s="557">
        <f>+ｼ.ｺﾞﾑくず!$AK$27</f>
        <v>0</v>
      </c>
      <c r="S43" s="557">
        <f>+ｽ.金属くず!$AK$27</f>
        <v>20</v>
      </c>
      <c r="T43" s="557">
        <f>+ｾ.ｶﾞﾗｽ･ｺﾝｸﾘ･陶磁器くず!$AK$27</f>
        <v>4700</v>
      </c>
      <c r="U43" s="557">
        <f>+ｿ.鉱さい!$AK$27</f>
        <v>0</v>
      </c>
      <c r="V43" s="557">
        <f>+ﾀ.がれき類!$AK$27</f>
        <v>45500</v>
      </c>
      <c r="W43" s="557">
        <f>+ﾁ.動物のふん尿!$AK$27</f>
        <v>0</v>
      </c>
      <c r="X43" s="557">
        <f>+ﾂ.動物の死体!$AK$27</f>
        <v>0</v>
      </c>
      <c r="Y43" s="557">
        <f>+ﾃ.ばいじん!$AK$27</f>
        <v>0</v>
      </c>
      <c r="Z43" s="558">
        <f>+ﾄ.混合廃棄物その他!$AK$27</f>
        <v>6900</v>
      </c>
      <c r="AA43" s="559">
        <f t="shared" si="4"/>
        <v>65480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560</v>
      </c>
      <c r="M44" s="560">
        <f>+ｷ.紙くず!$AK$30</f>
        <v>110</v>
      </c>
      <c r="N44" s="560">
        <f>+ｸ.木くず!$AK$30</f>
        <v>320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1360</v>
      </c>
      <c r="U44" s="560">
        <f>+ｿ.鉱さい!$AK$30</f>
        <v>0</v>
      </c>
      <c r="V44" s="560">
        <f>+ﾀ.がれき類!$AK$30</f>
        <v>11350</v>
      </c>
      <c r="W44" s="560">
        <f>+ﾁ.動物のふん尿!$AK$30</f>
        <v>0</v>
      </c>
      <c r="X44" s="560">
        <f>+ﾂ.動物の死体!$AK$30</f>
        <v>0</v>
      </c>
      <c r="Y44" s="560">
        <f>+ﾃ.ばいじん!$AK$30</f>
        <v>0</v>
      </c>
      <c r="Z44" s="561">
        <f>+ﾄ.混合廃棄物その他!$AK$30</f>
        <v>760</v>
      </c>
      <c r="AA44" s="562">
        <f t="shared" si="4"/>
        <v>14460</v>
      </c>
    </row>
    <row r="45" spans="2:27" ht="24" customHeight="1" x14ac:dyDescent="0.15">
      <c r="B45" s="186"/>
      <c r="C45" s="193"/>
      <c r="D45" s="584" t="s">
        <v>190</v>
      </c>
      <c r="E45" s="968" t="s">
        <v>237</v>
      </c>
      <c r="F45" s="969"/>
      <c r="G45" s="563">
        <f>+ｱ.燃え殻!$AR$24</f>
        <v>0</v>
      </c>
      <c r="H45" s="563">
        <f>+ｲ.汚泥!$AR$24</f>
        <v>6430</v>
      </c>
      <c r="I45" s="563">
        <f>+ｳ.廃油!$AR$24</f>
        <v>0</v>
      </c>
      <c r="J45" s="563">
        <f>+ｴ.廃酸!$AR$24</f>
        <v>0</v>
      </c>
      <c r="K45" s="563">
        <f>+ｵ.廃ｱﾙｶﾘ!$AR$24</f>
        <v>0</v>
      </c>
      <c r="L45" s="563">
        <f>+ｶ.廃ﾌﾟﾗ類!$AR$24</f>
        <v>850</v>
      </c>
      <c r="M45" s="563">
        <f>+ｷ.紙くず!$AR$24</f>
        <v>190</v>
      </c>
      <c r="N45" s="563">
        <f>+ｸ.木くず!$AR$24</f>
        <v>870</v>
      </c>
      <c r="O45" s="563">
        <f>+ｹ.繊維くず!$AR$24</f>
        <v>10</v>
      </c>
      <c r="P45" s="563">
        <f>+ｺ.動植物性残さ!$AR$24</f>
        <v>0</v>
      </c>
      <c r="Q45" s="563">
        <f>+ｻ.動物系固形不要物!$AR$24</f>
        <v>0</v>
      </c>
      <c r="R45" s="563">
        <f>+ｼ.ｺﾞﾑくず!$AR$24</f>
        <v>0</v>
      </c>
      <c r="S45" s="563">
        <f>+ｽ.金属くず!$AR$24</f>
        <v>20</v>
      </c>
      <c r="T45" s="563">
        <f>+ｾ.ｶﾞﾗｽ･ｺﾝｸﾘ･陶磁器くず!$AR$24</f>
        <v>4030</v>
      </c>
      <c r="U45" s="563">
        <f>+ｿ.鉱さい!$AR$24</f>
        <v>0</v>
      </c>
      <c r="V45" s="563">
        <f>+ﾀ.がれき類!$AR$24</f>
        <v>45350</v>
      </c>
      <c r="W45" s="563">
        <f>+ﾁ.動物のふん尿!$AR$24</f>
        <v>0</v>
      </c>
      <c r="X45" s="563">
        <f>+ﾂ.動物の死体!$AR$24</f>
        <v>0</v>
      </c>
      <c r="Y45" s="563">
        <f>+ﾃ.ばいじん!$AR$24</f>
        <v>0</v>
      </c>
      <c r="Z45" s="564">
        <f>+ﾄ.混合廃棄物その他!$AR$24</f>
        <v>6900</v>
      </c>
      <c r="AA45" s="565">
        <f t="shared" si="4"/>
        <v>64650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12388.1</v>
      </c>
      <c r="I55" s="634">
        <f t="shared" si="10"/>
        <v>0.1</v>
      </c>
      <c r="J55" s="634">
        <f t="shared" si="10"/>
        <v>0</v>
      </c>
      <c r="K55" s="634">
        <f t="shared" si="10"/>
        <v>2.1</v>
      </c>
      <c r="L55" s="634">
        <f t="shared" si="10"/>
        <v>1654.4</v>
      </c>
      <c r="M55" s="634">
        <f t="shared" si="10"/>
        <v>361.6</v>
      </c>
      <c r="N55" s="634">
        <f t="shared" si="10"/>
        <v>1680.5</v>
      </c>
      <c r="O55" s="634">
        <f t="shared" si="10"/>
        <v>16.7</v>
      </c>
      <c r="P55" s="634">
        <f t="shared" si="10"/>
        <v>0</v>
      </c>
      <c r="Q55" s="634">
        <f t="shared" si="10"/>
        <v>0</v>
      </c>
      <c r="R55" s="634">
        <f t="shared" si="10"/>
        <v>0</v>
      </c>
      <c r="S55" s="634">
        <f t="shared" si="10"/>
        <v>37.799999999999997</v>
      </c>
      <c r="T55" s="634">
        <f t="shared" si="10"/>
        <v>9054.2000000000007</v>
      </c>
      <c r="U55" s="634">
        <f t="shared" si="10"/>
        <v>0</v>
      </c>
      <c r="V55" s="634">
        <f t="shared" si="10"/>
        <v>87646.399999999994</v>
      </c>
      <c r="W55" s="634">
        <f t="shared" si="10"/>
        <v>0</v>
      </c>
      <c r="X55" s="634">
        <f t="shared" si="10"/>
        <v>0</v>
      </c>
      <c r="Y55" s="634">
        <f t="shared" si="10"/>
        <v>0</v>
      </c>
      <c r="Z55" s="634">
        <f t="shared" si="10"/>
        <v>13289.1</v>
      </c>
      <c r="AA55" s="633">
        <f>+AA9+AA19+AA20</f>
        <v>126131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AE30" sqref="AE30"/>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f>+表紙!P35</f>
        <v>45443</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〒108-8502 東京都港区港南2-15-2 品川インターシティB棟</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株式会社大林組 東京本店
専務執行役員 東京本店長　矢野　基</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03-5769-1390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株式会社大林組　東京本店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2199</v>
      </c>
      <c r="Q25" s="989"/>
      <c r="R25" s="989"/>
      <c r="S25" s="989"/>
      <c r="T25" s="989"/>
      <c r="U25" s="990"/>
    </row>
    <row r="26" spans="1:22" ht="26.25" customHeight="1" x14ac:dyDescent="0.15">
      <c r="C26" s="1002" t="s">
        <v>11</v>
      </c>
      <c r="D26" s="1003"/>
      <c r="E26" s="1004"/>
      <c r="F26" s="1021" t="str">
        <f>+表紙!F50</f>
        <v>東京都港区港南2-15-2 品川インターシティB棟（横浜市内各事業場分）</v>
      </c>
      <c r="G26" s="1022"/>
      <c r="H26" s="1022"/>
      <c r="I26" s="1022"/>
      <c r="J26" s="1022"/>
      <c r="K26" s="1022"/>
      <c r="L26" s="1022"/>
      <c r="M26" s="1022"/>
      <c r="N26" s="454" t="s">
        <v>172</v>
      </c>
      <c r="O26" s="383"/>
      <c r="P26" s="383"/>
      <c r="Q26" s="1016" t="str">
        <f>IF(+表紙!Q50="","",+表紙!Q50)</f>
        <v>03-5769-1390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06 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f>IF(+表紙!N58="","",+表紙!N58)</f>
        <v>97584</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336名（令和6年3月現在）</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11</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60650.999999999993</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（１）施工高あたりの汚泥を除く新築系産業廃棄物排出量に管理目標値を設定し総排出量の削減を図る
（２）新築建築工事の混合廃棄物について工事規模・種類別に目標値を設定し混合廃棄物の発生を抑制する
（３）従来の方法により排出量の減少を図る                                                                                                    　　
・ 施工方法の検討による廃棄物の削減（鋼製型枠材の使用等）
・ 梱包材の削減（メーカーへの簡易梱包依頼等</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65480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上記「①現状」の取組を継続する。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（１）新築建築工事の混合廃棄物単位排出量の目標値設定
（２）分別方法
・ 分別品目の決定（スペースに応じて４～１０品目程度）
・ 現場内に廃棄物ストックヤードを確保（コンテナ置場と回収車の停車スペース、コンテナ毎に分別ステッカーの貼付け）</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下記の分別方法を引続き行なう
・ 分別品目の決定（スペースに応じて４～１０品目程度）
・ 現場内に廃棄物ストックヤードを確保（コンテナ置場と回収車の停車スペース、コンテナ毎に分別ステッカーの貼付け）</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60650.999999999993</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13408.7</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59900.4</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・全現場でゼロエミッションを推進
・個々の現場で廃棄物排出量の目標を設定し削減に取り組む。</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65480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14460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64650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上記「①現状」の取組を継続する。
・全現場でゼロエミッションを推進
・個々の現場で廃棄物排出量の目標を設定し削減に取り組む。</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2024-06-03T23:58:32Z</dcterms:created>
  <dcterms:modified xsi:type="dcterms:W3CDTF">2024-09-05T04:57:44Z</dcterms:modified>
</cp:coreProperties>
</file>