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36" i="94" l="1"/>
  <c r="AA28" i="94"/>
  <c r="AA29" i="94"/>
  <c r="H32" i="94"/>
  <c r="H31" i="94" s="1"/>
  <c r="H26" i="94" s="1"/>
  <c r="H27" i="94" s="1"/>
  <c r="AA44" i="94"/>
  <c r="K226" i="95" s="1"/>
  <c r="K202" i="98" s="1"/>
  <c r="H38" i="94"/>
  <c r="H37" i="94" s="1"/>
  <c r="O38" i="94"/>
  <c r="O37" i="94" s="1"/>
  <c r="O19" i="94" s="1"/>
  <c r="O17" i="94" s="1"/>
  <c r="AK27" i="82"/>
  <c r="X32" i="94"/>
  <c r="X31" i="94" s="1"/>
  <c r="X26" i="94" s="1"/>
  <c r="X27" i="94" s="1"/>
  <c r="X18" i="82"/>
  <c r="O16" i="83"/>
  <c r="Y50" i="94" s="1"/>
  <c r="X21" i="83"/>
  <c r="AK27" i="83"/>
  <c r="O16" i="94"/>
  <c r="O9" i="94"/>
  <c r="O14" i="94"/>
  <c r="X21" i="78"/>
  <c r="O16" i="79"/>
  <c r="R50" i="94" s="1"/>
  <c r="X21" i="89"/>
  <c r="F12" i="83"/>
  <c r="AA23" i="94"/>
  <c r="Y38" i="94"/>
  <c r="Y37" i="94" s="1"/>
  <c r="Y19" i="94" s="1"/>
  <c r="AA40" i="94"/>
  <c r="AK27" i="77"/>
  <c r="AK27" i="74"/>
  <c r="AK27" i="2"/>
  <c r="G38" i="94"/>
  <c r="G37" i="94" s="1"/>
  <c r="G19" i="94" s="1"/>
  <c r="X21" i="85"/>
  <c r="O16" i="85"/>
  <c r="M50" i="94" s="1"/>
  <c r="F12" i="78"/>
  <c r="AK27" i="78"/>
  <c r="AK31" i="78" s="1"/>
  <c r="L52" i="94" s="1"/>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3" i="94" l="1"/>
  <c r="O55" i="94"/>
  <c r="O18" i="94"/>
  <c r="O10" i="94"/>
  <c r="O11" i="94"/>
  <c r="O12" i="94"/>
  <c r="O15"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<sst xmlns="http://schemas.openxmlformats.org/spreadsheetml/2006/main" count="3178" uniqueCount="463">
  <si>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</si>
  <si>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</si>
  <si>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</si>
  <si>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</si>
  <si>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</si>
  <si>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</si>
  <si>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</si>
  <si>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</si>
  <si>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</si>
  <si>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</si>
  <si>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</si>
  <si>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</si>
  <si>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</si>
  <si>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</si>
  <si>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</si>
  <si>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</si>
  <si>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</si>
  <si>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</si>
  <si>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</si>
  <si>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</si>
  <si>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</si>
  <si>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</si>
  <si>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</si>
  <si>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</si>
  <si>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</si>
  <si>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</si>
  <si>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</si>
  <si>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</si>
  <si>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</si>
  <si>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</si>
  <si>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</si>
  <si>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</si>
  <si>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</si>
  <si>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</si>
  <si>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</si>
  <si>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</si>
  <si>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</si>
  <si>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</si>
  <si>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</si>
  <si>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</si>
  <si>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</si>
  <si>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</si>
  <si>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</si>
  <si>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</si>
  <si>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</si>
  <si>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</si>
  <si>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</si>
  <si>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</si>
  <si>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</si>
  <si>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</si>
  <si>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</si>
  <si>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</si>
  <si>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</si>
  <si>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</si>
  <si>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</si>
  <si>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</si>
  <si>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</si>
  <si>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</si>
  <si>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</si>
  <si>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</si>
  <si>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</si>
  <si>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</si>
  <si>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</si>
  <si>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</si>
  <si>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</si>
  <si>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</si>
  <si>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</si>
  <si>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</si>
  <si>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</si>
  <si>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</si>
  <si>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</si>
  <si>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</si>
  <si>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</si>
  <si>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</si>
  <si>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</si>
  <si>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</si>
  <si>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</si>
  <si>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</si>
  <si>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</si>
  <si>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</si>
  <si>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</si>
  <si>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</si>
  <si>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</si>
  <si>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</si>
  <si>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</si>
  <si>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</si>
  <si>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</si>
  <si>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</si>
  <si>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</si>
  <si>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</si>
  <si>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</si>
  <si>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</si>
  <si>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</si>
  <si>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</si>
  <si>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</si>
  <si>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</si>
  <si>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</si>
  <si>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</si>
  <si>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</si>
  <si>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</si>
  <si>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</si>
  <si>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</si>
  <si>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</si>
  <si>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</si>
  <si>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</si>
  <si>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</si>
  <si>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</si>
  <si>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</si>
  <si>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</si>
  <si>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</si>
  <si>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</si>
  <si>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</si>
  <si>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</si>
  <si>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</si>
  <si>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</si>
  <si>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</si>
  <si>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</si>
  <si>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</si>
  <si>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</si>
  <si>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</si>
  <si>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</si>
  <si>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</si>
  <si>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</si>
  <si>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</si>
  <si>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</si>
  <si>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</si>
  <si>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</si>
  <si>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</si>
  <si>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</si>
  <si>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</si>
  <si>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</si>
  <si>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</si>
  <si>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</si>
  <si>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</si>
  <si>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</si>
  <si>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</si>
  <si>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</si>
  <si>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</si>
  <si>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</si>
  <si>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</si>
  <si>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</si>
  <si>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</si>
  <si>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</si>
  <si>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</si>
  <si>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</si>
  <si>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</si>
  <si>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</si>
  <si>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</si>
  <si>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</si>
  <si>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</si>
  <si>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</si>
  <si>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</si>
  <si>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</si>
  <si>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</si>
  <si>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</si>
  <si>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</si>
  <si>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</si>
  <si>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</si>
  <si>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</si>
  <si>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</si>
  <si>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</si>
  <si>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</si>
  <si>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</si>
  <si>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</si>
  <si>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</si>
  <si>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</si>
  <si>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</si>
  <si>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</si>
  <si>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</si>
  <si>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</si>
  <si>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</si>
  <si>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</si>
  <si>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</si>
  <si>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</si>
  <si>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</si>
  <si>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</si>
  <si>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</si>
  <si>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</si>
  <si>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</si>
  <si>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</si>
  <si>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</si>
  <si>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</si>
  <si>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</si>
  <si>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</si>
  <si>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</si>
  <si>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</si>
  <si>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</si>
  <si>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</si>
  <si>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</si>
  <si>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</si>
  <si>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</si>
  <si>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</si>
  <si>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</si>
  <si>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</si>
  <si>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</si>
  <si>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</si>
  <si>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</si>
  <si>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</si>
  <si>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</si>
  <si>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</si>
  <si>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</si>
  <si>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</si>
  <si>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</si>
  <si>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</si>
  <si>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</si>
  <si>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</si>
  <si>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</si>
  <si>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</si>
  <si>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</si>
  <si>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</si>
  <si>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</si>
  <si>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</si>
  <si>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</si>
  <si>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</si>
  <si>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</si>
  <si>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</si>
  <si>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</si>
  <si>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</si>
  <si>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</si>
  <si>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</si>
  <si>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</si>
  <si>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</si>
  <si>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</si>
  <si>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</si>
  <si>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</si>
  <si>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</si>
  <si>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</si>
  <si>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</si>
  <si>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</si>
  <si>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</si>
  <si>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</si>
  <si>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</si>
  <si>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</si>
  <si>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</si>
  <si>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</si>
  <si>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</si>
  <si>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</si>
  <si>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</si>
  <si>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</si>
  <si>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</si>
  <si>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</si>
  <si>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</si>
  <si>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</si>
  <si>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</si>
  <si>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</si>
  <si>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</si>
  <si>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</si>
  <si>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</si>
  <si>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</si>
  <si>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</si>
  <si>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</si>
  <si>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</si>
  <si>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</si>
  <si>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</si>
  <si>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</si>
  <si>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</si>
  <si>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</si>
  <si>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</si>
  <si>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</si>
  <si>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</si>
  <si>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</si>
  <si>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</si>
  <si>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</si>
  <si>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</si>
  <si>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</si>
  <si>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</si>
  <si>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</si>
  <si>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</si>
  <si>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</si>
  <si>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</si>
  <si>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</si>
  <si>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</si>
  <si>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</si>
  <si>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</si>
  <si>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</si>
  <si>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</si>
  <si>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</si>
  <si>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</si>
  <si>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</si>
  <si>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</si>
  <si>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</si>
  <si>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</si>
  <si>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</si>
  <si>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</si>
  <si>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</si>
  <si>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</si>
  <si>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</si>
  <si>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</si>
  <si>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</si>
  <si>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</si>
  <si>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</si>
  <si>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</si>
  <si>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</si>
  <si>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</si>
  <si>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</si>
  <si>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</si>
  <si>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</si>
  <si>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</si>
  <si>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</si>
  <si>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</si>
  <si>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</si>
  <si>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</si>
  <si>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</si>
  <si>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</si>
  <si>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</si>
  <si>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</si>
  <si>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</si>
  <si>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</si>
  <si>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</si>
  <si>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</si>
  <si>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</si>
  <si>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</si>
  <si>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</si>
  <si>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</si>
  <si>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</si>
  <si>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</si>
  <si>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</si>
  <si>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</si>
  <si>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</si>
  <si>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</si>
  <si>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</si>
  <si>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</si>
  <si>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</si>
  <si>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</si>
  <si>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</si>
  <si>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</si>
  <si>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</si>
  <si>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</si>
  <si>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</si>
  <si>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</si>
  <si>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</si>
  <si>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</si>
  <si>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</si>
  <si>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</si>
  <si>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</si>
  <si>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</si>
  <si>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</si>
  <si>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</si>
  <si>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</si>
  <si>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</si>
  <si>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</si>
  <si>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</si>
  <si>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</si>
  <si>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</si>
  <si>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</si>
  <si>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</si>
  <si>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</si>
  <si>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</si>
  <si>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</si>
  <si>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</si>
  <si>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</si>
  <si>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</si>
  <si>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</si>
  <si>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</si>
  <si>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</si>
  <si>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</si>
  <si>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</si>
  <si>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</si>
  <si>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</si>
  <si>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</si>
  <si>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</si>
  <si>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</si>
  <si>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</si>
  <si>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</si>
  <si>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</si>
  <si>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</si>
  <si>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</si>
  <si>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</si>
  <si>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</si>
  <si>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</si>
  <si>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</si>
  <si>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</si>
  <si>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</si>
  <si>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</si>
  <si>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</si>
  <si>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</si>
  <si>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</si>
  <si>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</si>
  <si>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</si>
  <si>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</si>
  <si>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</si>
  <si>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</si>
  <si>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</si>
  <si>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</si>
  <si>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</si>
  <si>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</si>
  <si>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</si>
  <si>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</si>
  <si>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</si>
  <si>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</si>
  <si>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</si>
  <si>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</si>
  <si>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</si>
  <si>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</si>
  <si>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</si>
  <si>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</si>
  <si>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</si>
  <si>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</si>
  <si>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</si>
  <si>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</si>
  <si>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</si>
  <si>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</si>
  <si>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</si>
  <si>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</si>
  <si>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</si>
  <si>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</si>
  <si>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</si>
  <si>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</si>
  <si>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</si>
  <si>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</si>
  <si>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</si>
  <si>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</si>
  <si>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</si>
  <si>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</si>
  <si>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</si>
  <si>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</si>
  <si>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</si>
  <si>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</si>
  <si>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</si>
  <si>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</si>
  <si>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</si>
  <si>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</si>
  <si>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</si>
  <si>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令和    年    月    日</t>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</si>
  <si>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</si>
  <si>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</si>
  <si>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</si>
  <si>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</si>
  <si>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</si>
  <si>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</si>
  <si>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</si>
  <si>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</si>
  <si>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</si>
  <si>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</si>
  <si>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</si>
  <si>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</si>
  <si>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</si>
  <si>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</si>
  <si>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</si>
  <si>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</si>
  <si>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</si>
  <si>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</si>
  <si>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</si>
  <si>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</si>
  <si>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</si>
  <si>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</si>
  <si>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神奈川県横浜市戸塚区川上町90-6
　　　　　　　　　　　　　東戸塚ウエストビル</t>
  </si>
  <si>
    <t>ミサワホーム株式会社　神奈川支社
　　　　　　　　　　　神奈川支社長　篠原 直樹</t>
  </si>
  <si>
    <t>ミサワホーム株式会社　神奈川支社</t>
  </si>
  <si>
    <t>神奈川県横浜市戸塚区川上町90-6　東戸塚ウエストビル</t>
  </si>
  <si>
    <t>03-5344-6820</t>
  </si>
  <si>
    <t>横浜市長</t>
  </si>
  <si>
    <t>総合工事業</t>
  </si>
  <si>
    <t>コンがら・アスコンがら・がれき類 → 破砕 → リサイクル
ガラス・陶磁器くず → 破砕 → リサイクル
廃プラスチック類 → 破砕・溶融・圧縮 → リサイクル
金属くず → 破砕・切断・圧縮 → リサイクル
紙くず → 破砕・圧縮 → リサイクル
木くず → 破砕 → リサイクル
繊維くず → 破砕・圧縮 → リサイクル
※ 各品目とも処理困難物については埋立処理</t>
    <phoneticPr fontId="3"/>
  </si>
  <si>
    <t>適正処理総括責任者：支社長
　　→適正処理総括管理者：設計建設統括部長
　　→適正処理推進責任者：建設部長
　　→適正処理推進者：現場管理者</t>
    <phoneticPr fontId="3"/>
  </si>
  <si>
    <t>関東地区の新築現場において、広域認定制度を利用したゼロエミッションの推進による建築資材の見直し等をすることで、廃棄物の排出抑制を実施している。</t>
    <phoneticPr fontId="3"/>
  </si>
  <si>
    <t>上記内容の維持。</t>
    <phoneticPr fontId="3"/>
  </si>
  <si>
    <t>各種類とも現場分別の徹底を指示するとともに、混合廃棄物の分別精度と再生利用率の高い中間処理施設への委託に努めている。</t>
    <phoneticPr fontId="3"/>
  </si>
  <si>
    <t>上記内容の維持推進。</t>
    <phoneticPr fontId="3"/>
  </si>
  <si>
    <t>特に実施していない。</t>
    <phoneticPr fontId="3"/>
  </si>
  <si>
    <t>実施予定なし。</t>
    <phoneticPr fontId="3"/>
  </si>
  <si>
    <t>法令等およびグループ内の委託基準に従い委託契約を書面にて締結。
また、既存業者への電子マニフェスト導入の促進と、電子マニフェスト利用可能業者への切替えを行っている。</t>
    <phoneticPr fontId="3"/>
  </si>
  <si>
    <t>優良認定処理業者及び熱回収認定業者への処理委託検討。</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</si>
</sst>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7" zoomScale="97" zoomScaleNormal="115" zoomScaleSheetLayoutView="97" workbookViewId="0">
      <selection activeCell="F231" sqref="F231:U239"/>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432</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444</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433</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423</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451</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446</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447</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450</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448</v>
      </c>
      <c r="G48" s="704"/>
      <c r="H48" s="704"/>
      <c r="I48" s="705"/>
      <c r="J48" s="705"/>
      <c r="K48" s="705"/>
      <c r="L48" s="705"/>
      <c r="M48" s="705"/>
      <c r="N48" s="705"/>
      <c r="O48" s="705"/>
      <c r="P48" s="722" t="s">
        <v>434</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2202</v>
      </c>
      <c r="Q49" s="726"/>
      <c r="R49" s="726"/>
      <c r="S49" s="726"/>
      <c r="T49" s="726"/>
      <c r="U49" s="727"/>
    </row>
    <row r="50" spans="3:54" ht="26.25" customHeight="1" x14ac:dyDescent="0.15">
      <c r="C50" s="697" t="s">
        <v>11</v>
      </c>
      <c r="D50" s="698"/>
      <c r="E50" s="699"/>
      <c r="F50" s="708" t="s">
        <v>449</v>
      </c>
      <c r="G50" s="709"/>
      <c r="H50" s="709"/>
      <c r="I50" s="709"/>
      <c r="J50" s="709"/>
      <c r="K50" s="709"/>
      <c r="L50" s="709"/>
      <c r="M50" s="709"/>
      <c r="N50" s="592" t="s">
        <v>172</v>
      </c>
      <c r="O50" s="595"/>
      <c r="P50" s="596"/>
      <c r="Q50" s="712"/>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435</v>
      </c>
      <c r="G52" s="788"/>
      <c r="H52" s="788"/>
      <c r="I52" s="788"/>
      <c r="J52" s="788"/>
      <c r="K52" s="788"/>
      <c r="L52" s="788"/>
      <c r="M52" s="788"/>
      <c r="N52" s="788"/>
      <c r="O52" s="788"/>
      <c r="P52" s="788"/>
      <c r="Q52" s="788"/>
      <c r="R52" s="788"/>
      <c r="S52" s="788"/>
      <c r="T52" s="788"/>
      <c r="U52" s="789"/>
    </row>
    <row r="53" spans="3:54" ht="15" customHeight="1" x14ac:dyDescent="0.15">
      <c r="C53" s="198" t="s">
        <v>424</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119</v>
      </c>
      <c r="G54" s="793"/>
      <c r="H54" s="793"/>
      <c r="I54" s="793"/>
      <c r="J54" s="793"/>
      <c r="K54" s="793"/>
      <c r="L54" s="38" t="s">
        <v>48</v>
      </c>
      <c r="M54" s="38"/>
      <c r="N54" s="797" t="s">
        <v>452</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v>9545</v>
      </c>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304</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453</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454</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436</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8</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5103.6000000000004</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t="s">
        <v>455</v>
      </c>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437</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8</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4848.3999999999996</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t="s">
        <v>456</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457</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458</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436</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t="s">
        <v>459</v>
      </c>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437</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t="s">
        <v>460</v>
      </c>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436</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t="s">
        <v>459</v>
      </c>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437</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t="s">
        <v>460</v>
      </c>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436</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t="s">
        <v>459</v>
      </c>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437</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t="s">
        <v>460</v>
      </c>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436</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5103.6000000000004</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f>+別紙!AA15</f>
        <v>3168.2999999999997</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4962.0999999999995</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t="s">
        <v>461</v>
      </c>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437</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4848.3999999999996</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3011.2</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4714.2</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t="s">
        <v>462</v>
      </c>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438</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439</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440</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ミサワホーム株式会社　神奈川支社</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441</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428</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442</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443</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427</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426</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425</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ミサワホーム株式会社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442</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443</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427</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426</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425</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ミサワホーム株式会社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442</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443</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427</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426</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425</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ミサワホーム株式会社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442</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443</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427</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426</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425</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ミサワホーム株式会社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442</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443</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427</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426</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425</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2"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ミサワホーム株式会社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67.100000000000009</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442</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443</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70.599999999999994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66.400000000000006</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427</v>
      </c>
      <c r="AT26" s="816"/>
      <c r="AU26" s="817"/>
    </row>
    <row r="27" spans="2:48" ht="27" customHeight="1" thickBot="1" x14ac:dyDescent="0.2">
      <c r="B27" s="854" t="s">
        <v>371</v>
      </c>
      <c r="C27" s="855"/>
      <c r="D27" s="855"/>
      <c r="E27" s="856"/>
      <c r="F27" s="836">
        <v>0</v>
      </c>
      <c r="G27" s="837"/>
      <c r="H27" s="234" t="s">
        <v>198</v>
      </c>
      <c r="L27" s="845"/>
      <c r="O27" s="847">
        <f>+Q30+ROUND(Q33,1)</f>
        <v>67.100000000000009</v>
      </c>
      <c r="P27" s="881"/>
      <c r="Q27" s="881"/>
      <c r="R27" s="881"/>
      <c r="S27" s="59" t="s">
        <v>38</v>
      </c>
      <c r="T27" s="80"/>
      <c r="U27" s="80"/>
      <c r="X27" s="78" t="s">
        <v>39</v>
      </c>
      <c r="Y27" s="81"/>
      <c r="AG27" s="68"/>
      <c r="AH27" s="68"/>
      <c r="AI27" s="68"/>
      <c r="AJ27" s="68"/>
      <c r="AK27" s="831">
        <f>+AG18+O27</f>
        <v>67.100000000000009</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66.400000000000006</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70.599999999999994</v>
      </c>
      <c r="G29" s="837"/>
      <c r="H29" s="234" t="s">
        <v>198</v>
      </c>
      <c r="L29" s="845"/>
      <c r="O29" s="71"/>
      <c r="P29" s="163"/>
      <c r="Q29" s="66" t="s">
        <v>183</v>
      </c>
      <c r="R29" s="842" t="s">
        <v>33</v>
      </c>
      <c r="S29" s="884"/>
      <c r="T29" s="884"/>
      <c r="U29" s="885"/>
      <c r="V29" s="63"/>
      <c r="W29" s="82"/>
      <c r="X29" s="889" t="s">
        <v>315</v>
      </c>
      <c r="Y29" s="890"/>
      <c r="Z29" s="833">
        <v>0.7</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426</v>
      </c>
      <c r="AT29" s="825"/>
      <c r="AU29" s="826"/>
    </row>
    <row r="30" spans="2:48" ht="27" customHeight="1" thickBot="1" x14ac:dyDescent="0.2">
      <c r="B30" s="853" t="s">
        <v>374</v>
      </c>
      <c r="C30" s="842"/>
      <c r="D30" s="842"/>
      <c r="E30" s="843"/>
      <c r="F30" s="836">
        <v>15.1</v>
      </c>
      <c r="G30" s="837"/>
      <c r="H30" s="234" t="s">
        <v>198</v>
      </c>
      <c r="L30" s="845"/>
      <c r="O30" s="71"/>
      <c r="Q30" s="847">
        <f>+ROUND(Z28,1)+ROUND(Z29,1)+ROUND(Z30,1)</f>
        <v>67.100000000000009</v>
      </c>
      <c r="R30" s="881"/>
      <c r="S30" s="881"/>
      <c r="T30" s="881"/>
      <c r="U30" s="59" t="s">
        <v>16</v>
      </c>
      <c r="X30" s="889" t="s">
        <v>186</v>
      </c>
      <c r="Y30" s="890"/>
      <c r="Z30" s="833"/>
      <c r="AA30" s="834"/>
      <c r="AB30" s="834"/>
      <c r="AC30" s="834"/>
      <c r="AD30" s="834"/>
      <c r="AE30" s="59" t="s">
        <v>13</v>
      </c>
      <c r="AK30" s="818">
        <v>14.4</v>
      </c>
      <c r="AL30" s="819"/>
      <c r="AM30" s="819"/>
      <c r="AN30" s="819"/>
      <c r="AO30" s="67" t="s">
        <v>13</v>
      </c>
      <c r="AR30" s="830"/>
      <c r="AS30" s="827"/>
      <c r="AT30" s="827"/>
      <c r="AU30" s="828"/>
    </row>
    <row r="31" spans="2:48" ht="27" customHeight="1" thickTop="1" thickBot="1" x14ac:dyDescent="0.2">
      <c r="B31" s="853" t="s">
        <v>375</v>
      </c>
      <c r="C31" s="842"/>
      <c r="D31" s="842"/>
      <c r="E31" s="843"/>
      <c r="F31" s="836">
        <v>69.8</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425</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22"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ミサワホーム株式会社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79</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442</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443</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83.2</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79</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427</v>
      </c>
      <c r="AT26" s="816"/>
      <c r="AU26" s="817"/>
    </row>
    <row r="27" spans="2:48" ht="27" customHeight="1" thickBot="1" x14ac:dyDescent="0.2">
      <c r="B27" s="854" t="s">
        <v>371</v>
      </c>
      <c r="C27" s="855"/>
      <c r="D27" s="855"/>
      <c r="E27" s="856"/>
      <c r="F27" s="836">
        <v>0</v>
      </c>
      <c r="G27" s="837"/>
      <c r="H27" s="234" t="s">
        <v>198</v>
      </c>
      <c r="L27" s="845"/>
      <c r="O27" s="847">
        <f>+Q30+ROUND(Q33,1)</f>
        <v>79</v>
      </c>
      <c r="P27" s="881"/>
      <c r="Q27" s="881"/>
      <c r="R27" s="881"/>
      <c r="S27" s="59" t="s">
        <v>38</v>
      </c>
      <c r="T27" s="80"/>
      <c r="U27" s="80"/>
      <c r="X27" s="78" t="s">
        <v>39</v>
      </c>
      <c r="Y27" s="81"/>
      <c r="AG27" s="68"/>
      <c r="AH27" s="68"/>
      <c r="AI27" s="68"/>
      <c r="AJ27" s="68"/>
      <c r="AK27" s="831">
        <f>+AG18+O27</f>
        <v>79</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79</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83.2</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426</v>
      </c>
      <c r="AT29" s="825"/>
      <c r="AU29" s="826"/>
    </row>
    <row r="30" spans="2:48" ht="27" customHeight="1" thickBot="1" x14ac:dyDescent="0.2">
      <c r="B30" s="853" t="s">
        <v>374</v>
      </c>
      <c r="C30" s="842"/>
      <c r="D30" s="842"/>
      <c r="E30" s="843"/>
      <c r="F30" s="836">
        <v>6</v>
      </c>
      <c r="G30" s="837"/>
      <c r="H30" s="234" t="s">
        <v>198</v>
      </c>
      <c r="L30" s="845"/>
      <c r="O30" s="71"/>
      <c r="Q30" s="847">
        <f>+ROUND(Z28,1)+ROUND(Z29,1)+ROUND(Z30,1)</f>
        <v>79</v>
      </c>
      <c r="R30" s="881"/>
      <c r="S30" s="881"/>
      <c r="T30" s="881"/>
      <c r="U30" s="59" t="s">
        <v>16</v>
      </c>
      <c r="X30" s="889" t="s">
        <v>186</v>
      </c>
      <c r="Y30" s="890"/>
      <c r="Z30" s="833"/>
      <c r="AA30" s="834"/>
      <c r="AB30" s="834"/>
      <c r="AC30" s="834"/>
      <c r="AD30" s="834"/>
      <c r="AE30" s="59" t="s">
        <v>13</v>
      </c>
      <c r="AK30" s="818">
        <v>5.7</v>
      </c>
      <c r="AL30" s="819"/>
      <c r="AM30" s="819"/>
      <c r="AN30" s="819"/>
      <c r="AO30" s="67" t="s">
        <v>13</v>
      </c>
      <c r="AR30" s="830"/>
      <c r="AS30" s="827"/>
      <c r="AT30" s="827"/>
      <c r="AU30" s="828"/>
    </row>
    <row r="31" spans="2:48" ht="27" customHeight="1" thickTop="1" thickBot="1" x14ac:dyDescent="0.2">
      <c r="B31" s="853" t="s">
        <v>375</v>
      </c>
      <c r="C31" s="842"/>
      <c r="D31" s="842"/>
      <c r="E31" s="843"/>
      <c r="F31" s="836">
        <v>83.2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425</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2"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ミサワホーム株式会社　神奈川支社</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1245.2</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428</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442</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443</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1310.6999999999998</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1243.7</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427</v>
      </c>
      <c r="AT26" s="816"/>
      <c r="AU26" s="817"/>
    </row>
    <row r="27" spans="2:48" ht="27" customHeight="1" thickBot="1" x14ac:dyDescent="0.2">
      <c r="B27" s="854" t="s">
        <v>371</v>
      </c>
      <c r="C27" s="855"/>
      <c r="D27" s="855"/>
      <c r="E27" s="856"/>
      <c r="F27" s="836">
        <v>0</v>
      </c>
      <c r="G27" s="837"/>
      <c r="H27" s="234" t="s">
        <v>198</v>
      </c>
      <c r="L27" s="845"/>
      <c r="O27" s="847">
        <f>+Q30+ROUND(Q33,1)</f>
        <v>1245.2</v>
      </c>
      <c r="P27" s="881"/>
      <c r="Q27" s="881"/>
      <c r="R27" s="881"/>
      <c r="S27" s="59" t="s">
        <v>38</v>
      </c>
      <c r="T27" s="80"/>
      <c r="U27" s="80"/>
      <c r="X27" s="78" t="s">
        <v>39</v>
      </c>
      <c r="Y27" s="81"/>
      <c r="AG27" s="68"/>
      <c r="AH27" s="68"/>
      <c r="AI27" s="68"/>
      <c r="AJ27" s="68"/>
      <c r="AK27" s="831">
        <f>+AG18+O27</f>
        <v>1245.2</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1243.7</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1310.6999999999998</v>
      </c>
      <c r="G29" s="837"/>
      <c r="H29" s="234" t="s">
        <v>198</v>
      </c>
      <c r="L29" s="845"/>
      <c r="O29" s="71"/>
      <c r="P29" s="163"/>
      <c r="Q29" s="66" t="s">
        <v>183</v>
      </c>
      <c r="R29" s="842" t="s">
        <v>33</v>
      </c>
      <c r="S29" s="884"/>
      <c r="T29" s="884"/>
      <c r="U29" s="885"/>
      <c r="V29" s="63"/>
      <c r="W29" s="82"/>
      <c r="X29" s="889" t="s">
        <v>315</v>
      </c>
      <c r="Y29" s="890"/>
      <c r="Z29" s="833">
        <v>1.5</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426</v>
      </c>
      <c r="AT29" s="825"/>
      <c r="AU29" s="826"/>
    </row>
    <row r="30" spans="2:48" ht="27" customHeight="1" thickBot="1" x14ac:dyDescent="0.2">
      <c r="B30" s="853" t="s">
        <v>374</v>
      </c>
      <c r="C30" s="842"/>
      <c r="D30" s="842"/>
      <c r="E30" s="843"/>
      <c r="F30" s="836">
        <v>1168.3</v>
      </c>
      <c r="G30" s="837"/>
      <c r="H30" s="234" t="s">
        <v>198</v>
      </c>
      <c r="L30" s="845"/>
      <c r="O30" s="71"/>
      <c r="Q30" s="847">
        <f>+ROUND(Z28,1)+ROUND(Z29,1)+ROUND(Z30,1)</f>
        <v>1245.2</v>
      </c>
      <c r="R30" s="881"/>
      <c r="S30" s="881"/>
      <c r="T30" s="881"/>
      <c r="U30" s="59" t="s">
        <v>16</v>
      </c>
      <c r="X30" s="889" t="s">
        <v>186</v>
      </c>
      <c r="Y30" s="890"/>
      <c r="Z30" s="833"/>
      <c r="AA30" s="834"/>
      <c r="AB30" s="834"/>
      <c r="AC30" s="834"/>
      <c r="AD30" s="834"/>
      <c r="AE30" s="59" t="s">
        <v>13</v>
      </c>
      <c r="AK30" s="818">
        <v>1109.8</v>
      </c>
      <c r="AL30" s="819"/>
      <c r="AM30" s="819"/>
      <c r="AN30" s="819"/>
      <c r="AO30" s="67" t="s">
        <v>13</v>
      </c>
      <c r="AR30" s="830"/>
      <c r="AS30" s="827"/>
      <c r="AT30" s="827"/>
      <c r="AU30" s="828"/>
    </row>
    <row r="31" spans="2:48" ht="27" customHeight="1" thickTop="1" thickBot="1" x14ac:dyDescent="0.2">
      <c r="B31" s="853" t="s">
        <v>375</v>
      </c>
      <c r="C31" s="842"/>
      <c r="D31" s="842"/>
      <c r="E31" s="843"/>
      <c r="F31" s="836">
        <v>1309.0999999999999</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425</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9"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ミサワホーム株式会社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14.5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442</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443</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15.3</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13.8</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427</v>
      </c>
      <c r="AT26" s="816"/>
      <c r="AU26" s="817"/>
    </row>
    <row r="27" spans="2:48" ht="27" customHeight="1" thickBot="1" x14ac:dyDescent="0.2">
      <c r="B27" s="854" t="s">
        <v>371</v>
      </c>
      <c r="C27" s="855"/>
      <c r="D27" s="855"/>
      <c r="E27" s="856"/>
      <c r="F27" s="836">
        <v>0</v>
      </c>
      <c r="G27" s="837"/>
      <c r="H27" s="234" t="s">
        <v>198</v>
      </c>
      <c r="L27" s="845"/>
      <c r="O27" s="847">
        <f>+Q30+ROUND(Q33,1)</f>
        <v>14.5</v>
      </c>
      <c r="P27" s="881"/>
      <c r="Q27" s="881"/>
      <c r="R27" s="881"/>
      <c r="S27" s="59" t="s">
        <v>38</v>
      </c>
      <c r="T27" s="80"/>
      <c r="U27" s="80"/>
      <c r="X27" s="78" t="s">
        <v>39</v>
      </c>
      <c r="Y27" s="81"/>
      <c r="AG27" s="68"/>
      <c r="AH27" s="68"/>
      <c r="AI27" s="68"/>
      <c r="AJ27" s="68"/>
      <c r="AK27" s="831">
        <f>+AG18+O27</f>
        <v>14.5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13.8</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15.3</v>
      </c>
      <c r="G29" s="837"/>
      <c r="H29" s="234" t="s">
        <v>198</v>
      </c>
      <c r="L29" s="845"/>
      <c r="O29" s="71"/>
      <c r="P29" s="163"/>
      <c r="Q29" s="66" t="s">
        <v>183</v>
      </c>
      <c r="R29" s="842" t="s">
        <v>33</v>
      </c>
      <c r="S29" s="884"/>
      <c r="T29" s="884"/>
      <c r="U29" s="885"/>
      <c r="V29" s="63"/>
      <c r="W29" s="82"/>
      <c r="X29" s="889" t="s">
        <v>315</v>
      </c>
      <c r="Y29" s="890"/>
      <c r="Z29" s="833">
        <v>0.7</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426</v>
      </c>
      <c r="AT29" s="825"/>
      <c r="AU29" s="826"/>
    </row>
    <row r="30" spans="2:48" ht="27" customHeight="1" thickBot="1" x14ac:dyDescent="0.2">
      <c r="B30" s="853" t="s">
        <v>374</v>
      </c>
      <c r="C30" s="842"/>
      <c r="D30" s="842"/>
      <c r="E30" s="843"/>
      <c r="F30" s="836">
        <v>11.1</v>
      </c>
      <c r="G30" s="837"/>
      <c r="H30" s="234" t="s">
        <v>198</v>
      </c>
      <c r="L30" s="845"/>
      <c r="O30" s="71"/>
      <c r="Q30" s="847">
        <f>+ROUND(Z28,1)+ROUND(Z29,1)+ROUND(Z30,1)</f>
        <v>14.5</v>
      </c>
      <c r="R30" s="881"/>
      <c r="S30" s="881"/>
      <c r="T30" s="881"/>
      <c r="U30" s="59" t="s">
        <v>16</v>
      </c>
      <c r="X30" s="889" t="s">
        <v>186</v>
      </c>
      <c r="Y30" s="890"/>
      <c r="Z30" s="833"/>
      <c r="AA30" s="834"/>
      <c r="AB30" s="834"/>
      <c r="AC30" s="834"/>
      <c r="AD30" s="834"/>
      <c r="AE30" s="59" t="s">
        <v>13</v>
      </c>
      <c r="AK30" s="818">
        <v>10.5</v>
      </c>
      <c r="AL30" s="819"/>
      <c r="AM30" s="819"/>
      <c r="AN30" s="819"/>
      <c r="AO30" s="67" t="s">
        <v>13</v>
      </c>
      <c r="AR30" s="830"/>
      <c r="AS30" s="827"/>
      <c r="AT30" s="827"/>
      <c r="AU30" s="828"/>
    </row>
    <row r="31" spans="2:48" ht="27" customHeight="1" thickTop="1" thickBot="1" x14ac:dyDescent="0.2">
      <c r="B31" s="853" t="s">
        <v>375</v>
      </c>
      <c r="C31" s="842"/>
      <c r="D31" s="842"/>
      <c r="E31" s="843"/>
      <c r="F31" s="836">
        <v>14.5</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425</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ミサワホーム株式会社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442</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443</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427</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426</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425</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ミサワホーム株式会社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442</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443</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427</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426</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425</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ミサワホーム株式会社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442</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443</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427</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426</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425</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2"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ミサワホーム株式会社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46.8</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442</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443</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49.2</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46.8</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427</v>
      </c>
      <c r="AT26" s="816"/>
      <c r="AU26" s="817"/>
    </row>
    <row r="27" spans="2:48" ht="27" customHeight="1" thickBot="1" x14ac:dyDescent="0.2">
      <c r="B27" s="854" t="s">
        <v>371</v>
      </c>
      <c r="C27" s="855"/>
      <c r="D27" s="855"/>
      <c r="E27" s="856"/>
      <c r="F27" s="836">
        <v>0</v>
      </c>
      <c r="G27" s="837"/>
      <c r="H27" s="234" t="s">
        <v>198</v>
      </c>
      <c r="L27" s="845"/>
      <c r="O27" s="847">
        <f>+Q30+ROUND(Q33,1)</f>
        <v>46.8</v>
      </c>
      <c r="P27" s="881"/>
      <c r="Q27" s="881"/>
      <c r="R27" s="881"/>
      <c r="S27" s="59" t="s">
        <v>38</v>
      </c>
      <c r="T27" s="80"/>
      <c r="U27" s="80"/>
      <c r="X27" s="78" t="s">
        <v>39</v>
      </c>
      <c r="Y27" s="81"/>
      <c r="AG27" s="68"/>
      <c r="AH27" s="68"/>
      <c r="AI27" s="68"/>
      <c r="AJ27" s="68"/>
      <c r="AK27" s="831">
        <f>+AG18+O27</f>
        <v>46.8</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46.8</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49.2</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426</v>
      </c>
      <c r="AT29" s="825"/>
      <c r="AU29" s="826"/>
    </row>
    <row r="30" spans="2:48" ht="27" customHeight="1" thickBot="1" x14ac:dyDescent="0.2">
      <c r="B30" s="853" t="s">
        <v>374</v>
      </c>
      <c r="C30" s="842"/>
      <c r="D30" s="842"/>
      <c r="E30" s="843"/>
      <c r="F30" s="836">
        <v>2.1</v>
      </c>
      <c r="G30" s="837"/>
      <c r="H30" s="234" t="s">
        <v>198</v>
      </c>
      <c r="L30" s="845"/>
      <c r="O30" s="71"/>
      <c r="Q30" s="847">
        <f>+ROUND(Z28,1)+ROUND(Z29,1)+ROUND(Z30,1)</f>
        <v>46.8</v>
      </c>
      <c r="R30" s="881"/>
      <c r="S30" s="881"/>
      <c r="T30" s="881"/>
      <c r="U30" s="59" t="s">
        <v>16</v>
      </c>
      <c r="X30" s="889" t="s">
        <v>186</v>
      </c>
      <c r="Y30" s="890"/>
      <c r="Z30" s="833"/>
      <c r="AA30" s="834"/>
      <c r="AB30" s="834"/>
      <c r="AC30" s="834"/>
      <c r="AD30" s="834"/>
      <c r="AE30" s="59" t="s">
        <v>13</v>
      </c>
      <c r="AK30" s="818">
        <v>2</v>
      </c>
      <c r="AL30" s="819"/>
      <c r="AM30" s="819"/>
      <c r="AN30" s="819"/>
      <c r="AO30" s="67" t="s">
        <v>13</v>
      </c>
      <c r="AR30" s="830"/>
      <c r="AS30" s="827"/>
      <c r="AT30" s="827"/>
      <c r="AU30" s="828"/>
    </row>
    <row r="31" spans="2:48" ht="27" customHeight="1" thickTop="1" thickBot="1" x14ac:dyDescent="0.2">
      <c r="B31" s="853" t="s">
        <v>375</v>
      </c>
      <c r="C31" s="842"/>
      <c r="D31" s="842"/>
      <c r="E31" s="843"/>
      <c r="F31" s="836">
        <v>49.2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425</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2" workbookViewId="0">
      <selection activeCell="Q34" sqref="Q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ミサワホーム株式会社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535.29999999999995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442</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443</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563.5</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512.29999999999995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427</v>
      </c>
      <c r="AT26" s="816"/>
      <c r="AU26" s="817"/>
    </row>
    <row r="27" spans="2:48" ht="27" customHeight="1" thickBot="1" x14ac:dyDescent="0.2">
      <c r="B27" s="854" t="s">
        <v>371</v>
      </c>
      <c r="C27" s="855"/>
      <c r="D27" s="855"/>
      <c r="E27" s="856"/>
      <c r="F27" s="836">
        <v>0</v>
      </c>
      <c r="G27" s="837"/>
      <c r="H27" s="234" t="s">
        <v>198</v>
      </c>
      <c r="L27" s="845"/>
      <c r="O27" s="847">
        <f>+Q30+ROUND(Q33,1)</f>
        <v>535.29999999999995</v>
      </c>
      <c r="P27" s="881"/>
      <c r="Q27" s="881"/>
      <c r="R27" s="881"/>
      <c r="S27" s="59" t="s">
        <v>38</v>
      </c>
      <c r="T27" s="80"/>
      <c r="U27" s="80"/>
      <c r="X27" s="78" t="s">
        <v>39</v>
      </c>
      <c r="Y27" s="81"/>
      <c r="AG27" s="68"/>
      <c r="AH27" s="68"/>
      <c r="AI27" s="68"/>
      <c r="AJ27" s="68"/>
      <c r="AK27" s="831">
        <f>+AG18+O27</f>
        <v>535.29999999999995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512.29999999999995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563.5</v>
      </c>
      <c r="G29" s="837"/>
      <c r="H29" s="234" t="s">
        <v>198</v>
      </c>
      <c r="L29" s="845"/>
      <c r="O29" s="71"/>
      <c r="P29" s="163"/>
      <c r="Q29" s="66" t="s">
        <v>183</v>
      </c>
      <c r="R29" s="842" t="s">
        <v>33</v>
      </c>
      <c r="S29" s="884"/>
      <c r="T29" s="884"/>
      <c r="U29" s="885"/>
      <c r="V29" s="63"/>
      <c r="W29" s="82"/>
      <c r="X29" s="889" t="s">
        <v>315</v>
      </c>
      <c r="Y29" s="890"/>
      <c r="Z29" s="833">
        <v>20.2</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426</v>
      </c>
      <c r="AT29" s="825"/>
      <c r="AU29" s="826"/>
    </row>
    <row r="30" spans="2:48" ht="27" customHeight="1" thickBot="1" x14ac:dyDescent="0.2">
      <c r="B30" s="853" t="s">
        <v>374</v>
      </c>
      <c r="C30" s="842"/>
      <c r="D30" s="842"/>
      <c r="E30" s="843"/>
      <c r="F30" s="836">
        <v>163</v>
      </c>
      <c r="G30" s="837"/>
      <c r="H30" s="234" t="s">
        <v>198</v>
      </c>
      <c r="L30" s="845"/>
      <c r="O30" s="71"/>
      <c r="Q30" s="847">
        <f>+ROUND(Z28,1)+ROUND(Z29,1)+ROUND(Z30,1)</f>
        <v>532.5</v>
      </c>
      <c r="R30" s="881"/>
      <c r="S30" s="881"/>
      <c r="T30" s="881"/>
      <c r="U30" s="59" t="s">
        <v>16</v>
      </c>
      <c r="X30" s="889" t="s">
        <v>186</v>
      </c>
      <c r="Y30" s="890"/>
      <c r="Z30" s="833"/>
      <c r="AA30" s="834"/>
      <c r="AB30" s="834"/>
      <c r="AC30" s="834"/>
      <c r="AD30" s="834"/>
      <c r="AE30" s="59" t="s">
        <v>13</v>
      </c>
      <c r="AK30" s="818">
        <v>154.80000000000001</v>
      </c>
      <c r="AL30" s="819"/>
      <c r="AM30" s="819"/>
      <c r="AN30" s="819"/>
      <c r="AO30" s="67" t="s">
        <v>13</v>
      </c>
      <c r="AR30" s="830"/>
      <c r="AS30" s="827"/>
      <c r="AT30" s="827"/>
      <c r="AU30" s="828"/>
    </row>
    <row r="31" spans="2:48" ht="27" customHeight="1" thickTop="1" thickBot="1" x14ac:dyDescent="0.2">
      <c r="B31" s="853" t="s">
        <v>375</v>
      </c>
      <c r="C31" s="842"/>
      <c r="D31" s="842"/>
      <c r="E31" s="843"/>
      <c r="F31" s="836">
        <v>539.29999999999995</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425</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2.8</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ミサワホーム株式会社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442</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443</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427</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426</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425</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2" workbookViewId="0">
      <selection activeCell="AH29" sqref="AH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ミサワホーム株式会社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2601.6</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442</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443</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2738.6000000000004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2513.5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427</v>
      </c>
      <c r="AT26" s="816"/>
      <c r="AU26" s="817"/>
    </row>
    <row r="27" spans="2:48" ht="27" customHeight="1" thickBot="1" x14ac:dyDescent="0.2">
      <c r="B27" s="854" t="s">
        <v>371</v>
      </c>
      <c r="C27" s="855"/>
      <c r="D27" s="855"/>
      <c r="E27" s="856"/>
      <c r="F27" s="836">
        <v>0</v>
      </c>
      <c r="G27" s="837"/>
      <c r="H27" s="234" t="s">
        <v>198</v>
      </c>
      <c r="L27" s="845"/>
      <c r="O27" s="847">
        <f>+Q30+ROUND(Q33,1)</f>
        <v>2601.6</v>
      </c>
      <c r="P27" s="881"/>
      <c r="Q27" s="881"/>
      <c r="R27" s="881"/>
      <c r="S27" s="59" t="s">
        <v>38</v>
      </c>
      <c r="T27" s="80"/>
      <c r="U27" s="80"/>
      <c r="X27" s="78" t="s">
        <v>39</v>
      </c>
      <c r="Y27" s="81"/>
      <c r="AG27" s="68"/>
      <c r="AH27" s="68"/>
      <c r="AI27" s="68"/>
      <c r="AJ27" s="68"/>
      <c r="AK27" s="831">
        <f>+AG18+O27</f>
        <v>2601.6</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2513.5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2738.6000000000004</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426</v>
      </c>
      <c r="AT29" s="825"/>
      <c r="AU29" s="826"/>
    </row>
    <row r="30" spans="2:48" ht="27" customHeight="1" thickBot="1" x14ac:dyDescent="0.2">
      <c r="B30" s="853" t="s">
        <v>374</v>
      </c>
      <c r="C30" s="842"/>
      <c r="D30" s="842"/>
      <c r="E30" s="843"/>
      <c r="F30" s="836">
        <v>1654.7</v>
      </c>
      <c r="G30" s="837"/>
      <c r="H30" s="234" t="s">
        <v>198</v>
      </c>
      <c r="L30" s="845"/>
      <c r="O30" s="71"/>
      <c r="Q30" s="847">
        <f>+ROUND(Z28,1)+ROUND(Z29,1)+ROUND(Z30,1)</f>
        <v>2513.5</v>
      </c>
      <c r="R30" s="881"/>
      <c r="S30" s="881"/>
      <c r="T30" s="881"/>
      <c r="U30" s="59" t="s">
        <v>16</v>
      </c>
      <c r="X30" s="889" t="s">
        <v>186</v>
      </c>
      <c r="Y30" s="890"/>
      <c r="Z30" s="833"/>
      <c r="AA30" s="834"/>
      <c r="AB30" s="834"/>
      <c r="AC30" s="834"/>
      <c r="AD30" s="834"/>
      <c r="AE30" s="59" t="s">
        <v>13</v>
      </c>
      <c r="AK30" s="818">
        <v>1573.4</v>
      </c>
      <c r="AL30" s="819"/>
      <c r="AM30" s="819"/>
      <c r="AN30" s="819"/>
      <c r="AO30" s="67" t="s">
        <v>13</v>
      </c>
      <c r="AR30" s="830"/>
      <c r="AS30" s="827"/>
      <c r="AT30" s="827"/>
      <c r="AU30" s="828"/>
    </row>
    <row r="31" spans="2:48" ht="27" customHeight="1" thickTop="1" thickBot="1" x14ac:dyDescent="0.2">
      <c r="B31" s="853" t="s">
        <v>375</v>
      </c>
      <c r="C31" s="842"/>
      <c r="D31" s="842"/>
      <c r="E31" s="843"/>
      <c r="F31" s="836">
        <v>2645.8</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425</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88.1</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ミサワホーム株式会社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442</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443</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427</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426</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425</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ミサワホーム株式会社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442</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443</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427</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426</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425</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ミサワホーム株式会社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442</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443</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427</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426</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425</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2"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ミサワホーム株式会社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258.89999999999998</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428</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442</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443</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272.5</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238.7</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427</v>
      </c>
      <c r="AT26" s="816"/>
      <c r="AU26" s="817"/>
    </row>
    <row r="27" spans="2:48" ht="27" customHeight="1" thickBot="1" x14ac:dyDescent="0.2">
      <c r="B27" s="854" t="s">
        <v>371</v>
      </c>
      <c r="C27" s="855"/>
      <c r="D27" s="855"/>
      <c r="E27" s="856"/>
      <c r="F27" s="836">
        <v>0</v>
      </c>
      <c r="G27" s="837"/>
      <c r="H27" s="234" t="s">
        <v>198</v>
      </c>
      <c r="L27" s="845"/>
      <c r="O27" s="847">
        <f>+Q30+ROUND(Q33,1)</f>
        <v>258.89999999999998</v>
      </c>
      <c r="P27" s="881"/>
      <c r="Q27" s="881"/>
      <c r="R27" s="881"/>
      <c r="S27" s="59" t="s">
        <v>38</v>
      </c>
      <c r="T27" s="80"/>
      <c r="U27" s="80"/>
      <c r="X27" s="78" t="s">
        <v>39</v>
      </c>
      <c r="Y27" s="81"/>
      <c r="AG27" s="68"/>
      <c r="AH27" s="68"/>
      <c r="AI27" s="68"/>
      <c r="AJ27" s="68"/>
      <c r="AK27" s="831">
        <f>+AG18+O27</f>
        <v>258.89999999999998</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238.7</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272.5</v>
      </c>
      <c r="G29" s="837"/>
      <c r="H29" s="234" t="s">
        <v>198</v>
      </c>
      <c r="L29" s="845"/>
      <c r="O29" s="71"/>
      <c r="P29" s="163"/>
      <c r="Q29" s="66" t="s">
        <v>183</v>
      </c>
      <c r="R29" s="842" t="s">
        <v>33</v>
      </c>
      <c r="S29" s="884"/>
      <c r="T29" s="884"/>
      <c r="U29" s="885"/>
      <c r="V29" s="63"/>
      <c r="W29" s="82"/>
      <c r="X29" s="889" t="s">
        <v>315</v>
      </c>
      <c r="Y29" s="890"/>
      <c r="Z29" s="833">
        <v>20.2</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426</v>
      </c>
      <c r="AT29" s="825"/>
      <c r="AU29" s="826"/>
    </row>
    <row r="30" spans="2:48" ht="27" customHeight="1" thickBot="1" x14ac:dyDescent="0.2">
      <c r="B30" s="853" t="s">
        <v>374</v>
      </c>
      <c r="C30" s="842"/>
      <c r="D30" s="842"/>
      <c r="E30" s="843"/>
      <c r="F30" s="836">
        <v>148</v>
      </c>
      <c r="G30" s="837"/>
      <c r="H30" s="234" t="s">
        <v>198</v>
      </c>
      <c r="L30" s="845"/>
      <c r="O30" s="71"/>
      <c r="Q30" s="847">
        <f>+ROUND(Z28,1)+ROUND(Z29,1)+ROUND(Z30,1)</f>
        <v>258.89999999999998</v>
      </c>
      <c r="R30" s="881"/>
      <c r="S30" s="881"/>
      <c r="T30" s="881"/>
      <c r="U30" s="59" t="s">
        <v>16</v>
      </c>
      <c r="X30" s="889" t="s">
        <v>186</v>
      </c>
      <c r="Y30" s="890"/>
      <c r="Z30" s="833"/>
      <c r="AA30" s="834"/>
      <c r="AB30" s="834"/>
      <c r="AC30" s="834"/>
      <c r="AD30" s="834"/>
      <c r="AE30" s="59" t="s">
        <v>13</v>
      </c>
      <c r="AK30" s="818">
        <v>140.6</v>
      </c>
      <c r="AL30" s="819"/>
      <c r="AM30" s="819"/>
      <c r="AN30" s="819"/>
      <c r="AO30" s="67" t="s">
        <v>13</v>
      </c>
      <c r="AR30" s="830"/>
      <c r="AS30" s="827"/>
      <c r="AT30" s="827"/>
      <c r="AU30" s="828"/>
    </row>
    <row r="31" spans="2:48" ht="27" customHeight="1" thickTop="1" thickBot="1" x14ac:dyDescent="0.2">
      <c r="B31" s="853" t="s">
        <v>375</v>
      </c>
      <c r="C31" s="842"/>
      <c r="D31" s="842"/>
      <c r="E31" s="843"/>
      <c r="F31" s="836">
        <v>251.2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425</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ミサワホーム株式会社　神奈川支社</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0</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70.599999999999994</v>
      </c>
      <c r="M9" s="507">
        <f>IF(OR(ｷ.紙くず!F24&gt;0,ｷ.紙くず!F24&lt;0),ｷ.紙くず!F24,IF(M$19&gt;0,"0",0))</f>
        <v>83.2</v>
      </c>
      <c r="N9" s="507">
        <f>IF(OR(ｸ.木くず!F24&gt;0,ｸ.木くず!F24&lt;0),ｸ.木くず!F24,IF(N$19&gt;0,"0",0))</f>
        <v>1310.6999999999998</v>
      </c>
      <c r="O9" s="507">
        <f>IF(OR(ｹ.繊維くず!F24&gt;0,ｹ.繊維くず!F24&lt;0),ｹ.繊維くず!F24,IF(O$19&gt;0,"0",0))</f>
        <v>15.3</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49.2</v>
      </c>
      <c r="T9" s="507">
        <f>IF(OR(ｾ.ｶﾞﾗｽ･ｺﾝｸﾘ･陶磁器くず!F24&gt;0,ｾ.ｶﾞﾗｽ･ｺﾝｸﾘ･陶磁器くず!F24&lt;0),ｾ.ｶﾞﾗｽ･ｺﾝｸﾘ･陶磁器くず!F24,IF(T$19&gt;0,"0",0))</f>
        <v>563.5</v>
      </c>
      <c r="U9" s="507">
        <f>IF(OR(ｿ.鉱さい!F24&gt;0,ｿ.鉱さい!F24&lt;0),ｿ.鉱さい!F24,IF(U$19&gt;0,"0",0))</f>
        <v>0</v>
      </c>
      <c r="V9" s="507">
        <f>IF(OR(ﾀ.がれき類!F24&gt;0,ﾀ.がれき類!F24&lt;0),ﾀ.がれき類!F24,IF(V$19&gt;0,"0",0))</f>
        <v>2738.6000000000004</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272.5</v>
      </c>
      <c r="AA9" s="509">
        <f>IF(SUM(G9:Z9)&gt;0,SUM(G9:Z9),IF(AA$19&gt;0,"0",0))</f>
        <v>5103.6000000000004</v>
      </c>
    </row>
    <row r="10" spans="2:27" ht="24" customHeight="1" x14ac:dyDescent="0.15">
      <c r="B10" s="188" t="s">
        <v>393</v>
      </c>
      <c r="C10" s="939" t="s">
        <v>294</v>
      </c>
      <c r="D10" s="939"/>
      <c r="E10" s="939"/>
      <c r="F10" s="940"/>
      <c r="G10" s="510">
        <f>IF(OR(ｱ.燃え殻!F25&gt;0,ｱ.燃え殻!F25&lt;0),ｱ.燃え殻!F25,IF(G$19&gt;0,"0",0))</f>
        <v>0</v>
      </c>
      <c r="H10" s="510">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t="str">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t="str">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t="str">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t="str">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0</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70.599999999999994</v>
      </c>
      <c r="M14" s="513">
        <f>IF(OR(ｷ.紙くず!F29&gt;0,ｷ.紙くず!F29&lt;0),ｷ.紙くず!F29,IF(M$19&gt;0,"0",0))</f>
        <v>83.2</v>
      </c>
      <c r="N14" s="513">
        <f>IF(OR(ｸ.木くず!F29&gt;0,ｸ.木くず!F29&lt;0),ｸ.木くず!F29,IF(N$19&gt;0,"0",0))</f>
        <v>1310.6999999999998</v>
      </c>
      <c r="O14" s="513">
        <f>IF(OR(ｹ.繊維くず!F29&gt;0,ｹ.繊維くず!F29&lt;0),ｹ.繊維くず!F29,IF(O$19&gt;0,"0",0))</f>
        <v>15.3</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49.2</v>
      </c>
      <c r="T14" s="513">
        <f>IF(OR(ｾ.ｶﾞﾗｽ･ｺﾝｸﾘ･陶磁器くず!F29&gt;0,ｾ.ｶﾞﾗｽ･ｺﾝｸﾘ･陶磁器くず!F29&lt;0),ｾ.ｶﾞﾗｽ･ｺﾝｸﾘ･陶磁器くず!F29,IF(T$19&gt;0,"0",0))</f>
        <v>563.5</v>
      </c>
      <c r="U14" s="513">
        <f>IF(OR(ｿ.鉱さい!F29&gt;0,ｿ.鉱さい!F29&lt;0),ｿ.鉱さい!F29,IF(U$19&gt;0,"0",0))</f>
        <v>0</v>
      </c>
      <c r="V14" s="513">
        <f>IF(OR(ﾀ.がれき類!F29&gt;0,ﾀ.がれき類!F29&lt;0),ﾀ.がれき類!F29,IF(V$19&gt;0,"0",0))</f>
        <v>2738.6000000000004</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272.5</v>
      </c>
      <c r="AA14" s="515">
        <f t="shared" si="0"/>
        <v>5103.6000000000004</v>
      </c>
    </row>
    <row r="15" spans="2:27" ht="24" customHeight="1" x14ac:dyDescent="0.15">
      <c r="B15" s="188" t="s">
        <v>228</v>
      </c>
      <c r="C15" s="941" t="s">
        <v>299</v>
      </c>
      <c r="D15" s="941"/>
      <c r="E15" s="941"/>
      <c r="F15" s="942"/>
      <c r="G15" s="513">
        <f>IF(OR(ｱ.燃え殻!F30&gt;0,ｱ.燃え殻!F30&lt;0),ｱ.燃え殻!F30,IF(G$19&gt;0,"0",0))</f>
        <v>0</v>
      </c>
      <c r="H15" s="513">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15.1</v>
      </c>
      <c r="M15" s="513">
        <f>IF(OR(ｷ.紙くず!F30&gt;0,ｷ.紙くず!F30&lt;0),ｷ.紙くず!F30,IF(M$19&gt;0,"0",0))</f>
        <v>6</v>
      </c>
      <c r="N15" s="513">
        <f>IF(OR(ｸ.木くず!F30&gt;0,ｸ.木くず!F30&lt;0),ｸ.木くず!F30,IF(N$19&gt;0,"0",0))</f>
        <v>1168.3</v>
      </c>
      <c r="O15" s="513">
        <f>IF(OR(ｹ.繊維くず!F30&gt;0,ｹ.繊維くず!F30&lt;0),ｹ.繊維くず!F30,IF(O$19&gt;0,"0",0))</f>
        <v>11.1</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2.1</v>
      </c>
      <c r="T15" s="513">
        <f>IF(OR(ｾ.ｶﾞﾗｽ･ｺﾝｸﾘ･陶磁器くず!F30&gt;0,ｾ.ｶﾞﾗｽ･ｺﾝｸﾘ･陶磁器くず!F30&lt;0),ｾ.ｶﾞﾗｽ･ｺﾝｸﾘ･陶磁器くず!F30,IF(T$19&gt;0,"0",0))</f>
        <v>163</v>
      </c>
      <c r="U15" s="513">
        <f>IF(OR(ｿ.鉱さい!F30&gt;0,ｿ.鉱さい!F30&lt;0),ｿ.鉱さい!F30,IF(U$19&gt;0,"0",0))</f>
        <v>0</v>
      </c>
      <c r="V15" s="513">
        <f>IF(OR(ﾀ.がれき類!F30&gt;0,ﾀ.がれき類!F30&lt;0),ﾀ.がれき類!F30,IF(V$19&gt;0,"0",0))</f>
        <v>1654.7</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148</v>
      </c>
      <c r="AA15" s="515">
        <f t="shared" si="0"/>
        <v>3168.2999999999997</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0</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69.8</v>
      </c>
      <c r="M16" s="513">
        <f>IF(OR(ｷ.紙くず!F31&gt;0,ｷ.紙くず!F31&lt;0),ｷ.紙くず!F31,IF(M$19&gt;0,"0",0))</f>
        <v>83.2</v>
      </c>
      <c r="N16" s="513">
        <f>IF(OR(ｸ.木くず!F31&gt;0,ｸ.木くず!F31&lt;0),ｸ.木くず!F31,IF(N$19&gt;0,"0",0))</f>
        <v>1309.0999999999999</v>
      </c>
      <c r="O16" s="513">
        <f>IF(OR(ｹ.繊維くず!F31&gt;0,ｹ.繊維くず!F31&lt;0),ｹ.繊維くず!F31,IF(O$19&gt;0,"0",0))</f>
        <v>14.5</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49.2</v>
      </c>
      <c r="T16" s="513">
        <f>IF(OR(ｾ.ｶﾞﾗｽ･ｺﾝｸﾘ･陶磁器くず!F31&gt;0,ｾ.ｶﾞﾗｽ･ｺﾝｸﾘ･陶磁器くず!F31&lt;0),ｾ.ｶﾞﾗｽ･ｺﾝｸﾘ･陶磁器くず!F31,IF(T$19&gt;0,"0",0))</f>
        <v>539.29999999999995</v>
      </c>
      <c r="U16" s="513">
        <f>IF(OR(ｿ.鉱さい!F31&gt;0,ｿ.鉱さい!F31&lt;0),ｿ.鉱さい!F31,IF(U$19&gt;0,"0",0))</f>
        <v>0</v>
      </c>
      <c r="V16" s="513">
        <f>IF(OR(ﾀ.がれき類!F31&gt;0,ﾀ.がれき類!F31&lt;0),ﾀ.がれき類!F31,IF(V$19&gt;0,"0",0))</f>
        <v>2645.8</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251.2</v>
      </c>
      <c r="AA16" s="515">
        <f t="shared" si="0"/>
        <v>4962.0999999999995</v>
      </c>
    </row>
    <row r="17" spans="2:27" ht="24" customHeight="1" x14ac:dyDescent="0.15">
      <c r="B17" s="188"/>
      <c r="C17" s="941" t="s">
        <v>408</v>
      </c>
      <c r="D17" s="941"/>
      <c r="E17" s="941"/>
      <c r="F17" s="942"/>
      <c r="G17" s="513">
        <f>IF(OR(ｱ.燃え殻!F32&gt;0,ｱ.燃え殻!F32&lt;0),ｱ.燃え殻!F32,IF(G$19&gt;0,"0",0))</f>
        <v>0</v>
      </c>
      <c r="H17" s="513">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t="str">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4" t="s">
        <v>429</v>
      </c>
      <c r="E18" s="974"/>
      <c r="F18" s="975"/>
      <c r="G18" s="516">
        <f>IF(OR(ｱ.燃え殻!F33&gt;0,ｱ.燃え殻!F33&lt;0),ｱ.燃え殻!F33,IF(G$19&gt;0,"0",0))</f>
        <v>0</v>
      </c>
      <c r="H18" s="516">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t="str">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0</v>
      </c>
      <c r="I19" s="519">
        <f t="shared" si="1"/>
        <v>0</v>
      </c>
      <c r="J19" s="519">
        <f t="shared" si="1"/>
        <v>0</v>
      </c>
      <c r="K19" s="519">
        <f t="shared" si="1"/>
        <v>0</v>
      </c>
      <c r="L19" s="519">
        <f t="shared" si="1"/>
        <v>67.100000000000009</v>
      </c>
      <c r="M19" s="519">
        <f t="shared" si="1"/>
        <v>79</v>
      </c>
      <c r="N19" s="519">
        <f t="shared" si="1"/>
        <v>1245.2</v>
      </c>
      <c r="O19" s="519">
        <f t="shared" si="1"/>
        <v>14.5</v>
      </c>
      <c r="P19" s="519">
        <f t="shared" si="1"/>
        <v>0</v>
      </c>
      <c r="Q19" s="519">
        <f t="shared" si="1"/>
        <v>0</v>
      </c>
      <c r="R19" s="519">
        <f t="shared" si="1"/>
        <v>0</v>
      </c>
      <c r="S19" s="519">
        <f t="shared" si="1"/>
        <v>46.8</v>
      </c>
      <c r="T19" s="519">
        <f t="shared" si="1"/>
        <v>535.29999999999995</v>
      </c>
      <c r="U19" s="519">
        <f t="shared" si="1"/>
        <v>0</v>
      </c>
      <c r="V19" s="519">
        <f t="shared" si="1"/>
        <v>2601.6</v>
      </c>
      <c r="W19" s="519">
        <f t="shared" si="1"/>
        <v>0</v>
      </c>
      <c r="X19" s="519">
        <f t="shared" si="1"/>
        <v>0</v>
      </c>
      <c r="Y19" s="519">
        <f t="shared" si="1"/>
        <v>0</v>
      </c>
      <c r="Z19" s="520">
        <f t="shared" si="1"/>
        <v>258.89999999999998</v>
      </c>
      <c r="AA19" s="521">
        <f t="shared" ref="AA19:AA25" si="2">SUM(G19:Z19)</f>
        <v>4848.3999999999996</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0</v>
      </c>
      <c r="I37" s="554">
        <f t="shared" si="8"/>
        <v>0</v>
      </c>
      <c r="J37" s="554">
        <f t="shared" si="8"/>
        <v>0</v>
      </c>
      <c r="K37" s="554">
        <f t="shared" si="8"/>
        <v>0</v>
      </c>
      <c r="L37" s="554">
        <f t="shared" si="8"/>
        <v>67.100000000000009</v>
      </c>
      <c r="M37" s="554">
        <f t="shared" si="8"/>
        <v>79</v>
      </c>
      <c r="N37" s="554">
        <f t="shared" si="8"/>
        <v>1245.2</v>
      </c>
      <c r="O37" s="554">
        <f t="shared" si="8"/>
        <v>14.5</v>
      </c>
      <c r="P37" s="554">
        <f t="shared" si="8"/>
        <v>0</v>
      </c>
      <c r="Q37" s="554">
        <f t="shared" si="8"/>
        <v>0</v>
      </c>
      <c r="R37" s="554">
        <f t="shared" si="8"/>
        <v>0</v>
      </c>
      <c r="S37" s="554">
        <f t="shared" si="8"/>
        <v>46.8</v>
      </c>
      <c r="T37" s="554">
        <f t="shared" si="8"/>
        <v>535.29999999999995</v>
      </c>
      <c r="U37" s="554">
        <f t="shared" si="8"/>
        <v>0</v>
      </c>
      <c r="V37" s="554">
        <f t="shared" si="8"/>
        <v>2601.6</v>
      </c>
      <c r="W37" s="554">
        <f t="shared" si="8"/>
        <v>0</v>
      </c>
      <c r="X37" s="554">
        <f t="shared" si="8"/>
        <v>0</v>
      </c>
      <c r="Y37" s="554">
        <f t="shared" si="8"/>
        <v>0</v>
      </c>
      <c r="Z37" s="555">
        <f t="shared" si="8"/>
        <v>258.89999999999998</v>
      </c>
      <c r="AA37" s="556">
        <f t="shared" si="4"/>
        <v>4848.3999999999996</v>
      </c>
    </row>
    <row r="38" spans="2:27" ht="24" customHeight="1" x14ac:dyDescent="0.15">
      <c r="B38" s="186"/>
      <c r="C38" s="972"/>
      <c r="D38" s="247"/>
      <c r="E38" s="245" t="s">
        <v>319</v>
      </c>
      <c r="F38" s="585"/>
      <c r="G38" s="545">
        <f t="shared" ref="G38:Z38" si="9">SUM(G39:G41)</f>
        <v>0</v>
      </c>
      <c r="H38" s="545">
        <f t="shared" si="9"/>
        <v>0</v>
      </c>
      <c r="I38" s="545">
        <f t="shared" si="9"/>
        <v>0</v>
      </c>
      <c r="J38" s="545">
        <f t="shared" si="9"/>
        <v>0</v>
      </c>
      <c r="K38" s="545">
        <f t="shared" si="9"/>
        <v>0</v>
      </c>
      <c r="L38" s="545">
        <f t="shared" si="9"/>
        <v>67.100000000000009</v>
      </c>
      <c r="M38" s="545">
        <f t="shared" si="9"/>
        <v>79</v>
      </c>
      <c r="N38" s="545">
        <f t="shared" si="9"/>
        <v>1245.2</v>
      </c>
      <c r="O38" s="545">
        <f t="shared" si="9"/>
        <v>14.5</v>
      </c>
      <c r="P38" s="545">
        <f t="shared" si="9"/>
        <v>0</v>
      </c>
      <c r="Q38" s="545">
        <f t="shared" si="9"/>
        <v>0</v>
      </c>
      <c r="R38" s="545">
        <f t="shared" si="9"/>
        <v>0</v>
      </c>
      <c r="S38" s="545">
        <f t="shared" si="9"/>
        <v>46.8</v>
      </c>
      <c r="T38" s="545">
        <f t="shared" si="9"/>
        <v>532.5</v>
      </c>
      <c r="U38" s="545">
        <f t="shared" si="9"/>
        <v>0</v>
      </c>
      <c r="V38" s="545">
        <f t="shared" si="9"/>
        <v>2513.5</v>
      </c>
      <c r="W38" s="545">
        <f t="shared" si="9"/>
        <v>0</v>
      </c>
      <c r="X38" s="545">
        <f t="shared" si="9"/>
        <v>0</v>
      </c>
      <c r="Y38" s="545">
        <f t="shared" si="9"/>
        <v>0</v>
      </c>
      <c r="Z38" s="546">
        <f t="shared" si="9"/>
        <v>258.89999999999998</v>
      </c>
      <c r="AA38" s="547">
        <f t="shared" si="4"/>
        <v>4757.5</v>
      </c>
    </row>
    <row r="39" spans="2:27" ht="24" customHeight="1" x14ac:dyDescent="0.15">
      <c r="B39" s="186"/>
      <c r="C39" s="972"/>
      <c r="D39" s="248"/>
      <c r="E39" s="243"/>
      <c r="F39" s="241" t="s">
        <v>233</v>
      </c>
      <c r="G39" s="548">
        <f>+ｱ.燃え殻!$Z$28</f>
        <v>0</v>
      </c>
      <c r="H39" s="548">
        <f>+ｲ.汚泥!$Z$28</f>
        <v>0</v>
      </c>
      <c r="I39" s="548">
        <f>+ｳ.廃油!$Z$28</f>
        <v>0</v>
      </c>
      <c r="J39" s="548">
        <f>+ｴ.廃酸!$Z$28</f>
        <v>0</v>
      </c>
      <c r="K39" s="548">
        <f>+ｵ.廃ｱﾙｶﾘ!$Z$28</f>
        <v>0</v>
      </c>
      <c r="L39" s="548">
        <f>+ｶ.廃ﾌﾟﾗ類!$Z$28</f>
        <v>66.400000000000006</v>
      </c>
      <c r="M39" s="548">
        <f>+ｷ.紙くず!$Z$28</f>
        <v>79</v>
      </c>
      <c r="N39" s="548">
        <f>+ｸ.木くず!$Z$28</f>
        <v>1243.7</v>
      </c>
      <c r="O39" s="548">
        <f>+ｹ.繊維くず!$Z$28</f>
        <v>13.8</v>
      </c>
      <c r="P39" s="548">
        <f>+ｺ.動植物性残さ!$Z$28</f>
        <v>0</v>
      </c>
      <c r="Q39" s="548">
        <f>+ｻ.動物系固形不要物!$Z$28</f>
        <v>0</v>
      </c>
      <c r="R39" s="548">
        <f>+ｼ.ｺﾞﾑくず!$Z$28</f>
        <v>0</v>
      </c>
      <c r="S39" s="548">
        <f>+ｽ.金属くず!$Z$28</f>
        <v>46.8</v>
      </c>
      <c r="T39" s="548">
        <f>+ｾ.ｶﾞﾗｽ･ｺﾝｸﾘ･陶磁器くず!$Z$28</f>
        <v>512.29999999999995</v>
      </c>
      <c r="U39" s="548">
        <f>+ｿ.鉱さい!$Z$28</f>
        <v>0</v>
      </c>
      <c r="V39" s="548">
        <f>+ﾀ.がれき類!$Z$28</f>
        <v>2513.5</v>
      </c>
      <c r="W39" s="548">
        <f>+ﾁ.動物のふん尿!$Z$28</f>
        <v>0</v>
      </c>
      <c r="X39" s="548">
        <f>+ﾂ.動物の死体!$Z$28</f>
        <v>0</v>
      </c>
      <c r="Y39" s="548">
        <f>+ﾃ.ばいじん!$Z$28</f>
        <v>0</v>
      </c>
      <c r="Z39" s="549">
        <f>+ﾄ.混合廃棄物その他!$Z$28</f>
        <v>238.7</v>
      </c>
      <c r="AA39" s="550">
        <f t="shared" si="4"/>
        <v>4714.2</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0.7</v>
      </c>
      <c r="M40" s="548">
        <f>+ｷ.紙くず!$Z$29</f>
        <v>0</v>
      </c>
      <c r="N40" s="548">
        <f>+ｸ.木くず!$Z$29</f>
        <v>1.5</v>
      </c>
      <c r="O40" s="548">
        <f>+ｹ.繊維くず!$Z$29</f>
        <v>0.7</v>
      </c>
      <c r="P40" s="548">
        <f>+ｺ.動植物性残さ!$Z$29</f>
        <v>0</v>
      </c>
      <c r="Q40" s="548">
        <f>+ｻ.動物系固形不要物!$Z$29</f>
        <v>0</v>
      </c>
      <c r="R40" s="548">
        <f>+ｼ.ｺﾞﾑくず!$Z$29</f>
        <v>0</v>
      </c>
      <c r="S40" s="548">
        <f>+ｽ.金属くず!$Z$29</f>
        <v>0</v>
      </c>
      <c r="T40" s="548">
        <f>+ｾ.ｶﾞﾗｽ･ｺﾝｸﾘ･陶磁器くず!$Z$29</f>
        <v>20.2</v>
      </c>
      <c r="U40" s="548">
        <f>+ｿ.鉱さい!$Z$29</f>
        <v>0</v>
      </c>
      <c r="V40" s="548">
        <f>+ﾀ.がれき類!$Z$29</f>
        <v>0</v>
      </c>
      <c r="W40" s="548">
        <f>+ﾁ.動物のふん尿!$Z$29</f>
        <v>0</v>
      </c>
      <c r="X40" s="548">
        <f>+ﾂ.動物の死体!$Z$29</f>
        <v>0</v>
      </c>
      <c r="Y40" s="548">
        <f>+ﾃ.ばいじん!$Z$29</f>
        <v>0</v>
      </c>
      <c r="Z40" s="549">
        <f>+ﾄ.混合廃棄物その他!$Z$29</f>
        <v>20.2</v>
      </c>
      <c r="AA40" s="550">
        <f t="shared" si="4"/>
        <v>43.3</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2.8</v>
      </c>
      <c r="U42" s="551">
        <f>+ｿ.鉱さい!$Q$33</f>
        <v>0</v>
      </c>
      <c r="V42" s="551">
        <f>+ﾀ.がれき類!$Q$33</f>
        <v>88.1</v>
      </c>
      <c r="W42" s="551">
        <f>+ﾁ.動物のふん尿!$Q$33</f>
        <v>0</v>
      </c>
      <c r="X42" s="551">
        <f>+ﾂ.動物の死体!$Q$33</f>
        <v>0</v>
      </c>
      <c r="Y42" s="551">
        <f>+ﾃ.ばいじん!$Q$33</f>
        <v>0</v>
      </c>
      <c r="Z42" s="552">
        <f>+ﾄ.混合廃棄物その他!$Q$33</f>
        <v>0</v>
      </c>
      <c r="AA42" s="553">
        <f>SUM(G42:Z42)</f>
        <v>90.899999999999991</v>
      </c>
    </row>
    <row r="43" spans="2:27" ht="24" customHeight="1" x14ac:dyDescent="0.15">
      <c r="B43" s="186"/>
      <c r="C43" s="142" t="s">
        <v>235</v>
      </c>
      <c r="D43" s="952" t="s">
        <v>349</v>
      </c>
      <c r="E43" s="952"/>
      <c r="F43" s="953"/>
      <c r="G43" s="557">
        <f>+ｱ.燃え殻!$AK$27</f>
        <v>0</v>
      </c>
      <c r="H43" s="557">
        <f>+ｲ.汚泥!$AK$27</f>
        <v>0</v>
      </c>
      <c r="I43" s="557">
        <f>+ｳ.廃油!$AK$27</f>
        <v>0</v>
      </c>
      <c r="J43" s="557">
        <f>+ｴ.廃酸!$AK$27</f>
        <v>0</v>
      </c>
      <c r="K43" s="557">
        <f>+ｵ.廃ｱﾙｶﾘ!$AK$27</f>
        <v>0</v>
      </c>
      <c r="L43" s="557">
        <f>+ｶ.廃ﾌﾟﾗ類!$AK$27</f>
        <v>67.100000000000009</v>
      </c>
      <c r="M43" s="557">
        <f>+ｷ.紙くず!$AK$27</f>
        <v>79</v>
      </c>
      <c r="N43" s="557">
        <f>+ｸ.木くず!$AK$27</f>
        <v>1245.2</v>
      </c>
      <c r="O43" s="557">
        <f>+ｹ.繊維くず!$AK$27</f>
        <v>14.5</v>
      </c>
      <c r="P43" s="557">
        <f>+ｺ.動植物性残さ!$AK$27</f>
        <v>0</v>
      </c>
      <c r="Q43" s="557">
        <f>+ｻ.動物系固形不要物!$AK$27</f>
        <v>0</v>
      </c>
      <c r="R43" s="557">
        <f>+ｼ.ｺﾞﾑくず!$AK$27</f>
        <v>0</v>
      </c>
      <c r="S43" s="557">
        <f>+ｽ.金属くず!$AK$27</f>
        <v>46.8</v>
      </c>
      <c r="T43" s="557">
        <f>+ｾ.ｶﾞﾗｽ･ｺﾝｸﾘ･陶磁器くず!$AK$27</f>
        <v>535.29999999999995</v>
      </c>
      <c r="U43" s="557">
        <f>+ｿ.鉱さい!$AK$27</f>
        <v>0</v>
      </c>
      <c r="V43" s="557">
        <f>+ﾀ.がれき類!$AK$27</f>
        <v>2601.6</v>
      </c>
      <c r="W43" s="557">
        <f>+ﾁ.動物のふん尿!$AK$27</f>
        <v>0</v>
      </c>
      <c r="X43" s="557">
        <f>+ﾂ.動物の死体!$AK$27</f>
        <v>0</v>
      </c>
      <c r="Y43" s="557">
        <f>+ﾃ.ばいじん!$AK$27</f>
        <v>0</v>
      </c>
      <c r="Z43" s="558">
        <f>+ﾄ.混合廃棄物その他!$AK$27</f>
        <v>258.89999999999998</v>
      </c>
      <c r="AA43" s="559">
        <f t="shared" si="4"/>
        <v>4848.3999999999996</v>
      </c>
    </row>
    <row r="44" spans="2:27" ht="24" customHeight="1" x14ac:dyDescent="0.15">
      <c r="B44" s="186"/>
      <c r="C44" s="193"/>
      <c r="D44" s="191" t="s">
        <v>188</v>
      </c>
      <c r="E44" s="969" t="s">
        <v>236</v>
      </c>
      <c r="F44" s="970"/>
      <c r="G44" s="560">
        <f>+ｱ.燃え殻!$AK$30</f>
        <v>0</v>
      </c>
      <c r="H44" s="560">
        <f>+ｲ.汚泥!$AK$30</f>
        <v>0</v>
      </c>
      <c r="I44" s="560">
        <f>+ｳ.廃油!$AK$30</f>
        <v>0</v>
      </c>
      <c r="J44" s="560">
        <f>+ｴ.廃酸!$AK$30</f>
        <v>0</v>
      </c>
      <c r="K44" s="560">
        <f>+ｵ.廃ｱﾙｶﾘ!$AK$30</f>
        <v>0</v>
      </c>
      <c r="L44" s="560">
        <f>+ｶ.廃ﾌﾟﾗ類!$AK$30</f>
        <v>14.4</v>
      </c>
      <c r="M44" s="560">
        <f>+ｷ.紙くず!$AK$30</f>
        <v>5.7</v>
      </c>
      <c r="N44" s="560">
        <f>+ｸ.木くず!$AK$30</f>
        <v>1109.8</v>
      </c>
      <c r="O44" s="560">
        <f>+ｹ.繊維くず!$AK$30</f>
        <v>10.5</v>
      </c>
      <c r="P44" s="560">
        <f>+ｺ.動植物性残さ!$AK$30</f>
        <v>0</v>
      </c>
      <c r="Q44" s="560">
        <f>+ｻ.動物系固形不要物!$AK$30</f>
        <v>0</v>
      </c>
      <c r="R44" s="560">
        <f>+ｼ.ｺﾞﾑくず!$AK$30</f>
        <v>0</v>
      </c>
      <c r="S44" s="560">
        <f>+ｽ.金属くず!$AK$30</f>
        <v>2</v>
      </c>
      <c r="T44" s="560">
        <f>+ｾ.ｶﾞﾗｽ･ｺﾝｸﾘ･陶磁器くず!$AK$30</f>
        <v>154.80000000000001</v>
      </c>
      <c r="U44" s="560">
        <f>+ｿ.鉱さい!$AK$30</f>
        <v>0</v>
      </c>
      <c r="V44" s="560">
        <f>+ﾀ.がれき類!$AK$30</f>
        <v>1573.4</v>
      </c>
      <c r="W44" s="560">
        <f>+ﾁ.動物のふん尿!$AK$30</f>
        <v>0</v>
      </c>
      <c r="X44" s="560">
        <f>+ﾂ.動物の死体!$AK$30</f>
        <v>0</v>
      </c>
      <c r="Y44" s="560">
        <f>+ﾃ.ばいじん!$AK$30</f>
        <v>0</v>
      </c>
      <c r="Z44" s="561">
        <f>+ﾄ.混合廃棄物その他!$AK$30</f>
        <v>140.6</v>
      </c>
      <c r="AA44" s="562">
        <f t="shared" si="4"/>
        <v>3011.2</v>
      </c>
    </row>
    <row r="45" spans="2:27" ht="24" customHeight="1" x14ac:dyDescent="0.15">
      <c r="B45" s="186"/>
      <c r="C45" s="193"/>
      <c r="D45" s="584" t="s">
        <v>190</v>
      </c>
      <c r="E45" s="962" t="s">
        <v>237</v>
      </c>
      <c r="F45" s="963"/>
      <c r="G45" s="563">
        <f>+ｱ.燃え殻!$AR$24</f>
        <v>0</v>
      </c>
      <c r="H45" s="563">
        <f>+ｲ.汚泥!$AR$24</f>
        <v>0</v>
      </c>
      <c r="I45" s="563">
        <f>+ｳ.廃油!$AR$24</f>
        <v>0</v>
      </c>
      <c r="J45" s="563">
        <f>+ｴ.廃酸!$AR$24</f>
        <v>0</v>
      </c>
      <c r="K45" s="563">
        <f>+ｵ.廃ｱﾙｶﾘ!$AR$24</f>
        <v>0</v>
      </c>
      <c r="L45" s="563">
        <f>+ｶ.廃ﾌﾟﾗ類!$AR$24</f>
        <v>66.400000000000006</v>
      </c>
      <c r="M45" s="563">
        <f>+ｷ.紙くず!$AR$24</f>
        <v>79</v>
      </c>
      <c r="N45" s="563">
        <f>+ｸ.木くず!$AR$24</f>
        <v>1243.7</v>
      </c>
      <c r="O45" s="563">
        <f>+ｹ.繊維くず!$AR$24</f>
        <v>13.8</v>
      </c>
      <c r="P45" s="563">
        <f>+ｺ.動植物性残さ!$AR$24</f>
        <v>0</v>
      </c>
      <c r="Q45" s="563">
        <f>+ｻ.動物系固形不要物!$AR$24</f>
        <v>0</v>
      </c>
      <c r="R45" s="563">
        <f>+ｼ.ｺﾞﾑくず!$AR$24</f>
        <v>0</v>
      </c>
      <c r="S45" s="563">
        <f>+ｽ.金属くず!$AR$24</f>
        <v>46.8</v>
      </c>
      <c r="T45" s="563">
        <f>+ｾ.ｶﾞﾗｽ･ｺﾝｸﾘ･陶磁器くず!$AR$24</f>
        <v>512.29999999999995</v>
      </c>
      <c r="U45" s="563">
        <f>+ｿ.鉱さい!$AR$24</f>
        <v>0</v>
      </c>
      <c r="V45" s="563">
        <f>+ﾀ.がれき類!$AR$24</f>
        <v>2513.5</v>
      </c>
      <c r="W45" s="563">
        <f>+ﾁ.動物のふん尿!$AR$24</f>
        <v>0</v>
      </c>
      <c r="X45" s="563">
        <f>+ﾂ.動物の死体!$AR$24</f>
        <v>0</v>
      </c>
      <c r="Y45" s="563">
        <f>+ﾃ.ばいじん!$AR$24</f>
        <v>0</v>
      </c>
      <c r="Z45" s="564">
        <f>+ﾄ.混合廃棄物その他!$AR$24</f>
        <v>238.7</v>
      </c>
      <c r="AA45" s="565">
        <f t="shared" si="4"/>
        <v>4714.2</v>
      </c>
    </row>
    <row r="46" spans="2:27" ht="24" customHeight="1" x14ac:dyDescent="0.15">
      <c r="B46" s="186"/>
      <c r="C46" s="193"/>
      <c r="D46" s="586" t="s">
        <v>192</v>
      </c>
      <c r="E46" s="964" t="s">
        <v>430</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431</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0</v>
      </c>
      <c r="I55" s="634">
        <f t="shared" si="10"/>
        <v>0</v>
      </c>
      <c r="J55" s="634">
        <f t="shared" si="10"/>
        <v>0</v>
      </c>
      <c r="K55" s="634">
        <f t="shared" si="10"/>
        <v>0</v>
      </c>
      <c r="L55" s="634">
        <f t="shared" si="10"/>
        <v>137.69999999999999</v>
      </c>
      <c r="M55" s="634">
        <f t="shared" si="10"/>
        <v>162.19999999999999</v>
      </c>
      <c r="N55" s="634">
        <f t="shared" si="10"/>
        <v>2555.8999999999996</v>
      </c>
      <c r="O55" s="634">
        <f t="shared" si="10"/>
        <v>29.8</v>
      </c>
      <c r="P55" s="634">
        <f t="shared" si="10"/>
        <v>0</v>
      </c>
      <c r="Q55" s="634">
        <f t="shared" si="10"/>
        <v>0</v>
      </c>
      <c r="R55" s="634">
        <f t="shared" si="10"/>
        <v>0</v>
      </c>
      <c r="S55" s="634">
        <f t="shared" si="10"/>
        <v>96</v>
      </c>
      <c r="T55" s="634">
        <f t="shared" si="10"/>
        <v>1098.8</v>
      </c>
      <c r="U55" s="634">
        <f t="shared" si="10"/>
        <v>0</v>
      </c>
      <c r="V55" s="634">
        <f t="shared" si="10"/>
        <v>5340.2000000000007</v>
      </c>
      <c r="W55" s="634">
        <f t="shared" si="10"/>
        <v>0</v>
      </c>
      <c r="X55" s="634">
        <f t="shared" si="10"/>
        <v>0</v>
      </c>
      <c r="Y55" s="634">
        <f t="shared" si="10"/>
        <v>0</v>
      </c>
      <c r="Z55" s="634">
        <f t="shared" si="10"/>
        <v>531.4</v>
      </c>
      <c r="AA55" s="633">
        <f>+AA9+AA19+AA20</f>
        <v>9952</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年    月    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神奈川県横浜市戸塚区川上町90-6
　　　　　　　　　　　　　東戸塚ウエストビル</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ミサワホーム株式会社　神奈川支社
　　　　　　　　　　　神奈川支社長　篠原 直樹</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03-5344-6820</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ミサワホーム株式会社　神奈川支社</v>
      </c>
      <c r="G24" s="1095"/>
      <c r="H24" s="1095"/>
      <c r="I24" s="1096"/>
      <c r="J24" s="1096"/>
      <c r="K24" s="1096"/>
      <c r="L24" s="1096"/>
      <c r="M24" s="1096"/>
      <c r="N24" s="1096"/>
      <c r="O24" s="1096"/>
      <c r="P24" s="1057" t="s">
        <v>445</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2202</v>
      </c>
      <c r="Q25" s="1086"/>
      <c r="R25" s="1086"/>
      <c r="S25" s="1086"/>
      <c r="T25" s="1086"/>
      <c r="U25" s="1087"/>
    </row>
    <row r="26" spans="1:22" ht="26.25" customHeight="1" x14ac:dyDescent="0.15">
      <c r="C26" s="1099" t="s">
        <v>11</v>
      </c>
      <c r="D26" s="1100"/>
      <c r="E26" s="1101"/>
      <c r="F26" s="1118" t="str">
        <f>+表紙!F50</f>
        <v>神奈川県横浜市戸塚区川上町90-6　東戸塚ウエストビル</v>
      </c>
      <c r="G26" s="1119"/>
      <c r="H26" s="1119"/>
      <c r="I26" s="1119"/>
      <c r="J26" s="1119"/>
      <c r="K26" s="1119"/>
      <c r="L26" s="1119"/>
      <c r="M26" s="1119"/>
      <c r="N26" s="454" t="s">
        <v>172</v>
      </c>
      <c r="O26" s="383"/>
      <c r="P26" s="383"/>
      <c r="Q26" s="1113" t="str">
        <f>IF(+表紙!Q50="","",+表紙!Q50)</f>
        <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424</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Ｄ－建設業</v>
      </c>
      <c r="G30" s="1089"/>
      <c r="H30" s="1089"/>
      <c r="I30" s="1089"/>
      <c r="J30" s="1089"/>
      <c r="K30" s="1089"/>
      <c r="L30" s="282" t="s">
        <v>48</v>
      </c>
      <c r="M30" s="282"/>
      <c r="N30" s="1090" t="str">
        <f>IF(COUNTA(表紙!N54)=1,+表紙!N54,"")</f>
        <v>総合工事業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f>IF(+表紙!N56="","",+表紙!N56)</f>
        <v>9545</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304</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436</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8</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5103.6000000000004</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関東地区の新築現場において、広域認定制度を利用したゼロエミッションの推進による建築資材の見直し等をすることで、廃棄物の排出抑制を実施している。</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437</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8</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4848.3999999999996</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上記内容の維持。</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各種類とも現場分別の徹底を指示するとともに、混合廃棄物の分別精度と再生利用率の高い中間処理施設への委託に努めている。</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上記内容の維持推進。</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436</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特に実施していない。</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437</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実施予定なし。</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436</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特に実施していない。</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437</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実施予定なし。</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436</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特に実施していない。</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437</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実施予定なし。</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436</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5103.6000000000004</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f>+表紙!K209</f>
        <v>3168.2999999999997</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4962.0999999999995</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法令等およびグループ内の委託基準に従い委託契約を書面にて締結。
また、既存業者への電子マニフェスト導入の促進と、電子マニフェスト利用可能業者への切替えを行っている。</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437</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4848.3999999999996</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3011.2</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4714.2</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優良認定処理業者及び熱回収認定業者への処理委託検討。</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438</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439</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440</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2024-06-27T03:13:26Z</dcterms:created>
  <dcterms:modified xsi:type="dcterms:W3CDTF">2024-09-05T04:58:39Z</dcterms:modified>
</cp:coreProperties>
</file>