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<sst xmlns="http://schemas.openxmlformats.org/spreadsheetml/2006/main" count="3275" uniqueCount="440">
  <si>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</si>
  <si>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</si>
  <si>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</si>
  <si>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</si>
  <si>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</si>
  <si>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</si>
  <si>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</si>
  <si>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</si>
  <si>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</si>
  <si>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</si>
  <si>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</si>
  <si>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</si>
  <si>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</si>
  <si>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</si>
  <si>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</si>
  <si>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</si>
  <si>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</si>
  <si>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</si>
  <si>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</si>
  <si>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</si>
  <si>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</si>
  <si>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</si>
  <si>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</si>
  <si>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</si>
  <si>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</si>
  <si>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</si>
  <si>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</si>
  <si>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</si>
  <si>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</si>
  <si>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</si>
  <si>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</si>
  <si>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</si>
  <si>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</si>
  <si>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</si>
  <si>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</si>
  <si>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</si>
  <si>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</si>
  <si>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</si>
  <si>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</si>
  <si>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</si>
  <si>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</si>
  <si>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</si>
  <si>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</si>
  <si>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</si>
  <si>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</si>
  <si>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</si>
  <si>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</si>
  <si>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</si>
  <si>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</si>
  <si>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</si>
  <si>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</si>
  <si>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</si>
  <si>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</si>
  <si>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</si>
  <si>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</si>
  <si>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</si>
  <si>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</si>
  <si>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</si>
  <si>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</si>
  <si>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</si>
  <si>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</si>
  <si>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</si>
  <si>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</si>
  <si>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</si>
  <si>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</si>
  <si>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</si>
  <si>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</si>
  <si>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</si>
  <si>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</si>
  <si>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</si>
  <si>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</si>
  <si>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</si>
  <si>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</si>
  <si>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</si>
  <si>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</si>
  <si>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</si>
  <si>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</si>
  <si>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</si>
  <si>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</si>
  <si>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</si>
  <si>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</si>
  <si>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</si>
  <si>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</si>
  <si>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</si>
  <si>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</si>
  <si>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</si>
  <si>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</si>
  <si>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</si>
  <si>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</si>
  <si>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</si>
  <si>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</si>
  <si>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</si>
  <si>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</si>
  <si>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</si>
  <si>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</si>
  <si>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</si>
  <si>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</si>
  <si>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</si>
  <si>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</si>
  <si>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</si>
  <si>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</si>
  <si>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</si>
  <si>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</si>
  <si>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</si>
  <si>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</si>
  <si>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</si>
  <si>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</si>
  <si>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</si>
  <si>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</si>
  <si>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</si>
  <si>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</si>
  <si>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</si>
  <si>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</si>
  <si>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</si>
  <si>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</si>
  <si>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</si>
  <si>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</si>
  <si>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</si>
  <si>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</si>
  <si>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</si>
  <si>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</si>
  <si>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</si>
  <si>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</si>
  <si>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</si>
  <si>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</si>
  <si>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</si>
  <si>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</si>
  <si>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</si>
  <si>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</si>
  <si>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</si>
  <si>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</si>
  <si>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</si>
  <si>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</si>
  <si>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</si>
  <si>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</si>
  <si>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</si>
  <si>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</si>
  <si>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</si>
  <si>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</si>
  <si>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</si>
  <si>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</si>
  <si>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</si>
  <si>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</si>
  <si>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</si>
  <si>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</si>
  <si>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</si>
  <si>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</si>
  <si>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</si>
  <si>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</si>
  <si>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</si>
  <si>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</si>
  <si>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</si>
  <si>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</si>
  <si>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</si>
  <si>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</si>
  <si>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</si>
  <si>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</si>
  <si>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</si>
  <si>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</si>
  <si>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</si>
  <si>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</si>
  <si>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</si>
  <si>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</si>
  <si>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</si>
  <si>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</si>
  <si>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</si>
  <si>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</si>
  <si>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</si>
  <si>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</si>
  <si>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</si>
  <si>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</si>
  <si>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</si>
  <si>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</si>
  <si>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</si>
  <si>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</si>
  <si>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</si>
  <si>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</si>
  <si>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</si>
  <si>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</si>
  <si>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</si>
  <si>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</si>
  <si>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</si>
  <si>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</si>
  <si>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</si>
  <si>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</si>
  <si>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</si>
  <si>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</si>
  <si>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</si>
  <si>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</si>
  <si>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</si>
  <si>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</si>
  <si>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</si>
  <si>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</si>
  <si>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</si>
  <si>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</si>
  <si>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</si>
  <si>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</si>
  <si>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</si>
  <si>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</si>
  <si>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</si>
  <si>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</si>
  <si>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</si>
  <si>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</si>
  <si>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</si>
  <si>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</si>
  <si>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</si>
  <si>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</si>
  <si>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</si>
  <si>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</si>
  <si>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</si>
  <si>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</si>
  <si>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</si>
  <si>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</si>
  <si>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</si>
  <si>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</si>
  <si>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</si>
  <si>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</si>
  <si>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</si>
  <si>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</si>
  <si>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</si>
  <si>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</si>
  <si>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</si>
  <si>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</si>
  <si>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</si>
  <si>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</si>
  <si>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</si>
  <si>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</si>
  <si>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</si>
  <si>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</si>
  <si>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</si>
  <si>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</si>
  <si>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</si>
  <si>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</si>
  <si>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</si>
  <si>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</si>
  <si>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</si>
  <si>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</si>
  <si>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</si>
  <si>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</si>
  <si>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</si>
  <si>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</si>
  <si>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</si>
  <si>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</si>
  <si>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</si>
  <si>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</si>
  <si>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</si>
  <si>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</si>
  <si>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</si>
  <si>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</si>
  <si>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</si>
  <si>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</si>
  <si>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</si>
  <si>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</si>
  <si>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</si>
  <si>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</si>
  <si>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</si>
  <si>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</si>
  <si>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</si>
  <si>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</si>
  <si>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</si>
  <si>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</si>
  <si>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</si>
  <si>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</si>
  <si>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</si>
  <si>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</si>
  <si>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</si>
  <si>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</si>
  <si>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</si>
  <si>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</si>
  <si>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</si>
  <si>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</si>
  <si>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</si>
  <si>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</si>
  <si>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</si>
  <si>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</si>
  <si>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</si>
  <si>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</si>
  <si>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</si>
  <si>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</si>
  <si>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</si>
  <si>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</si>
  <si>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</si>
  <si>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</si>
  <si>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</si>
  <si>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</si>
  <si>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</si>
  <si>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</si>
  <si>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</si>
  <si>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</si>
  <si>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</si>
  <si>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</si>
  <si>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</si>
  <si>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</si>
  <si>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</si>
  <si>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</si>
  <si>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</si>
  <si>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</si>
  <si>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</si>
  <si>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</si>
  <si>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</si>
  <si>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</si>
  <si>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</si>
  <si>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</si>
  <si>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</si>
  <si>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</si>
  <si>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</si>
  <si>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</si>
  <si>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</si>
  <si>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</si>
  <si>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</si>
  <si>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</si>
  <si>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</si>
  <si>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</si>
  <si>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</si>
  <si>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</si>
  <si>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</si>
  <si>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</si>
  <si>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</si>
  <si>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</si>
  <si>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</si>
  <si>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</si>
  <si>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</si>
  <si>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</si>
  <si>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</si>
  <si>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</si>
  <si>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</si>
  <si>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</si>
  <si>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</si>
  <si>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</si>
  <si>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</si>
  <si>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</si>
  <si>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</si>
  <si>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</si>
  <si>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</si>
  <si>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</si>
  <si>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</si>
  <si>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</si>
  <si>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</si>
  <si>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</si>
  <si>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</si>
  <si>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</si>
  <si>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</si>
  <si>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</si>
  <si>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</si>
  <si>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</si>
  <si>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</si>
  <si>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</si>
  <si>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</si>
  <si>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</si>
  <si>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</si>
  <si>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</si>
  <si>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</si>
  <si>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</si>
  <si>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</si>
  <si>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</si>
  <si>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</si>
  <si>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</si>
  <si>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</si>
  <si>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</si>
  <si>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</si>
  <si>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</si>
  <si>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</si>
  <si>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</si>
  <si>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</si>
  <si>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</si>
  <si>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</si>
  <si>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</si>
  <si>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</si>
  <si>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</si>
  <si>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</si>
  <si>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</si>
  <si>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</si>
  <si>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</si>
  <si>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</si>
  <si>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</si>
  <si>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</si>
  <si>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</si>
  <si>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</si>
  <si>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</si>
  <si>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</si>
  <si>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</si>
  <si>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</si>
  <si>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</si>
  <si>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</si>
  <si>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</si>
  <si>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</si>
  <si>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</si>
  <si>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</si>
  <si>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</si>
  <si>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</si>
  <si>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</si>
  <si>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</si>
  <si>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</si>
  <si>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</si>
  <si>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</si>
  <si>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</si>
  <si>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</si>
  <si>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</si>
  <si>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</si>
  <si>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</si>
  <si>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</si>
  <si>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</si>
  <si>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</si>
  <si>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</si>
  <si>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</si>
  <si>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</si>
  <si>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</si>
  <si>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</si>
  <si>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</si>
  <si>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</si>
  <si>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</si>
  <si>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</si>
  <si>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</si>
  <si>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</si>
  <si>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</si>
  <si>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</si>
  <si>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</si>
  <si>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</si>
  <si>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</si>
  <si>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</si>
  <si>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</si>
  <si>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</si>
  <si>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</si>
  <si>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</si>
  <si>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</si>
  <si>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</si>
  <si>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</si>
  <si>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</si>
  <si>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</si>
  <si>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t>
  </si>
  <si>
    <t>045-222-0536</t>
    <phoneticPr fontId="3"/>
  </si>
  <si>
    <t>令和    6年    6月    28日</t>
    <phoneticPr fontId="3"/>
  </si>
  <si>
    <t>横浜市西区みなとみらい2-3-5
クイーンズタワーC14F</t>
    <phoneticPr fontId="3"/>
  </si>
  <si>
    <t>旭化成ホームズ株式会社
住宅事業神奈川本部  本部長  水野 誠</t>
    <phoneticPr fontId="3"/>
  </si>
  <si>
    <t>旭化成ホームズ株式会社  住宅事業神奈川本部</t>
    <phoneticPr fontId="3"/>
  </si>
  <si>
    <t>横浜市西区みなとみらい2-3-5 クイーンズタワーC14F</t>
    <phoneticPr fontId="3"/>
  </si>
  <si>
    <t>045-222-0536</t>
    <phoneticPr fontId="3"/>
  </si>
  <si>
    <t>横浜市長</t>
    <phoneticPr fontId="3"/>
  </si>
  <si>
    <t>Ｄ－建設業</t>
    <phoneticPr fontId="3"/>
  </si>
  <si>
    <t>一戸建て住宅の建築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</si>
</sst>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6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applyProtection="1"/>
    <xf numFmtId="0" fontId="35" fillId="0" borderId="0" xfId="0" applyFont="1" applyBorder="1" applyAlignment="1">
      <alignment vertical="center"/>
    </xf>
    <xf numFmtId="0" fontId="35" fillId="0" borderId="0" xfId="0" applyFont="1" applyAlignment="1">
      <alignment vertical="center"/>
    </xf>
    <xf numFmtId="0" fontId="35" fillId="0" borderId="0" xfId="4" applyFont="1"/>
    <xf numFmtId="0" fontId="34" fillId="0" borderId="0" xfId="4" applyFont="1"/>
    <xf numFmtId="49" fontId="35"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6" fillId="0" borderId="0" xfId="4" applyFont="1" applyAlignme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2" fillId="0" borderId="0" xfId="4" applyFont="1"/>
    <xf numFmtId="0" fontId="42" fillId="0" borderId="0" xfId="4" applyFont="1" applyFill="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xf>
    <xf numFmtId="0" fontId="4" fillId="0" borderId="0" xfId="4" applyFont="1" applyFill="1" applyBorder="1" applyAlignment="1" applyProtection="1">
      <alignment horizontal="center"/>
    </xf>
    <xf numFmtId="0" fontId="1" fillId="0" borderId="15" xfId="0" applyFont="1" applyBorder="1" applyAlignment="1">
      <alignment vertical="center" wrapText="1"/>
    </xf>
    <xf numFmtId="0" fontId="4" fillId="0" borderId="15" xfId="0" applyFont="1" applyBorder="1" applyAlignment="1">
      <alignment vertical="center" wrapText="1"/>
    </xf>
    <xf numFmtId="0" fontId="4" fillId="0" borderId="23" xfId="4" applyFont="1" applyBorder="1" applyAlignment="1">
      <alignment horizontal="center" vertical="center"/>
    </xf>
    <xf numFmtId="0" fontId="1" fillId="0" borderId="84" xfId="4" applyFont="1" applyBorder="1" applyAlignment="1">
      <alignment horizontal="center" vertical="center"/>
    </xf>
    <xf numFmtId="0" fontId="4" fillId="0" borderId="0" xfId="4" applyFont="1" applyFill="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Fill="1" applyBorder="1" applyAlignment="1" applyProtection="1">
      <alignment vertical="center"/>
    </xf>
    <xf numFmtId="177" fontId="4" fillId="0"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0" fontId="48" fillId="0" borderId="0" xfId="0" applyFont="1" applyAlignment="1">
      <alignment vertical="center"/>
    </xf>
    <xf numFmtId="0" fontId="48" fillId="0" borderId="0" xfId="0" applyNumberFormat="1"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0" xfId="4" applyFont="1" applyFill="1" applyBorder="1" applyProtection="1"/>
    <xf numFmtId="0" fontId="1" fillId="0" borderId="13" xfId="0" applyFont="1" applyFill="1" applyBorder="1" applyAlignment="1" applyProtection="1">
      <alignment vertical="center" shrinkToFit="1"/>
      <protection locked="0"/>
    </xf>
    <xf numFmtId="0" fontId="1" fillId="0" borderId="1" xfId="4"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Fill="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5" fillId="0" borderId="14" xfId="0" applyFont="1" applyBorder="1" applyAlignment="1">
      <alignment vertical="center"/>
    </xf>
    <xf numFmtId="0" fontId="45" fillId="0" borderId="161" xfId="0" applyFont="1" applyBorder="1" applyAlignment="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Alignment="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1" fillId="0" borderId="0" xfId="1" applyFont="1" applyAlignment="1">
      <alignment horizontal="center" vertical="center" textRotation="180"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5" fillId="0" borderId="14" xfId="0" applyFont="1" applyBorder="1" applyAlignment="1" applyProtection="1">
      <alignment vertical="center"/>
    </xf>
    <xf numFmtId="0" fontId="45" fillId="0" borderId="161" xfId="0" applyFont="1" applyBorder="1" applyAlignment="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4" sqref="L34:O3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0</v>
      </c>
    </row>
    <row r="3" spans="1:54" ht="13.5" x14ac:dyDescent="0.15">
      <c r="C3" s="24" t="s">
        <v>1</v>
      </c>
    </row>
    <row r="4" spans="1:54" s="80" customFormat="1" ht="13.5" x14ac:dyDescent="0.15">
      <c r="A4" s="79"/>
      <c r="B4" s="79"/>
      <c r="C4" s="24" t="s">
        <v>2</v>
      </c>
      <c r="E4" s="100"/>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row>
    <row r="5" spans="1:54" s="315" customFormat="1" ht="13.5" x14ac:dyDescent="0.15">
      <c r="A5" s="313"/>
      <c r="B5" s="313"/>
      <c r="C5" s="320" t="s">
        <v>3</v>
      </c>
      <c r="E5" s="316"/>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row>
    <row r="6" spans="1:54" ht="13.5" x14ac:dyDescent="0.15">
      <c r="C6" s="24"/>
    </row>
    <row r="7" spans="1:54" ht="13.5" x14ac:dyDescent="0.15">
      <c r="C7" s="24" t="s">
        <v>4</v>
      </c>
      <c r="Q7" s="24"/>
    </row>
    <row r="8" spans="1:54" s="315" customFormat="1" ht="13.5" x14ac:dyDescent="0.15">
      <c r="A8" s="313"/>
      <c r="B8" s="313"/>
      <c r="C8" s="320" t="s">
        <v>5</v>
      </c>
      <c r="D8" s="321"/>
      <c r="E8" s="321"/>
      <c r="F8" s="321"/>
      <c r="G8" s="322"/>
      <c r="H8" s="322"/>
      <c r="I8" s="322"/>
      <c r="J8" s="322"/>
      <c r="K8" s="322"/>
      <c r="L8" s="322"/>
      <c r="M8" s="322"/>
      <c r="N8" s="322"/>
      <c r="O8" s="322"/>
      <c r="P8" s="322"/>
      <c r="Q8" s="322"/>
      <c r="R8" s="322"/>
      <c r="W8" s="314"/>
      <c r="X8" s="318"/>
      <c r="Y8" s="319"/>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row>
    <row r="9" spans="1:54" s="315" customFormat="1" ht="13.5" x14ac:dyDescent="0.15">
      <c r="A9" s="313"/>
      <c r="B9" s="313"/>
      <c r="C9" s="320"/>
      <c r="D9" s="320" t="s">
        <v>6</v>
      </c>
      <c r="E9" s="321"/>
      <c r="F9" s="321"/>
      <c r="G9" s="322"/>
      <c r="H9" s="322"/>
      <c r="I9" s="322"/>
      <c r="J9" s="322"/>
      <c r="K9" s="322"/>
      <c r="L9" s="322"/>
      <c r="M9" s="322"/>
      <c r="N9" s="322"/>
      <c r="O9" s="322"/>
      <c r="P9" s="322"/>
      <c r="Q9" s="322"/>
      <c r="R9" s="322"/>
      <c r="W9" s="314"/>
      <c r="X9" s="318"/>
      <c r="Y9" s="319"/>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row>
    <row r="10" spans="1:54" s="315" customFormat="1" ht="13.5" x14ac:dyDescent="0.15">
      <c r="A10" s="313"/>
      <c r="B10" s="313"/>
      <c r="C10" s="323"/>
      <c r="D10" s="323"/>
      <c r="E10" s="320" t="s">
        <v>7</v>
      </c>
      <c r="F10" s="322"/>
      <c r="G10" s="322"/>
      <c r="H10" s="322"/>
      <c r="I10" s="322"/>
      <c r="J10" s="322"/>
      <c r="K10" s="322"/>
      <c r="L10" s="322"/>
      <c r="M10" s="322"/>
      <c r="N10" s="322"/>
      <c r="O10" s="322"/>
      <c r="P10" s="322"/>
      <c r="Q10" s="322"/>
      <c r="R10" s="322"/>
      <c r="W10" s="314"/>
      <c r="X10" s="318"/>
      <c r="Y10" s="319"/>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4" ht="13.5" x14ac:dyDescent="0.15">
      <c r="C11" s="320" t="s">
        <v>8</v>
      </c>
      <c r="D11" s="322"/>
      <c r="E11" s="322"/>
      <c r="F11" s="322"/>
      <c r="G11" s="322"/>
      <c r="H11" s="322"/>
      <c r="I11" s="322"/>
      <c r="J11" s="322"/>
      <c r="K11" s="322"/>
      <c r="L11" s="322"/>
      <c r="M11" s="322"/>
      <c r="N11" s="322"/>
      <c r="O11" s="322"/>
      <c r="P11" s="322"/>
      <c r="Q11" s="322"/>
      <c r="R11" s="322"/>
      <c r="S11" s="25"/>
      <c r="T11" s="25"/>
      <c r="U11" s="25"/>
      <c r="V11" s="25"/>
      <c r="W11" s="24"/>
      <c r="X11" s="96"/>
      <c r="Y11" s="299"/>
      <c r="AW11" s="48"/>
      <c r="AX11" s="48"/>
      <c r="AY11" s="48"/>
      <c r="AZ11" s="48"/>
      <c r="BA11" s="48"/>
      <c r="BB11" s="48"/>
    </row>
    <row r="12" spans="1:54" ht="13.5" x14ac:dyDescent="0.15">
      <c r="C12" s="320" t="s">
        <v>9</v>
      </c>
      <c r="D12" s="322"/>
      <c r="E12" s="322"/>
      <c r="F12" s="322"/>
      <c r="G12" s="322"/>
      <c r="H12" s="322"/>
      <c r="I12" s="322"/>
      <c r="J12" s="322"/>
      <c r="K12" s="322"/>
      <c r="L12" s="322"/>
      <c r="M12" s="322"/>
      <c r="N12" s="322"/>
      <c r="O12" s="322"/>
      <c r="P12" s="322"/>
      <c r="Q12" s="322"/>
      <c r="R12" s="322"/>
      <c r="S12" s="25"/>
      <c r="T12" s="25"/>
      <c r="U12" s="25"/>
      <c r="V12" s="25"/>
      <c r="W12" s="24"/>
      <c r="X12" s="96"/>
      <c r="Y12" s="299"/>
      <c r="AW12" s="48"/>
      <c r="AX12" s="48"/>
      <c r="AY12" s="48"/>
      <c r="AZ12" s="48"/>
      <c r="BA12" s="48"/>
      <c r="BB12" s="48"/>
    </row>
    <row r="13" spans="1:54" ht="13.5" x14ac:dyDescent="0.15">
      <c r="C13" s="320" t="s">
        <v>10</v>
      </c>
      <c r="D13" s="322"/>
      <c r="E13" s="322"/>
      <c r="F13" s="322"/>
      <c r="G13" s="322"/>
      <c r="H13" s="322"/>
      <c r="I13" s="322"/>
      <c r="J13" s="322"/>
      <c r="K13" s="322"/>
      <c r="L13" s="322"/>
      <c r="M13" s="322"/>
      <c r="N13" s="322"/>
      <c r="O13" s="322"/>
      <c r="P13" s="322"/>
      <c r="Q13" s="322"/>
      <c r="R13" s="322"/>
      <c r="S13" s="25"/>
      <c r="T13" s="25"/>
      <c r="U13" s="25"/>
      <c r="V13" s="25"/>
      <c r="W13" s="25"/>
      <c r="X13" s="96"/>
      <c r="Y13" s="299"/>
      <c r="AW13" s="48"/>
      <c r="AX13" s="48"/>
      <c r="AY13" s="48"/>
      <c r="AZ13" s="48"/>
      <c r="BA13" s="48"/>
      <c r="BB13" s="48"/>
    </row>
    <row r="14" spans="1:54" ht="13.5" x14ac:dyDescent="0.15">
      <c r="C14" s="320"/>
      <c r="D14" s="322"/>
      <c r="E14" s="322"/>
      <c r="F14" s="322"/>
      <c r="G14" s="322"/>
      <c r="H14" s="322"/>
      <c r="I14" s="322"/>
      <c r="J14" s="322"/>
      <c r="K14" s="322"/>
      <c r="L14" s="322"/>
      <c r="M14" s="322"/>
      <c r="N14" s="322"/>
      <c r="O14" s="322"/>
      <c r="P14" s="322"/>
      <c r="Q14" s="322"/>
      <c r="R14" s="322"/>
      <c r="S14" s="25"/>
      <c r="T14" s="25"/>
      <c r="U14" s="25"/>
      <c r="V14" s="25"/>
      <c r="W14" s="25"/>
      <c r="X14" s="96"/>
      <c r="Y14" s="299"/>
      <c r="AW14" s="48"/>
      <c r="AX14" s="48"/>
      <c r="AY14" s="48"/>
      <c r="AZ14" s="48"/>
      <c r="BA14" s="48"/>
      <c r="BB14" s="48"/>
    </row>
    <row r="15" spans="1:54" ht="13.5" x14ac:dyDescent="0.15">
      <c r="B15" s="79"/>
      <c r="C15" s="320" t="s">
        <v>11</v>
      </c>
      <c r="D15" s="324"/>
      <c r="E15" s="324"/>
      <c r="F15" s="322"/>
      <c r="G15" s="322"/>
      <c r="H15" s="322"/>
      <c r="I15" s="322"/>
      <c r="J15" s="322"/>
      <c r="K15" s="322"/>
      <c r="L15" s="322"/>
      <c r="M15" s="322"/>
      <c r="N15" s="322"/>
      <c r="O15" s="322"/>
      <c r="P15" s="322"/>
      <c r="Q15" s="322"/>
      <c r="R15" s="322"/>
      <c r="S15" s="25"/>
      <c r="T15" s="25"/>
      <c r="U15" s="25"/>
      <c r="V15" s="25"/>
      <c r="W15" s="24"/>
      <c r="X15" s="96"/>
      <c r="Y15" s="299"/>
      <c r="AW15" s="48"/>
      <c r="AX15" s="48"/>
      <c r="AY15" s="48"/>
      <c r="AZ15" s="48"/>
      <c r="BA15" s="48"/>
      <c r="BB15" s="48"/>
    </row>
    <row r="16" spans="1:54" s="80" customFormat="1" ht="13.5" x14ac:dyDescent="0.15">
      <c r="A16" s="79"/>
      <c r="B16" s="79"/>
      <c r="C16" s="320" t="s">
        <v>12</v>
      </c>
      <c r="D16" s="324"/>
      <c r="E16" s="324"/>
      <c r="F16" s="324"/>
      <c r="G16" s="324"/>
      <c r="H16" s="324"/>
      <c r="I16" s="324"/>
      <c r="J16" s="324"/>
      <c r="K16" s="324"/>
      <c r="L16" s="324"/>
      <c r="M16" s="324"/>
      <c r="N16" s="324"/>
      <c r="O16" s="324"/>
      <c r="P16" s="324"/>
      <c r="Q16" s="324"/>
      <c r="R16" s="324"/>
      <c r="W16" s="24"/>
      <c r="X16" s="311"/>
      <c r="Y16" s="311"/>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row>
    <row r="17" spans="1:54" ht="36.75" customHeight="1" x14ac:dyDescent="0.15">
      <c r="C17" s="504" t="s">
        <v>13</v>
      </c>
      <c r="D17" s="505"/>
      <c r="E17" s="505"/>
      <c r="F17" s="505"/>
      <c r="G17" s="505"/>
      <c r="H17" s="505"/>
      <c r="I17" s="505"/>
      <c r="J17" s="505"/>
      <c r="K17" s="505"/>
      <c r="L17" s="505"/>
      <c r="M17" s="505"/>
      <c r="N17" s="505"/>
      <c r="O17" s="505"/>
      <c r="P17" s="505"/>
      <c r="Q17" s="505"/>
      <c r="R17" s="505"/>
      <c r="S17" s="312"/>
      <c r="T17" s="312"/>
      <c r="U17" s="312"/>
      <c r="V17" s="312"/>
      <c r="W17" s="312"/>
      <c r="X17" s="312"/>
      <c r="Y17" s="299"/>
      <c r="AW17" s="48"/>
      <c r="AX17" s="48"/>
      <c r="AY17" s="48"/>
      <c r="AZ17" s="48"/>
      <c r="BA17" s="48"/>
      <c r="BB17" s="48"/>
    </row>
    <row r="19" spans="1:54" ht="13.5" x14ac:dyDescent="0.15">
      <c r="C19" s="24" t="s">
        <v>14</v>
      </c>
      <c r="Q19" s="24"/>
      <c r="R19" s="96"/>
      <c r="S19" s="299"/>
    </row>
    <row r="20" spans="1:54" ht="13.5" x14ac:dyDescent="0.15">
      <c r="C20" s="502"/>
      <c r="D20" s="503"/>
      <c r="E20" s="24" t="s">
        <v>15</v>
      </c>
      <c r="Q20" s="24"/>
      <c r="R20" s="299"/>
      <c r="S20" s="299"/>
    </row>
    <row r="21" spans="1:54" ht="13.5" x14ac:dyDescent="0.15">
      <c r="C21" s="506" t="s">
        <v>16</v>
      </c>
      <c r="D21" s="507"/>
      <c r="E21" s="24" t="s">
        <v>17</v>
      </c>
      <c r="Q21" s="24"/>
      <c r="R21" s="299"/>
      <c r="S21" s="299"/>
    </row>
    <row r="22" spans="1:54" ht="13.5" x14ac:dyDescent="0.15">
      <c r="C22" s="529" t="s">
        <v>18</v>
      </c>
      <c r="D22" s="530"/>
      <c r="E22" s="24" t="s">
        <v>19</v>
      </c>
      <c r="Q22" s="24"/>
      <c r="R22" s="299"/>
      <c r="S22" s="299"/>
    </row>
    <row r="23" spans="1:54" ht="13.5" x14ac:dyDescent="0.15">
      <c r="C23" s="531" t="s">
        <v>20</v>
      </c>
      <c r="D23" s="532"/>
      <c r="E23" s="24" t="s">
        <v>21</v>
      </c>
      <c r="Q23" s="24"/>
      <c r="R23" s="96"/>
      <c r="S23" s="299"/>
    </row>
    <row r="24" spans="1:54" ht="13.5" x14ac:dyDescent="0.15">
      <c r="C24" s="533" t="s">
        <v>22</v>
      </c>
      <c r="D24" s="534"/>
      <c r="E24" s="320" t="s">
        <v>23</v>
      </c>
      <c r="Q24" s="24"/>
      <c r="R24" s="96"/>
      <c r="S24" s="299"/>
    </row>
    <row r="25" spans="1:54" ht="13.5" x14ac:dyDescent="0.15">
      <c r="E25" s="320" t="s">
        <v>24</v>
      </c>
      <c r="Q25" s="24"/>
      <c r="R25" s="96"/>
      <c r="S25" s="299"/>
    </row>
    <row r="26" spans="1:54" ht="14.25" thickBot="1" x14ac:dyDescent="0.2">
      <c r="C26" s="27"/>
      <c r="D26" s="27"/>
      <c r="E26" s="425"/>
      <c r="F26" s="27"/>
      <c r="G26" s="27"/>
      <c r="H26" s="27"/>
      <c r="O26" s="105" t="s">
        <v>25</v>
      </c>
      <c r="Q26" s="24"/>
      <c r="R26" s="96"/>
      <c r="S26" s="299"/>
    </row>
    <row r="27" spans="1:54" ht="13.5" x14ac:dyDescent="0.15">
      <c r="A27" s="25">
        <v>14</v>
      </c>
      <c r="C27" s="27"/>
      <c r="D27" s="27"/>
      <c r="F27" s="27"/>
      <c r="G27" s="27"/>
      <c r="H27" s="27"/>
      <c r="M27" s="511" t="s">
        <v>26</v>
      </c>
      <c r="N27" s="103" t="s">
        <v>27</v>
      </c>
      <c r="O27" s="104" t="s">
        <v>28</v>
      </c>
      <c r="Q27" s="24"/>
      <c r="R27" s="96"/>
      <c r="S27" s="299"/>
    </row>
    <row r="28" spans="1:54" ht="20.100000000000001" customHeight="1" thickBot="1" x14ac:dyDescent="0.2">
      <c r="A28" s="26">
        <f>+R86</f>
        <v>0</v>
      </c>
      <c r="C28" s="27" t="s">
        <v>29</v>
      </c>
      <c r="D28" s="27"/>
      <c r="E28" s="27"/>
      <c r="F28" s="27"/>
      <c r="G28" s="27"/>
      <c r="M28" s="512"/>
      <c r="N28" s="271" t="s">
        <v>429</v>
      </c>
      <c r="O28" s="272" t="s">
        <v>30</v>
      </c>
      <c r="Q28" s="24"/>
      <c r="R28" s="96"/>
      <c r="S28" s="299"/>
    </row>
    <row r="29" spans="1:54" ht="13.5" x14ac:dyDescent="0.15">
      <c r="C29" s="546" t="s">
        <v>31</v>
      </c>
      <c r="D29" s="547"/>
      <c r="E29" s="547"/>
      <c r="F29" s="547"/>
      <c r="G29" s="547"/>
      <c r="H29" s="547"/>
      <c r="I29" s="547"/>
      <c r="J29" s="547"/>
      <c r="K29" s="547"/>
      <c r="L29" s="547"/>
      <c r="M29" s="547"/>
      <c r="N29" s="547"/>
      <c r="O29" s="547"/>
      <c r="Q29" s="24"/>
      <c r="R29" s="96"/>
      <c r="S29" s="299"/>
    </row>
    <row r="30" spans="1:54" ht="13.5" x14ac:dyDescent="0.15">
      <c r="C30" s="82"/>
      <c r="D30" s="83"/>
      <c r="E30" s="83"/>
      <c r="F30" s="83"/>
      <c r="G30" s="83"/>
      <c r="H30" s="83"/>
      <c r="I30" s="83"/>
      <c r="J30" s="83"/>
      <c r="K30" s="83"/>
      <c r="L30" s="83"/>
      <c r="M30" s="83"/>
      <c r="N30" s="83"/>
      <c r="O30" s="84"/>
      <c r="Q30" s="24"/>
      <c r="R30" s="96"/>
      <c r="S30" s="299"/>
      <c r="U30" s="97"/>
    </row>
    <row r="31" spans="1:54" ht="12" customHeight="1" x14ac:dyDescent="0.15">
      <c r="C31" s="553" t="s">
        <v>32</v>
      </c>
      <c r="D31" s="554"/>
      <c r="E31" s="554"/>
      <c r="F31" s="554"/>
      <c r="G31" s="554"/>
      <c r="H31" s="554"/>
      <c r="I31" s="554"/>
      <c r="J31" s="554"/>
      <c r="K31" s="554"/>
      <c r="L31" s="554"/>
      <c r="M31" s="554"/>
      <c r="N31" s="554"/>
      <c r="O31" s="555"/>
      <c r="P31" s="24"/>
      <c r="Q31" s="24"/>
      <c r="R31" s="25"/>
      <c r="S31" s="24"/>
      <c r="T31" s="96"/>
      <c r="U31" s="299"/>
    </row>
    <row r="32" spans="1:54" ht="12" customHeight="1" x14ac:dyDescent="0.15">
      <c r="C32" s="556"/>
      <c r="D32" s="557"/>
      <c r="E32" s="557"/>
      <c r="F32" s="557"/>
      <c r="G32" s="557"/>
      <c r="H32" s="557"/>
      <c r="I32" s="557"/>
      <c r="J32" s="557"/>
      <c r="K32" s="557"/>
      <c r="L32" s="557"/>
      <c r="M32" s="557"/>
      <c r="N32" s="557"/>
      <c r="O32" s="558"/>
      <c r="Q32" s="24"/>
      <c r="R32" s="96"/>
      <c r="S32" s="299"/>
    </row>
    <row r="33" spans="1:19" ht="10.15" customHeight="1" x14ac:dyDescent="0.15">
      <c r="C33" s="85"/>
      <c r="D33" s="28"/>
      <c r="E33" s="28"/>
      <c r="F33" s="28"/>
      <c r="G33" s="28"/>
      <c r="H33" s="28"/>
      <c r="I33" s="28"/>
      <c r="J33" s="28"/>
      <c r="K33" s="28"/>
      <c r="L33" s="28"/>
      <c r="M33" s="28"/>
      <c r="N33" s="28"/>
      <c r="O33" s="86"/>
      <c r="Q33" s="24"/>
      <c r="R33" s="96"/>
      <c r="S33" s="96"/>
    </row>
    <row r="34" spans="1:19" ht="14.25" x14ac:dyDescent="0.15">
      <c r="C34" s="85"/>
      <c r="D34" s="28"/>
      <c r="E34" s="28"/>
      <c r="F34" s="28"/>
      <c r="G34" s="28"/>
      <c r="H34" s="28"/>
      <c r="I34" s="28"/>
      <c r="J34" s="28"/>
      <c r="K34" s="28"/>
      <c r="L34" s="559" t="s">
        <v>431</v>
      </c>
      <c r="M34" s="560"/>
      <c r="N34" s="560"/>
      <c r="O34" s="561"/>
      <c r="Q34" s="24"/>
      <c r="R34" s="96"/>
      <c r="S34" s="96"/>
    </row>
    <row r="35" spans="1:19" ht="11.25" customHeight="1" x14ac:dyDescent="0.15">
      <c r="C35" s="85"/>
      <c r="D35" s="28"/>
      <c r="E35" s="28"/>
      <c r="F35" s="28"/>
      <c r="G35" s="28"/>
      <c r="H35" s="28"/>
      <c r="I35" s="28"/>
      <c r="J35" s="28"/>
      <c r="K35" s="28"/>
      <c r="L35" s="28"/>
      <c r="M35" s="28"/>
      <c r="N35" s="28"/>
      <c r="O35" s="87"/>
      <c r="Q35" s="24"/>
      <c r="R35" s="96"/>
      <c r="S35" s="96"/>
    </row>
    <row r="36" spans="1:19" ht="13.5" x14ac:dyDescent="0.15">
      <c r="C36" s="527" t="s">
        <v>437</v>
      </c>
      <c r="D36" s="528"/>
      <c r="E36" s="528"/>
      <c r="F36" s="528"/>
      <c r="G36" s="426" t="s">
        <v>33</v>
      </c>
      <c r="H36" s="28"/>
      <c r="I36" s="28"/>
      <c r="J36" s="28"/>
      <c r="K36" s="28"/>
      <c r="L36" s="28"/>
      <c r="M36" s="28"/>
      <c r="N36" s="28"/>
      <c r="O36" s="86"/>
      <c r="Q36" s="24"/>
      <c r="R36" s="96"/>
      <c r="S36" s="96"/>
    </row>
    <row r="37" spans="1:19" ht="13.5" x14ac:dyDescent="0.15">
      <c r="C37" s="85"/>
      <c r="D37" s="28"/>
      <c r="E37" s="28"/>
      <c r="F37" s="28"/>
      <c r="G37" s="28"/>
      <c r="H37" s="28"/>
      <c r="I37" s="28"/>
      <c r="J37" s="28"/>
      <c r="K37" s="28"/>
      <c r="L37" s="28"/>
      <c r="M37" s="28"/>
      <c r="N37" s="28"/>
      <c r="O37" s="86"/>
      <c r="Q37" s="24"/>
      <c r="R37" s="96"/>
      <c r="S37" s="299"/>
    </row>
    <row r="38" spans="1:19" ht="13.5" x14ac:dyDescent="0.15">
      <c r="A38" s="26">
        <v>3</v>
      </c>
      <c r="C38" s="85"/>
      <c r="D38" s="28"/>
      <c r="E38" s="28"/>
      <c r="F38" s="28"/>
      <c r="G38" s="28"/>
      <c r="H38" s="455" t="s">
        <v>34</v>
      </c>
      <c r="I38" s="455"/>
      <c r="J38" s="28"/>
      <c r="K38" s="28"/>
      <c r="L38" s="28"/>
      <c r="M38" s="28"/>
      <c r="N38" s="28"/>
      <c r="O38" s="86"/>
      <c r="Q38" s="24"/>
      <c r="R38" s="96"/>
      <c r="S38" s="299"/>
    </row>
    <row r="39" spans="1:19" ht="26.25" customHeight="1" x14ac:dyDescent="0.15">
      <c r="C39" s="85"/>
      <c r="D39" s="28"/>
      <c r="E39" s="28"/>
      <c r="F39" s="28"/>
      <c r="G39" s="28"/>
      <c r="H39" s="29" t="s">
        <v>35</v>
      </c>
      <c r="I39" s="29"/>
      <c r="J39" s="539" t="s">
        <v>432</v>
      </c>
      <c r="K39" s="539"/>
      <c r="L39" s="540"/>
      <c r="M39" s="540"/>
      <c r="N39" s="540"/>
      <c r="O39" s="541"/>
      <c r="Q39" s="24"/>
      <c r="R39" s="96"/>
    </row>
    <row r="40" spans="1:19" ht="26.25" customHeight="1" x14ac:dyDescent="0.15">
      <c r="C40" s="85"/>
      <c r="D40" s="28"/>
      <c r="E40" s="28"/>
      <c r="F40" s="28"/>
      <c r="G40" s="28"/>
      <c r="H40" s="29" t="s">
        <v>36</v>
      </c>
      <c r="I40" s="29"/>
      <c r="J40" s="539" t="s">
        <v>433</v>
      </c>
      <c r="K40" s="539"/>
      <c r="L40" s="540"/>
      <c r="M40" s="540"/>
      <c r="N40" s="540"/>
      <c r="O40" s="541"/>
    </row>
    <row r="41" spans="1:19" x14ac:dyDescent="0.15">
      <c r="C41" s="85"/>
      <c r="D41" s="28"/>
      <c r="E41" s="28"/>
      <c r="F41" s="28"/>
      <c r="G41" s="28"/>
      <c r="H41" s="28"/>
      <c r="I41" s="28"/>
      <c r="J41" s="28" t="s">
        <v>37</v>
      </c>
      <c r="K41" s="28"/>
      <c r="L41" s="28"/>
      <c r="M41" s="28"/>
      <c r="N41" s="28"/>
      <c r="O41" s="86"/>
    </row>
    <row r="42" spans="1:19" x14ac:dyDescent="0.15">
      <c r="C42" s="85"/>
      <c r="D42" s="28"/>
      <c r="E42" s="28"/>
      <c r="F42" s="28"/>
      <c r="G42" s="28"/>
      <c r="H42" s="28"/>
      <c r="I42" s="28"/>
      <c r="J42" s="30" t="s">
        <v>38</v>
      </c>
      <c r="K42" s="30"/>
      <c r="L42" s="542" t="s">
        <v>436</v>
      </c>
      <c r="M42" s="542"/>
      <c r="N42" s="542"/>
      <c r="O42" s="543"/>
    </row>
    <row r="43" spans="1:19" x14ac:dyDescent="0.15">
      <c r="C43" s="85"/>
      <c r="D43" s="28"/>
      <c r="E43" s="28"/>
      <c r="F43" s="28"/>
      <c r="G43" s="28"/>
      <c r="H43" s="28"/>
      <c r="I43" s="28"/>
      <c r="J43" s="30"/>
      <c r="K43" s="30"/>
      <c r="L43" s="28"/>
      <c r="M43" s="28"/>
      <c r="N43" s="28"/>
      <c r="O43" s="86"/>
    </row>
    <row r="44" spans="1:19" ht="8.25" customHeight="1" x14ac:dyDescent="0.15">
      <c r="C44" s="85"/>
      <c r="D44" s="28"/>
      <c r="E44" s="28"/>
      <c r="F44" s="28"/>
      <c r="G44" s="28"/>
      <c r="H44" s="28"/>
      <c r="I44" s="28"/>
      <c r="J44" s="28"/>
      <c r="K44" s="28"/>
      <c r="L44" s="28"/>
      <c r="M44" s="28"/>
      <c r="N44" s="28"/>
      <c r="O44" s="86"/>
    </row>
    <row r="45" spans="1:19" ht="30" customHeight="1" x14ac:dyDescent="0.15">
      <c r="A45" s="26">
        <v>4</v>
      </c>
      <c r="C45" s="562" t="s">
        <v>39</v>
      </c>
      <c r="D45" s="563"/>
      <c r="E45" s="563"/>
      <c r="F45" s="563"/>
      <c r="G45" s="563"/>
      <c r="H45" s="563"/>
      <c r="I45" s="563"/>
      <c r="J45" s="563"/>
      <c r="K45" s="563"/>
      <c r="L45" s="563"/>
      <c r="M45" s="563"/>
      <c r="N45" s="563"/>
      <c r="O45" s="564"/>
    </row>
    <row r="46" spans="1:19" x14ac:dyDescent="0.15">
      <c r="C46" s="88"/>
      <c r="D46" s="31"/>
      <c r="E46" s="31"/>
      <c r="F46" s="31"/>
      <c r="G46" s="31"/>
      <c r="H46" s="31"/>
      <c r="I46" s="31"/>
      <c r="J46" s="31"/>
      <c r="K46" s="31"/>
      <c r="L46" s="31"/>
      <c r="M46" s="31"/>
      <c r="N46" s="31"/>
      <c r="O46" s="89"/>
    </row>
    <row r="47" spans="1:19" ht="18" customHeight="1" x14ac:dyDescent="0.15">
      <c r="C47" s="516" t="s">
        <v>40</v>
      </c>
      <c r="D47" s="517"/>
      <c r="E47" s="518"/>
      <c r="F47" s="522" t="s">
        <v>434</v>
      </c>
      <c r="G47" s="523"/>
      <c r="H47" s="524"/>
      <c r="I47" s="524"/>
      <c r="J47" s="524"/>
      <c r="K47" s="524"/>
      <c r="L47" s="524"/>
      <c r="M47" s="513" t="s">
        <v>41</v>
      </c>
      <c r="N47" s="514"/>
      <c r="O47" s="515"/>
    </row>
    <row r="48" spans="1:19" ht="18" customHeight="1" x14ac:dyDescent="0.15">
      <c r="C48" s="519"/>
      <c r="D48" s="520"/>
      <c r="E48" s="521"/>
      <c r="F48" s="525"/>
      <c r="G48" s="526"/>
      <c r="H48" s="526"/>
      <c r="I48" s="526"/>
      <c r="J48" s="526"/>
      <c r="K48" s="526"/>
      <c r="L48" s="526"/>
      <c r="M48" s="565">
        <v>2203</v>
      </c>
      <c r="N48" s="566"/>
      <c r="O48" s="567"/>
    </row>
    <row r="49" spans="3:21" ht="18" customHeight="1" x14ac:dyDescent="0.15">
      <c r="C49" s="516" t="s">
        <v>42</v>
      </c>
      <c r="D49" s="548"/>
      <c r="E49" s="549"/>
      <c r="F49" s="535" t="s">
        <v>435</v>
      </c>
      <c r="G49" s="536"/>
      <c r="H49" s="536"/>
      <c r="I49" s="536"/>
      <c r="J49" s="536"/>
      <c r="K49" s="536"/>
      <c r="L49" s="479" t="s">
        <v>43</v>
      </c>
      <c r="M49" s="427"/>
      <c r="N49" s="568" t="s">
        <v>430</v>
      </c>
      <c r="O49" s="569"/>
    </row>
    <row r="50" spans="3:21" ht="18" customHeight="1" x14ac:dyDescent="0.15">
      <c r="C50" s="550"/>
      <c r="D50" s="551"/>
      <c r="E50" s="552"/>
      <c r="F50" s="537"/>
      <c r="G50" s="538"/>
      <c r="H50" s="538"/>
      <c r="I50" s="538"/>
      <c r="J50" s="538"/>
      <c r="K50" s="538"/>
      <c r="L50" s="428"/>
      <c r="M50" s="544"/>
      <c r="N50" s="545"/>
      <c r="O50" s="308"/>
    </row>
    <row r="51" spans="3:21" ht="26.25" customHeight="1" x14ac:dyDescent="0.15">
      <c r="C51" s="429" t="s">
        <v>44</v>
      </c>
      <c r="D51" s="179"/>
      <c r="E51" s="179"/>
      <c r="F51" s="325"/>
      <c r="G51" s="325"/>
      <c r="H51" s="325"/>
      <c r="I51" s="325"/>
      <c r="J51" s="325"/>
      <c r="K51" s="325"/>
      <c r="L51" s="326"/>
      <c r="M51" s="327"/>
      <c r="N51" s="430"/>
      <c r="O51" s="328"/>
    </row>
    <row r="52" spans="3:21" ht="24" customHeight="1" x14ac:dyDescent="0.15">
      <c r="C52" s="329"/>
      <c r="D52" s="453" t="s">
        <v>45</v>
      </c>
      <c r="E52" s="452" t="s">
        <v>46</v>
      </c>
      <c r="F52" s="603" t="s">
        <v>438</v>
      </c>
      <c r="G52" s="604"/>
      <c r="H52" s="604"/>
      <c r="I52" s="604"/>
      <c r="J52" s="36" t="s">
        <v>47</v>
      </c>
      <c r="K52" s="36"/>
      <c r="L52" s="605" t="s">
        <v>439</v>
      </c>
      <c r="M52" s="605"/>
      <c r="N52" s="606"/>
      <c r="O52" s="607"/>
    </row>
    <row r="53" spans="3:21" ht="22.5" customHeight="1" x14ac:dyDescent="0.15">
      <c r="C53" s="330"/>
      <c r="D53" s="456" t="s">
        <v>48</v>
      </c>
      <c r="E53" s="431" t="s">
        <v>49</v>
      </c>
      <c r="F53" s="608" t="s">
        <v>50</v>
      </c>
      <c r="G53" s="609"/>
      <c r="H53" s="610"/>
      <c r="I53" s="608" t="s">
        <v>51</v>
      </c>
      <c r="J53" s="611"/>
      <c r="K53" s="612"/>
      <c r="L53" s="613"/>
      <c r="M53" s="614"/>
      <c r="N53" s="432" t="s">
        <v>52</v>
      </c>
      <c r="O53" s="433"/>
    </row>
    <row r="54" spans="3:21" ht="22.5" customHeight="1" x14ac:dyDescent="0.15">
      <c r="C54" s="330"/>
      <c r="D54" s="329"/>
      <c r="E54" s="434"/>
      <c r="F54" s="608" t="s">
        <v>53</v>
      </c>
      <c r="G54" s="609"/>
      <c r="H54" s="610"/>
      <c r="I54" s="615" t="s">
        <v>54</v>
      </c>
      <c r="J54" s="611"/>
      <c r="K54" s="611"/>
      <c r="L54" s="613">
        <v>55900</v>
      </c>
      <c r="M54" s="614"/>
      <c r="N54" s="432" t="s">
        <v>52</v>
      </c>
      <c r="O54" s="433"/>
    </row>
    <row r="55" spans="3:21" ht="22.5" customHeight="1" x14ac:dyDescent="0.15">
      <c r="C55" s="330"/>
      <c r="D55" s="616" t="s">
        <v>55</v>
      </c>
      <c r="E55" s="617"/>
      <c r="F55" s="608" t="s">
        <v>56</v>
      </c>
      <c r="G55" s="609"/>
      <c r="H55" s="610"/>
      <c r="I55" s="615" t="s">
        <v>57</v>
      </c>
      <c r="J55" s="611"/>
      <c r="K55" s="611"/>
      <c r="L55" s="613"/>
      <c r="M55" s="614"/>
      <c r="N55" s="432" t="s">
        <v>58</v>
      </c>
      <c r="O55" s="433"/>
    </row>
    <row r="56" spans="3:21" ht="22.5" customHeight="1" x14ac:dyDescent="0.15">
      <c r="C56" s="330"/>
      <c r="D56" s="616"/>
      <c r="E56" s="617"/>
      <c r="F56" s="608" t="s">
        <v>59</v>
      </c>
      <c r="G56" s="609"/>
      <c r="H56" s="610"/>
      <c r="I56" s="615" t="s">
        <v>60</v>
      </c>
      <c r="J56" s="611"/>
      <c r="K56" s="611"/>
      <c r="L56" s="613"/>
      <c r="M56" s="614"/>
      <c r="N56" s="432" t="s">
        <v>52</v>
      </c>
      <c r="O56" s="433"/>
    </row>
    <row r="57" spans="3:21" ht="26.25" customHeight="1" x14ac:dyDescent="0.15">
      <c r="C57" s="330"/>
      <c r="D57" s="329"/>
      <c r="E57" s="434"/>
      <c r="F57" s="435" t="s">
        <v>61</v>
      </c>
      <c r="G57" s="331"/>
      <c r="H57" s="331"/>
      <c r="I57" s="331"/>
      <c r="J57" s="41"/>
      <c r="K57" s="41"/>
      <c r="L57" s="332"/>
      <c r="M57" s="332"/>
      <c r="N57" s="333"/>
      <c r="O57" s="334"/>
    </row>
    <row r="58" spans="3:21" ht="26.25" customHeight="1" x14ac:dyDescent="0.15">
      <c r="C58" s="330"/>
      <c r="D58" s="436"/>
      <c r="E58" s="437"/>
      <c r="F58" s="597"/>
      <c r="G58" s="598"/>
      <c r="H58" s="598"/>
      <c r="I58" s="598"/>
      <c r="J58" s="598"/>
      <c r="K58" s="598"/>
      <c r="L58" s="598"/>
      <c r="M58" s="598"/>
      <c r="N58" s="598"/>
      <c r="O58" s="599"/>
    </row>
    <row r="59" spans="3:21" ht="26.25" customHeight="1" x14ac:dyDescent="0.15">
      <c r="C59" s="335"/>
      <c r="D59" s="438" t="s">
        <v>62</v>
      </c>
      <c r="E59" s="439" t="s">
        <v>63</v>
      </c>
      <c r="F59" s="600">
        <v>398</v>
      </c>
      <c r="G59" s="601"/>
      <c r="H59" s="601"/>
      <c r="I59" s="601"/>
      <c r="J59" s="601"/>
      <c r="K59" s="601"/>
      <c r="L59" s="601"/>
      <c r="M59" s="601"/>
      <c r="N59" s="601"/>
      <c r="O59" s="602"/>
    </row>
    <row r="60" spans="3:21" ht="30" customHeight="1" x14ac:dyDescent="0.15">
      <c r="C60" s="578" t="s">
        <v>64</v>
      </c>
      <c r="D60" s="579"/>
      <c r="E60" s="580"/>
      <c r="F60" s="581" t="s">
        <v>65</v>
      </c>
      <c r="G60" s="582"/>
      <c r="H60" s="582"/>
      <c r="I60" s="582"/>
      <c r="J60" s="582"/>
      <c r="K60" s="582"/>
      <c r="L60" s="582"/>
      <c r="M60" s="582"/>
      <c r="N60" s="582"/>
      <c r="O60" s="583"/>
      <c r="Q60" s="32"/>
    </row>
    <row r="61" spans="3:21" ht="18" customHeight="1" x14ac:dyDescent="0.15">
      <c r="C61" s="178" t="s">
        <v>66</v>
      </c>
      <c r="D61" s="457"/>
      <c r="E61" s="179"/>
      <c r="F61" s="33"/>
      <c r="G61" s="33"/>
      <c r="H61" s="34"/>
      <c r="I61" s="34"/>
      <c r="J61" s="35"/>
      <c r="K61" s="35"/>
      <c r="L61" s="36"/>
      <c r="M61" s="36"/>
      <c r="N61" s="36"/>
      <c r="O61" s="37"/>
      <c r="Q61" s="32"/>
    </row>
    <row r="62" spans="3:21" ht="24.75" customHeight="1" x14ac:dyDescent="0.15">
      <c r="C62" s="584"/>
      <c r="D62" s="508" t="s">
        <v>67</v>
      </c>
      <c r="E62" s="509"/>
      <c r="F62" s="509"/>
      <c r="G62" s="510"/>
      <c r="H62" s="508" t="s">
        <v>68</v>
      </c>
      <c r="I62" s="510"/>
      <c r="J62" s="508" t="s">
        <v>69</v>
      </c>
      <c r="K62" s="509"/>
      <c r="L62" s="510"/>
      <c r="M62" s="508" t="s">
        <v>70</v>
      </c>
      <c r="N62" s="509"/>
      <c r="O62" s="510"/>
      <c r="Q62" s="32"/>
    </row>
    <row r="63" spans="3:21" ht="24.75" customHeight="1" x14ac:dyDescent="0.15">
      <c r="C63" s="584"/>
      <c r="D63" s="572" t="s">
        <v>71</v>
      </c>
      <c r="E63" s="573"/>
      <c r="F63" s="573"/>
      <c r="G63" s="574"/>
      <c r="H63" s="448">
        <f>+別紙!AA9</f>
        <v>11336.1</v>
      </c>
      <c r="I63" s="268" t="s">
        <v>72</v>
      </c>
      <c r="J63" s="587" t="s">
        <v>73</v>
      </c>
      <c r="K63" s="588"/>
      <c r="L63" s="589"/>
      <c r="M63" s="585">
        <f>+別紙!AA14</f>
        <v>11336.1</v>
      </c>
      <c r="N63" s="586"/>
      <c r="O63" s="451" t="s">
        <v>72</v>
      </c>
      <c r="P63" s="164"/>
      <c r="Q63" s="130"/>
      <c r="R63" s="130"/>
      <c r="S63" s="130"/>
      <c r="T63" s="130"/>
      <c r="U63" s="130"/>
    </row>
    <row r="64" spans="3:21" ht="24.75" customHeight="1" x14ac:dyDescent="0.15">
      <c r="C64" s="584"/>
      <c r="D64" s="572" t="s">
        <v>74</v>
      </c>
      <c r="E64" s="573"/>
      <c r="F64" s="573"/>
      <c r="G64" s="574"/>
      <c r="H64" s="448" t="str">
        <f>+別紙!AA10</f>
        <v>0</v>
      </c>
      <c r="I64" s="268" t="s">
        <v>72</v>
      </c>
      <c r="J64" s="587" t="s">
        <v>75</v>
      </c>
      <c r="K64" s="588"/>
      <c r="L64" s="589"/>
      <c r="M64" s="585" t="str">
        <f>+別紙!AA15</f>
        <v>0</v>
      </c>
      <c r="N64" s="586"/>
      <c r="O64" s="37" t="s">
        <v>72</v>
      </c>
      <c r="P64" s="595"/>
      <c r="Q64" s="596"/>
      <c r="R64" s="596"/>
      <c r="S64" s="596"/>
    </row>
    <row r="65" spans="1:48" ht="24.75" customHeight="1" x14ac:dyDescent="0.15">
      <c r="C65" s="584"/>
      <c r="D65" s="572" t="s">
        <v>76</v>
      </c>
      <c r="E65" s="573"/>
      <c r="F65" s="573"/>
      <c r="G65" s="574"/>
      <c r="H65" s="448" t="str">
        <f>+別紙!AA11</f>
        <v>0</v>
      </c>
      <c r="I65" s="268" t="s">
        <v>72</v>
      </c>
      <c r="J65" s="575" t="s">
        <v>77</v>
      </c>
      <c r="K65" s="576"/>
      <c r="L65" s="577"/>
      <c r="M65" s="585">
        <f>+別紙!AA16</f>
        <v>11336.1</v>
      </c>
      <c r="N65" s="586"/>
      <c r="O65" s="449" t="s">
        <v>72</v>
      </c>
      <c r="P65" s="162"/>
      <c r="Q65" s="163"/>
      <c r="R65" s="163"/>
      <c r="S65" s="163"/>
    </row>
    <row r="66" spans="1:48" ht="24.75" customHeight="1" x14ac:dyDescent="0.15">
      <c r="C66" s="454"/>
      <c r="D66" s="572" t="s">
        <v>78</v>
      </c>
      <c r="E66" s="573"/>
      <c r="F66" s="573"/>
      <c r="G66" s="574"/>
      <c r="H66" s="448" t="str">
        <f>+別紙!AA12</f>
        <v>0</v>
      </c>
      <c r="I66" s="268" t="s">
        <v>72</v>
      </c>
      <c r="J66" s="575" t="s">
        <v>79</v>
      </c>
      <c r="K66" s="576"/>
      <c r="L66" s="577"/>
      <c r="M66" s="585" t="str">
        <f>+別紙!AA17</f>
        <v>0</v>
      </c>
      <c r="N66" s="586"/>
      <c r="O66" s="449" t="s">
        <v>72</v>
      </c>
      <c r="P66" s="162"/>
      <c r="Q66" s="163"/>
      <c r="R66" s="163"/>
      <c r="S66" s="163"/>
    </row>
    <row r="67" spans="1:48" ht="24.75" customHeight="1" x14ac:dyDescent="0.15">
      <c r="C67" s="440"/>
      <c r="D67" s="572" t="s">
        <v>80</v>
      </c>
      <c r="E67" s="573"/>
      <c r="F67" s="573"/>
      <c r="G67" s="574"/>
      <c r="H67" s="448" t="str">
        <f>+別紙!AA13</f>
        <v>0</v>
      </c>
      <c r="I67" s="268" t="s">
        <v>72</v>
      </c>
      <c r="J67" s="575" t="s">
        <v>81</v>
      </c>
      <c r="K67" s="576"/>
      <c r="L67" s="577"/>
      <c r="M67" s="585" t="str">
        <f>+別紙!AA18</f>
        <v>0</v>
      </c>
      <c r="N67" s="586"/>
      <c r="O67" s="449" t="s">
        <v>72</v>
      </c>
      <c r="P67" s="162"/>
      <c r="Q67" s="163"/>
      <c r="R67" s="163"/>
      <c r="S67" s="163"/>
    </row>
    <row r="68" spans="1:48" ht="24" customHeight="1" x14ac:dyDescent="0.15">
      <c r="C68" s="592" t="s">
        <v>82</v>
      </c>
      <c r="D68" s="593"/>
      <c r="E68" s="594"/>
      <c r="F68" s="33"/>
      <c r="G68" s="33"/>
      <c r="H68" s="34"/>
      <c r="I68" s="34"/>
      <c r="J68" s="35"/>
      <c r="K68" s="35"/>
      <c r="L68" s="36"/>
      <c r="M68" s="36"/>
      <c r="N68" s="36"/>
      <c r="O68" s="37"/>
    </row>
    <row r="69" spans="1:48" ht="10.15" customHeight="1" x14ac:dyDescent="0.15">
      <c r="C69" s="441"/>
      <c r="D69" s="442"/>
      <c r="E69" s="442"/>
      <c r="F69" s="38"/>
      <c r="G69" s="38"/>
      <c r="H69" s="39"/>
      <c r="I69" s="39"/>
      <c r="J69" s="40"/>
      <c r="K69" s="40"/>
      <c r="L69" s="41"/>
      <c r="M69" s="41"/>
      <c r="N69" s="41"/>
      <c r="O69" s="39"/>
    </row>
    <row r="70" spans="1:48" ht="15" customHeight="1" x14ac:dyDescent="0.15">
      <c r="C70" s="590" t="s">
        <v>83</v>
      </c>
      <c r="D70" s="591"/>
      <c r="E70" s="591"/>
      <c r="F70" s="591"/>
      <c r="G70" s="591"/>
      <c r="H70" s="591"/>
      <c r="I70" s="591"/>
      <c r="J70" s="591"/>
      <c r="K70" s="591"/>
      <c r="L70" s="591"/>
      <c r="M70" s="591"/>
      <c r="N70" s="591"/>
      <c r="O70" s="591"/>
      <c r="P70" s="44"/>
    </row>
    <row r="71" spans="1:48" ht="13.5" x14ac:dyDescent="0.15">
      <c r="C71" s="300" t="s">
        <v>84</v>
      </c>
      <c r="D71" s="443"/>
      <c r="E71" s="443"/>
      <c r="F71" s="301"/>
      <c r="G71" s="301"/>
      <c r="H71" s="302"/>
      <c r="I71" s="302"/>
      <c r="J71" s="303"/>
      <c r="K71" s="303"/>
      <c r="L71" s="304"/>
      <c r="M71" s="304"/>
      <c r="N71" s="304"/>
      <c r="O71" s="305"/>
      <c r="P71" s="44"/>
    </row>
    <row r="72" spans="1:48" ht="15" customHeight="1" x14ac:dyDescent="0.15">
      <c r="A72" s="26">
        <v>11</v>
      </c>
      <c r="C72" s="444"/>
      <c r="D72" s="306"/>
      <c r="E72" s="306"/>
      <c r="F72" s="306"/>
      <c r="G72" s="306"/>
      <c r="H72" s="306"/>
      <c r="I72" s="306"/>
      <c r="J72" s="306"/>
      <c r="K72" s="306"/>
      <c r="L72" s="306"/>
      <c r="M72" s="306"/>
      <c r="N72" s="306"/>
      <c r="O72" s="307"/>
      <c r="P72" s="44"/>
    </row>
    <row r="73" spans="1:48" ht="15" customHeight="1" x14ac:dyDescent="0.15">
      <c r="C73" s="182">
        <v>1</v>
      </c>
      <c r="D73" s="570" t="s">
        <v>85</v>
      </c>
      <c r="E73" s="570"/>
      <c r="F73" s="570"/>
      <c r="G73" s="570"/>
      <c r="H73" s="570"/>
      <c r="I73" s="570"/>
      <c r="J73" s="570"/>
      <c r="K73" s="570"/>
      <c r="L73" s="570"/>
      <c r="M73" s="570"/>
      <c r="N73" s="570"/>
      <c r="O73" s="571"/>
    </row>
    <row r="74" spans="1:48" ht="15" customHeight="1" x14ac:dyDescent="0.15">
      <c r="C74" s="182">
        <v>2</v>
      </c>
      <c r="D74" s="570" t="s">
        <v>86</v>
      </c>
      <c r="E74" s="570"/>
      <c r="F74" s="570"/>
      <c r="G74" s="570"/>
      <c r="H74" s="570"/>
      <c r="I74" s="570"/>
      <c r="J74" s="570"/>
      <c r="K74" s="570"/>
      <c r="L74" s="570"/>
      <c r="M74" s="570"/>
      <c r="N74" s="570"/>
      <c r="O74" s="571"/>
    </row>
    <row r="75" spans="1:48" ht="15" customHeight="1" x14ac:dyDescent="0.15">
      <c r="C75" s="182"/>
      <c r="D75" s="570" t="s">
        <v>87</v>
      </c>
      <c r="E75" s="570"/>
      <c r="F75" s="570"/>
      <c r="G75" s="570"/>
      <c r="H75" s="570"/>
      <c r="I75" s="570"/>
      <c r="J75" s="570"/>
      <c r="K75" s="570"/>
      <c r="L75" s="570"/>
      <c r="M75" s="570"/>
      <c r="N75" s="570"/>
      <c r="O75" s="571"/>
    </row>
    <row r="76" spans="1:48" ht="41.25" customHeight="1" x14ac:dyDescent="0.15">
      <c r="C76" s="182"/>
      <c r="D76" s="570" t="s">
        <v>88</v>
      </c>
      <c r="E76" s="570"/>
      <c r="F76" s="570"/>
      <c r="G76" s="570"/>
      <c r="H76" s="570"/>
      <c r="I76" s="570"/>
      <c r="J76" s="570"/>
      <c r="K76" s="570"/>
      <c r="L76" s="570"/>
      <c r="M76" s="570"/>
      <c r="N76" s="570"/>
      <c r="O76" s="571"/>
    </row>
    <row r="77" spans="1:48" s="44" customFormat="1" ht="28.15" customHeight="1" x14ac:dyDescent="0.15">
      <c r="C77" s="182">
        <v>3</v>
      </c>
      <c r="D77" s="570" t="s">
        <v>89</v>
      </c>
      <c r="E77" s="570"/>
      <c r="F77" s="570"/>
      <c r="G77" s="570"/>
      <c r="H77" s="570"/>
      <c r="I77" s="570"/>
      <c r="J77" s="570"/>
      <c r="K77" s="570"/>
      <c r="L77" s="570"/>
      <c r="M77" s="570"/>
      <c r="N77" s="570"/>
      <c r="O77" s="571"/>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82">
        <v>4</v>
      </c>
      <c r="D78" s="570" t="s">
        <v>90</v>
      </c>
      <c r="E78" s="570"/>
      <c r="F78" s="570"/>
      <c r="G78" s="570"/>
      <c r="H78" s="570"/>
      <c r="I78" s="570"/>
      <c r="J78" s="570"/>
      <c r="K78" s="570"/>
      <c r="L78" s="570"/>
      <c r="M78" s="570"/>
      <c r="N78" s="570"/>
      <c r="O78" s="571"/>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82"/>
      <c r="D79" s="183" t="s">
        <v>91</v>
      </c>
      <c r="E79" s="570" t="s">
        <v>92</v>
      </c>
      <c r="F79" s="570"/>
      <c r="G79" s="570"/>
      <c r="H79" s="570"/>
      <c r="I79" s="570"/>
      <c r="J79" s="570"/>
      <c r="K79" s="570"/>
      <c r="L79" s="570"/>
      <c r="M79" s="570"/>
      <c r="N79" s="570"/>
      <c r="O79" s="571"/>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82"/>
      <c r="D80" s="183" t="s">
        <v>93</v>
      </c>
      <c r="E80" s="570" t="s">
        <v>94</v>
      </c>
      <c r="F80" s="570"/>
      <c r="G80" s="570"/>
      <c r="H80" s="570"/>
      <c r="I80" s="570"/>
      <c r="J80" s="570"/>
      <c r="K80" s="570"/>
      <c r="L80" s="570"/>
      <c r="M80" s="570"/>
      <c r="N80" s="570"/>
      <c r="O80" s="571"/>
      <c r="Q80" s="284" t="s">
        <v>95</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82"/>
      <c r="D81" s="183" t="s">
        <v>96</v>
      </c>
      <c r="E81" s="570" t="s">
        <v>97</v>
      </c>
      <c r="F81" s="570"/>
      <c r="G81" s="570"/>
      <c r="H81" s="570"/>
      <c r="I81" s="570"/>
      <c r="J81" s="570"/>
      <c r="K81" s="570"/>
      <c r="L81" s="570"/>
      <c r="M81" s="570"/>
      <c r="N81" s="570"/>
      <c r="O81" s="571"/>
      <c r="Q81" s="284" t="s">
        <v>98</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82"/>
      <c r="D82" s="183" t="s">
        <v>99</v>
      </c>
      <c r="E82" s="570" t="s">
        <v>100</v>
      </c>
      <c r="F82" s="570"/>
      <c r="G82" s="570"/>
      <c r="H82" s="570"/>
      <c r="I82" s="570"/>
      <c r="J82" s="570"/>
      <c r="K82" s="570"/>
      <c r="L82" s="570"/>
      <c r="M82" s="570"/>
      <c r="N82" s="570"/>
      <c r="O82" s="571"/>
      <c r="Q82" s="284" t="s">
        <v>101</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82"/>
      <c r="D83" s="183" t="s">
        <v>102</v>
      </c>
      <c r="E83" s="570" t="s">
        <v>103</v>
      </c>
      <c r="F83" s="570"/>
      <c r="G83" s="570"/>
      <c r="H83" s="570"/>
      <c r="I83" s="570"/>
      <c r="J83" s="570"/>
      <c r="K83" s="570"/>
      <c r="L83" s="570"/>
      <c r="M83" s="570"/>
      <c r="N83" s="570"/>
      <c r="O83" s="571"/>
      <c r="Q83" s="284" t="s">
        <v>104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82"/>
      <c r="D84" s="183" t="s">
        <v>105</v>
      </c>
      <c r="E84" s="570" t="s">
        <v>106</v>
      </c>
      <c r="F84" s="570"/>
      <c r="G84" s="570"/>
      <c r="H84" s="570"/>
      <c r="I84" s="570"/>
      <c r="J84" s="570"/>
      <c r="K84" s="570"/>
      <c r="L84" s="570"/>
      <c r="M84" s="570"/>
      <c r="N84" s="570"/>
      <c r="O84" s="571"/>
      <c r="Q84" s="284" t="s">
        <v>107</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82"/>
      <c r="D85" s="183" t="s">
        <v>108</v>
      </c>
      <c r="E85" s="570" t="s">
        <v>109</v>
      </c>
      <c r="F85" s="570"/>
      <c r="G85" s="570"/>
      <c r="H85" s="570"/>
      <c r="I85" s="570"/>
      <c r="J85" s="570"/>
      <c r="K85" s="570"/>
      <c r="L85" s="570"/>
      <c r="M85" s="570"/>
      <c r="N85" s="570"/>
      <c r="O85" s="571"/>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82"/>
      <c r="D86" s="183" t="s">
        <v>110</v>
      </c>
      <c r="E86" s="570" t="s">
        <v>111</v>
      </c>
      <c r="F86" s="570"/>
      <c r="G86" s="570"/>
      <c r="H86" s="570"/>
      <c r="I86" s="570"/>
      <c r="J86" s="570"/>
      <c r="K86" s="570"/>
      <c r="L86" s="570"/>
      <c r="M86" s="570"/>
      <c r="N86" s="570"/>
      <c r="O86" s="571"/>
      <c r="Q86" s="259"/>
      <c r="R86" s="259"/>
      <c r="S86" s="259"/>
      <c r="T86" s="259"/>
      <c r="U86" s="259"/>
      <c r="V86" s="259"/>
      <c r="W86" s="259"/>
      <c r="X86" s="259"/>
      <c r="Y86" s="259"/>
      <c r="Z86" s="259"/>
      <c r="AA86" s="260"/>
      <c r="AB86" s="260"/>
      <c r="AC86" s="260"/>
      <c r="AD86" s="260"/>
      <c r="AE86" s="260"/>
      <c r="AF86" s="260"/>
      <c r="AG86" s="46"/>
      <c r="AH86" s="46"/>
      <c r="AI86" s="46"/>
      <c r="AJ86" s="46"/>
      <c r="AK86" s="46"/>
      <c r="AL86" s="46"/>
      <c r="AM86" s="46"/>
      <c r="AN86" s="46"/>
      <c r="AO86" s="46"/>
      <c r="AP86" s="46"/>
      <c r="AQ86" s="46"/>
      <c r="AR86" s="46"/>
      <c r="AS86" s="46"/>
      <c r="AT86" s="46"/>
      <c r="AU86" s="46"/>
      <c r="AV86" s="46"/>
    </row>
    <row r="87" spans="1:48" s="44" customFormat="1" ht="15" customHeight="1" x14ac:dyDescent="0.15">
      <c r="C87" s="182"/>
      <c r="D87" s="183" t="s">
        <v>112</v>
      </c>
      <c r="E87" s="570" t="s">
        <v>113</v>
      </c>
      <c r="F87" s="570"/>
      <c r="G87" s="570"/>
      <c r="H87" s="570"/>
      <c r="I87" s="570"/>
      <c r="J87" s="570"/>
      <c r="K87" s="570"/>
      <c r="L87" s="570"/>
      <c r="M87" s="570"/>
      <c r="N87" s="570"/>
      <c r="O87" s="571"/>
      <c r="Q87" s="261"/>
      <c r="R87" s="261"/>
      <c r="S87" s="261"/>
      <c r="T87" s="261"/>
      <c r="U87" s="261"/>
      <c r="V87" s="261"/>
      <c r="W87" s="261"/>
      <c r="X87" s="261"/>
      <c r="Y87" s="261"/>
      <c r="Z87" s="261"/>
      <c r="AA87" s="262"/>
      <c r="AB87" s="260"/>
      <c r="AC87" s="260"/>
      <c r="AD87" s="260"/>
      <c r="AE87" s="260"/>
      <c r="AF87" s="260"/>
      <c r="AG87" s="46"/>
      <c r="AH87" s="46"/>
      <c r="AI87" s="46"/>
      <c r="AJ87" s="46"/>
      <c r="AK87" s="46"/>
      <c r="AL87" s="46"/>
      <c r="AM87" s="46"/>
      <c r="AN87" s="46"/>
      <c r="AO87" s="46"/>
      <c r="AP87" s="46"/>
      <c r="AQ87" s="46"/>
      <c r="AR87" s="46"/>
      <c r="AS87" s="46"/>
      <c r="AT87" s="46"/>
      <c r="AU87" s="46"/>
      <c r="AV87" s="46"/>
    </row>
    <row r="88" spans="1:48" s="46" customFormat="1" ht="15" customHeight="1" x14ac:dyDescent="0.15">
      <c r="C88" s="182"/>
      <c r="D88" s="183" t="s">
        <v>114</v>
      </c>
      <c r="E88" s="570" t="s">
        <v>115</v>
      </c>
      <c r="F88" s="570"/>
      <c r="G88" s="570"/>
      <c r="H88" s="570"/>
      <c r="I88" s="570"/>
      <c r="J88" s="570"/>
      <c r="K88" s="570"/>
      <c r="L88" s="570"/>
      <c r="M88" s="570"/>
      <c r="N88" s="570"/>
      <c r="O88" s="571"/>
      <c r="Q88" s="263"/>
      <c r="R88" s="263"/>
      <c r="S88" s="263"/>
      <c r="T88" s="263"/>
      <c r="U88" s="263"/>
      <c r="V88" s="263"/>
      <c r="W88" s="263"/>
      <c r="X88" s="263"/>
      <c r="Y88" s="263"/>
      <c r="Z88" s="260"/>
      <c r="AA88" s="264"/>
      <c r="AB88" s="260"/>
      <c r="AC88" s="260"/>
      <c r="AD88" s="260"/>
      <c r="AE88" s="260"/>
      <c r="AF88" s="260"/>
    </row>
    <row r="89" spans="1:48" s="46" customFormat="1" ht="28.15" customHeight="1" x14ac:dyDescent="0.15">
      <c r="C89" s="182"/>
      <c r="D89" s="183" t="s">
        <v>116</v>
      </c>
      <c r="E89" s="570" t="s">
        <v>117</v>
      </c>
      <c r="F89" s="570"/>
      <c r="G89" s="570"/>
      <c r="H89" s="570"/>
      <c r="I89" s="570"/>
      <c r="J89" s="570"/>
      <c r="K89" s="570"/>
      <c r="L89" s="570"/>
      <c r="M89" s="570"/>
      <c r="N89" s="570"/>
      <c r="O89" s="571"/>
      <c r="Q89" s="263"/>
      <c r="R89" s="263"/>
      <c r="S89" s="263"/>
      <c r="T89" s="263"/>
      <c r="U89" s="264"/>
      <c r="V89" s="263"/>
      <c r="W89" s="263"/>
      <c r="X89" s="263"/>
      <c r="Y89" s="263"/>
      <c r="Z89" s="260"/>
      <c r="AA89" s="264"/>
      <c r="AB89" s="260"/>
      <c r="AC89" s="260"/>
      <c r="AD89" s="260"/>
      <c r="AE89" s="260"/>
      <c r="AF89" s="260"/>
    </row>
    <row r="90" spans="1:48" s="46" customFormat="1" ht="15" customHeight="1" x14ac:dyDescent="0.15">
      <c r="C90" s="182"/>
      <c r="D90" s="183" t="s">
        <v>118</v>
      </c>
      <c r="E90" s="570" t="s">
        <v>119</v>
      </c>
      <c r="F90" s="570"/>
      <c r="G90" s="570"/>
      <c r="H90" s="570"/>
      <c r="I90" s="570"/>
      <c r="J90" s="570"/>
      <c r="K90" s="570"/>
      <c r="L90" s="570"/>
      <c r="M90" s="570"/>
      <c r="N90" s="570"/>
      <c r="O90" s="571"/>
      <c r="Q90" s="264"/>
      <c r="R90" s="263"/>
      <c r="S90" s="263"/>
      <c r="T90" s="263"/>
      <c r="U90" s="263"/>
      <c r="V90" s="263"/>
      <c r="W90" s="263"/>
      <c r="X90" s="263"/>
      <c r="Y90" s="263"/>
      <c r="Z90" s="260"/>
      <c r="AA90" s="264"/>
      <c r="AB90" s="265"/>
      <c r="AC90" s="260"/>
      <c r="AD90" s="260"/>
      <c r="AE90" s="260"/>
      <c r="AF90" s="260"/>
    </row>
    <row r="91" spans="1:48" s="46" customFormat="1" ht="28.15" customHeight="1" x14ac:dyDescent="0.15">
      <c r="C91" s="182"/>
      <c r="D91" s="183" t="s">
        <v>120</v>
      </c>
      <c r="E91" s="570" t="s">
        <v>121</v>
      </c>
      <c r="F91" s="570"/>
      <c r="G91" s="570"/>
      <c r="H91" s="570"/>
      <c r="I91" s="570"/>
      <c r="J91" s="570"/>
      <c r="K91" s="570"/>
      <c r="L91" s="570"/>
      <c r="M91" s="570"/>
      <c r="N91" s="570"/>
      <c r="O91" s="571"/>
      <c r="Q91" s="5"/>
      <c r="R91" s="5"/>
      <c r="S91" s="5"/>
      <c r="T91" s="5"/>
      <c r="U91" s="99"/>
      <c r="V91" s="5"/>
      <c r="W91" s="5"/>
      <c r="X91" s="5"/>
      <c r="Y91" s="5"/>
      <c r="Z91" s="5"/>
      <c r="AA91" s="99"/>
    </row>
    <row r="92" spans="1:48" s="46" customFormat="1" ht="28.15" customHeight="1" x14ac:dyDescent="0.15">
      <c r="C92" s="182"/>
      <c r="D92" s="183" t="s">
        <v>122</v>
      </c>
      <c r="E92" s="570" t="s">
        <v>123</v>
      </c>
      <c r="F92" s="570"/>
      <c r="G92" s="570"/>
      <c r="H92" s="570"/>
      <c r="I92" s="570"/>
      <c r="J92" s="570"/>
      <c r="K92" s="570"/>
      <c r="L92" s="570"/>
      <c r="M92" s="570"/>
      <c r="N92" s="570"/>
      <c r="O92" s="571"/>
      <c r="Q92" s="5"/>
      <c r="R92" s="5"/>
      <c r="S92" s="5"/>
      <c r="T92" s="5"/>
      <c r="U92" s="5"/>
      <c r="V92" s="5"/>
      <c r="W92" s="5"/>
      <c r="X92" s="5"/>
      <c r="Y92" s="5"/>
      <c r="Z92" s="5"/>
      <c r="AA92" s="5"/>
    </row>
    <row r="93" spans="1:48" s="46" customFormat="1" ht="28.15" customHeight="1" x14ac:dyDescent="0.15">
      <c r="C93" s="182">
        <v>5</v>
      </c>
      <c r="D93" s="570" t="s">
        <v>124</v>
      </c>
      <c r="E93" s="570"/>
      <c r="F93" s="570"/>
      <c r="G93" s="570"/>
      <c r="H93" s="570"/>
      <c r="I93" s="570"/>
      <c r="J93" s="570"/>
      <c r="K93" s="570"/>
      <c r="L93" s="570"/>
      <c r="M93" s="570"/>
      <c r="N93" s="570"/>
      <c r="O93" s="571"/>
      <c r="Q93" s="5"/>
      <c r="R93" s="5"/>
      <c r="S93" s="5"/>
      <c r="T93" s="5"/>
      <c r="U93" s="5"/>
      <c r="V93" s="5"/>
      <c r="W93" s="5"/>
      <c r="X93" s="5"/>
      <c r="Y93" s="5"/>
      <c r="Z93" s="5"/>
      <c r="AA93" s="5"/>
    </row>
    <row r="94" spans="1:48" s="46" customFormat="1" ht="15" customHeight="1" x14ac:dyDescent="0.15">
      <c r="C94" s="182">
        <v>6</v>
      </c>
      <c r="D94" s="570" t="s">
        <v>125</v>
      </c>
      <c r="E94" s="570"/>
      <c r="F94" s="570"/>
      <c r="G94" s="570"/>
      <c r="H94" s="570"/>
      <c r="I94" s="570"/>
      <c r="J94" s="570"/>
      <c r="K94" s="570"/>
      <c r="L94" s="570"/>
      <c r="M94" s="570"/>
      <c r="N94" s="570"/>
      <c r="O94" s="571"/>
      <c r="Q94" s="2"/>
      <c r="R94" s="2"/>
      <c r="S94" s="2"/>
      <c r="T94" s="2"/>
      <c r="U94" s="2"/>
      <c r="V94" s="2"/>
      <c r="W94" s="2"/>
      <c r="X94" s="2"/>
      <c r="Y94" s="2"/>
      <c r="Z94" s="2"/>
    </row>
    <row r="95" spans="1:48" ht="13.15" customHeight="1" x14ac:dyDescent="0.15">
      <c r="A95" s="47"/>
      <c r="B95" s="47"/>
      <c r="C95" s="184"/>
      <c r="D95" s="42"/>
      <c r="E95" s="42"/>
      <c r="F95" s="42"/>
      <c r="G95" s="42"/>
      <c r="H95" s="42"/>
      <c r="I95" s="42"/>
      <c r="J95" s="42"/>
      <c r="K95" s="42"/>
      <c r="L95" s="42"/>
      <c r="M95" s="42"/>
      <c r="N95" s="42"/>
      <c r="O95" s="43"/>
      <c r="P95" s="48"/>
      <c r="Q95" s="285" t="s">
        <v>126</v>
      </c>
      <c r="R95" s="286" t="s">
        <v>127</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286" t="s">
        <v>128</v>
      </c>
      <c r="R96" s="289" t="s">
        <v>129</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286"/>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286" t="s">
        <v>130</v>
      </c>
      <c r="R98" s="1"/>
    </row>
    <row r="99" spans="1:26" ht="13.5" x14ac:dyDescent="0.15">
      <c r="C99" s="44"/>
      <c r="D99" s="44"/>
      <c r="E99" s="44"/>
      <c r="F99" s="44"/>
      <c r="G99" s="44"/>
      <c r="H99" s="44"/>
      <c r="I99" s="44"/>
      <c r="J99" s="44"/>
      <c r="K99" s="44"/>
      <c r="L99" s="44"/>
      <c r="M99" s="44"/>
      <c r="N99" s="44"/>
      <c r="O99" s="44"/>
      <c r="Q99" s="286" t="s">
        <v>131</v>
      </c>
      <c r="R99" s="1"/>
    </row>
    <row r="100" spans="1:26" ht="13.5" x14ac:dyDescent="0.15">
      <c r="C100" s="44"/>
      <c r="D100" s="44"/>
      <c r="E100" s="44"/>
      <c r="F100" s="44"/>
      <c r="G100" s="44"/>
      <c r="H100" s="44"/>
      <c r="I100" s="44"/>
      <c r="J100" s="44"/>
      <c r="K100" s="44"/>
      <c r="L100" s="44"/>
      <c r="M100" s="44"/>
      <c r="N100" s="44"/>
      <c r="O100" s="44"/>
      <c r="Q100" s="286" t="s">
        <v>132</v>
      </c>
      <c r="R100" s="1"/>
    </row>
    <row r="101" spans="1:26" ht="13.5" x14ac:dyDescent="0.15">
      <c r="C101" s="44"/>
      <c r="D101" s="44"/>
      <c r="E101" s="44"/>
      <c r="F101" s="44"/>
      <c r="G101" s="44"/>
      <c r="H101" s="44"/>
      <c r="I101" s="44"/>
      <c r="J101" s="44"/>
      <c r="K101" s="44"/>
      <c r="L101" s="44"/>
      <c r="M101" s="44"/>
      <c r="N101" s="44"/>
      <c r="O101" s="44"/>
      <c r="Q101" s="286" t="s">
        <v>133</v>
      </c>
      <c r="R101" s="1"/>
    </row>
    <row r="102" spans="1:26" ht="13.5" x14ac:dyDescent="0.15">
      <c r="C102" s="44"/>
      <c r="D102" s="44"/>
      <c r="E102" s="44"/>
      <c r="F102" s="44"/>
      <c r="G102" s="44"/>
      <c r="H102" s="44"/>
      <c r="I102" s="44"/>
      <c r="J102" s="44"/>
      <c r="K102" s="44"/>
      <c r="L102" s="44"/>
      <c r="M102" s="44"/>
      <c r="N102" s="44"/>
      <c r="O102" s="44"/>
      <c r="Q102" s="286" t="s">
        <v>134</v>
      </c>
      <c r="R102" s="1"/>
    </row>
    <row r="103" spans="1:26" ht="13.5" x14ac:dyDescent="0.15">
      <c r="C103" s="44"/>
      <c r="D103" s="44"/>
      <c r="E103" s="44"/>
      <c r="F103" s="44"/>
      <c r="G103" s="44"/>
      <c r="H103" s="44"/>
      <c r="I103" s="44"/>
      <c r="J103" s="44"/>
      <c r="K103" s="44"/>
      <c r="L103" s="44"/>
      <c r="M103" s="44"/>
      <c r="N103" s="44"/>
      <c r="O103" s="44"/>
      <c r="Q103" s="286" t="s">
        <v>135</v>
      </c>
    </row>
    <row r="104" spans="1:26" ht="13.5" x14ac:dyDescent="0.15">
      <c r="C104" s="44"/>
      <c r="D104" s="44"/>
      <c r="E104" s="44"/>
      <c r="F104" s="44"/>
      <c r="G104" s="44"/>
      <c r="H104" s="44"/>
      <c r="I104" s="44"/>
      <c r="J104" s="44"/>
      <c r="K104" s="44"/>
      <c r="L104" s="44"/>
      <c r="M104" s="44"/>
      <c r="N104" s="44"/>
      <c r="O104" s="44"/>
      <c r="Q104" s="286" t="s">
        <v>136</v>
      </c>
    </row>
    <row r="105" spans="1:26" ht="13.5" x14ac:dyDescent="0.15">
      <c r="C105" s="44"/>
      <c r="D105" s="44"/>
      <c r="E105" s="44"/>
      <c r="F105" s="44"/>
      <c r="G105" s="44"/>
      <c r="H105" s="44"/>
      <c r="I105" s="44"/>
      <c r="J105" s="44"/>
      <c r="K105" s="44"/>
      <c r="L105" s="44"/>
      <c r="M105" s="44"/>
      <c r="N105" s="44"/>
      <c r="O105" s="44"/>
      <c r="Q105" s="286" t="s">
        <v>137</v>
      </c>
    </row>
    <row r="106" spans="1:26" ht="13.5" x14ac:dyDescent="0.15">
      <c r="C106" s="44"/>
      <c r="D106" s="44"/>
      <c r="E106" s="44"/>
      <c r="F106" s="44"/>
      <c r="G106" s="44"/>
      <c r="H106" s="44"/>
      <c r="I106" s="44"/>
      <c r="J106" s="44"/>
      <c r="K106" s="44"/>
      <c r="L106" s="44"/>
      <c r="M106" s="44"/>
      <c r="N106" s="44"/>
      <c r="O106" s="44"/>
      <c r="Q106" s="286" t="s">
        <v>138</v>
      </c>
    </row>
    <row r="107" spans="1:26" ht="13.5" x14ac:dyDescent="0.15">
      <c r="C107" s="46"/>
      <c r="D107" s="46"/>
      <c r="E107" s="46"/>
      <c r="F107" s="46"/>
      <c r="G107" s="46"/>
      <c r="H107" s="46"/>
      <c r="I107" s="46"/>
      <c r="J107" s="46"/>
      <c r="K107" s="46"/>
      <c r="L107" s="46"/>
      <c r="M107" s="46"/>
      <c r="N107" s="46"/>
      <c r="O107" s="46"/>
      <c r="Q107" s="286" t="s">
        <v>139</v>
      </c>
    </row>
    <row r="108" spans="1:26" ht="13.5" x14ac:dyDescent="0.15">
      <c r="C108" s="46"/>
      <c r="D108" s="46"/>
      <c r="E108" s="46"/>
      <c r="F108" s="46"/>
      <c r="G108" s="46"/>
      <c r="H108" s="46"/>
      <c r="I108" s="46"/>
      <c r="J108" s="46"/>
      <c r="K108" s="46"/>
      <c r="L108" s="46"/>
      <c r="M108" s="46"/>
      <c r="N108" s="46"/>
      <c r="O108" s="46"/>
      <c r="Q108" s="286" t="s">
        <v>140</v>
      </c>
    </row>
    <row r="109" spans="1:26" ht="13.5" x14ac:dyDescent="0.15">
      <c r="C109" s="46"/>
      <c r="D109" s="46"/>
      <c r="E109" s="46"/>
      <c r="F109" s="46"/>
      <c r="G109" s="46"/>
      <c r="H109" s="46"/>
      <c r="I109" s="46"/>
      <c r="J109" s="46"/>
      <c r="K109" s="46"/>
      <c r="L109" s="46"/>
      <c r="M109" s="46"/>
      <c r="N109" s="46"/>
      <c r="O109" s="46"/>
      <c r="Q109" s="286" t="s">
        <v>141</v>
      </c>
    </row>
    <row r="110" spans="1:26" ht="13.5" x14ac:dyDescent="0.15">
      <c r="C110" s="46"/>
      <c r="D110" s="46"/>
      <c r="E110" s="46"/>
      <c r="F110" s="46"/>
      <c r="G110" s="46"/>
      <c r="H110" s="46"/>
      <c r="I110" s="46"/>
      <c r="J110" s="46"/>
      <c r="K110" s="46"/>
      <c r="L110" s="46"/>
      <c r="M110" s="46"/>
      <c r="N110" s="46"/>
      <c r="O110" s="46"/>
      <c r="Q110" s="286" t="s">
        <v>142</v>
      </c>
    </row>
    <row r="111" spans="1:26" ht="13.5" x14ac:dyDescent="0.15">
      <c r="C111" s="46"/>
      <c r="D111" s="46"/>
      <c r="E111" s="46"/>
      <c r="F111" s="46"/>
      <c r="G111" s="46"/>
      <c r="H111" s="46"/>
      <c r="I111" s="46"/>
      <c r="J111" s="46"/>
      <c r="K111" s="46"/>
      <c r="L111" s="46"/>
      <c r="M111" s="46"/>
      <c r="N111" s="46"/>
      <c r="O111" s="46"/>
      <c r="Q111" s="286" t="s">
        <v>143</v>
      </c>
    </row>
    <row r="112" spans="1:26" ht="13.5" x14ac:dyDescent="0.15">
      <c r="C112" s="46"/>
      <c r="D112" s="46"/>
      <c r="E112" s="46"/>
      <c r="F112" s="46"/>
      <c r="G112" s="46"/>
      <c r="H112" s="46"/>
      <c r="I112" s="46"/>
      <c r="J112" s="46"/>
      <c r="K112" s="46"/>
      <c r="L112" s="46"/>
      <c r="M112" s="46"/>
      <c r="N112" s="46"/>
      <c r="O112" s="46"/>
      <c r="Q112" s="286" t="s">
        <v>144</v>
      </c>
    </row>
    <row r="113" spans="3:17" ht="13.5" x14ac:dyDescent="0.15">
      <c r="C113" s="46"/>
      <c r="D113" s="46"/>
      <c r="E113" s="46"/>
      <c r="F113" s="46"/>
      <c r="G113" s="46"/>
      <c r="H113" s="46"/>
      <c r="I113" s="46"/>
      <c r="J113" s="46"/>
      <c r="K113" s="46"/>
      <c r="L113" s="46"/>
      <c r="M113" s="46"/>
      <c r="N113" s="46"/>
      <c r="O113" s="46"/>
      <c r="Q113" s="286" t="s">
        <v>145</v>
      </c>
    </row>
    <row r="114" spans="3:17" ht="13.5" x14ac:dyDescent="0.15">
      <c r="C114" s="48"/>
      <c r="D114" s="48"/>
      <c r="E114" s="48"/>
      <c r="F114" s="48"/>
      <c r="G114" s="48"/>
      <c r="H114" s="48"/>
      <c r="I114" s="48"/>
      <c r="J114" s="48"/>
      <c r="K114" s="48"/>
      <c r="L114" s="48"/>
      <c r="M114" s="48"/>
      <c r="N114" s="48"/>
      <c r="O114" s="48"/>
      <c r="Q114" s="286" t="s">
        <v>146</v>
      </c>
    </row>
    <row r="115" spans="3:17" ht="13.5" x14ac:dyDescent="0.15">
      <c r="C115" s="48"/>
      <c r="D115" s="48"/>
      <c r="E115" s="48"/>
      <c r="F115" s="48"/>
      <c r="G115" s="48"/>
      <c r="H115" s="48"/>
      <c r="I115" s="48"/>
      <c r="J115" s="48"/>
      <c r="K115" s="48"/>
      <c r="L115" s="48"/>
      <c r="M115" s="48"/>
      <c r="N115" s="48"/>
      <c r="O115" s="48"/>
      <c r="Q115" s="286" t="s">
        <v>147</v>
      </c>
    </row>
    <row r="116" spans="3:17" ht="13.5" x14ac:dyDescent="0.15">
      <c r="C116" s="48"/>
      <c r="D116" s="48"/>
      <c r="E116" s="48"/>
      <c r="F116" s="48"/>
      <c r="G116" s="48"/>
      <c r="H116" s="48"/>
      <c r="I116" s="48"/>
      <c r="J116" s="48"/>
      <c r="K116" s="48"/>
      <c r="L116" s="48"/>
      <c r="M116" s="48"/>
      <c r="N116" s="48"/>
      <c r="O116" s="48"/>
      <c r="Q116" s="286" t="s">
        <v>148</v>
      </c>
    </row>
    <row r="117" spans="3:17" ht="13.5" x14ac:dyDescent="0.15">
      <c r="Q117" s="286" t="s">
        <v>149</v>
      </c>
    </row>
    <row r="118" spans="3:17" ht="13.5" x14ac:dyDescent="0.15">
      <c r="Q118" s="286" t="s">
        <v>150</v>
      </c>
    </row>
    <row r="119" spans="3:17" ht="13.5" x14ac:dyDescent="0.15">
      <c r="Q119" s="286" t="s">
        <v>151</v>
      </c>
    </row>
    <row r="120" spans="3:17" ht="13.5" x14ac:dyDescent="0.15">
      <c r="Q120" s="286" t="s">
        <v>152</v>
      </c>
    </row>
    <row r="121" spans="3:17" ht="13.5" x14ac:dyDescent="0.15">
      <c r="Q121" s="286" t="s">
        <v>153</v>
      </c>
    </row>
    <row r="122" spans="3:17" ht="13.5" x14ac:dyDescent="0.15">
      <c r="Q122" s="286" t="s">
        <v>154</v>
      </c>
    </row>
    <row r="123" spans="3:17" ht="13.5" x14ac:dyDescent="0.15">
      <c r="Q123" s="286" t="s">
        <v>155</v>
      </c>
    </row>
    <row r="124" spans="3:17" ht="13.5" x14ac:dyDescent="0.15">
      <c r="Q124" s="286" t="s">
        <v>156</v>
      </c>
    </row>
    <row r="125" spans="3:17" ht="13.5" x14ac:dyDescent="0.15">
      <c r="Q125" s="286" t="s">
        <v>157</v>
      </c>
    </row>
    <row r="126" spans="3:17" ht="13.5" x14ac:dyDescent="0.15">
      <c r="Q126" s="286" t="s">
        <v>158</v>
      </c>
    </row>
    <row r="127" spans="3:17" ht="13.5" x14ac:dyDescent="0.15">
      <c r="Q127" s="286" t="s">
        <v>159</v>
      </c>
    </row>
    <row r="128" spans="3:17" ht="13.5" x14ac:dyDescent="0.15">
      <c r="Q128" s="286" t="s">
        <v>160</v>
      </c>
    </row>
    <row r="129" spans="17:17" ht="13.5" x14ac:dyDescent="0.15">
      <c r="Q129" s="286" t="s">
        <v>161</v>
      </c>
    </row>
    <row r="130" spans="17:17" ht="13.5" x14ac:dyDescent="0.15">
      <c r="Q130" s="286" t="s">
        <v>162</v>
      </c>
    </row>
    <row r="131" spans="17:17" ht="13.5" x14ac:dyDescent="0.15">
      <c r="Q131" s="286" t="s">
        <v>163</v>
      </c>
    </row>
    <row r="132" spans="17:17" ht="13.5" x14ac:dyDescent="0.15">
      <c r="Q132" s="287" t="s">
        <v>164</v>
      </c>
    </row>
    <row r="133" spans="17:17" ht="13.5" x14ac:dyDescent="0.15">
      <c r="Q133" s="287" t="s">
        <v>165</v>
      </c>
    </row>
    <row r="134" spans="17:17" ht="13.5" x14ac:dyDescent="0.15">
      <c r="Q134" s="287" t="s">
        <v>166</v>
      </c>
    </row>
    <row r="135" spans="17:17" ht="13.5" x14ac:dyDescent="0.15">
      <c r="Q135" s="287" t="s">
        <v>167</v>
      </c>
    </row>
    <row r="136" spans="17:17" ht="13.5" x14ac:dyDescent="0.15">
      <c r="Q136" s="287" t="s">
        <v>168</v>
      </c>
    </row>
    <row r="137" spans="17:17" ht="13.5" x14ac:dyDescent="0.15">
      <c r="Q137" s="287" t="s">
        <v>169</v>
      </c>
    </row>
    <row r="138" spans="17:17" ht="13.5" x14ac:dyDescent="0.15">
      <c r="Q138" s="287" t="s">
        <v>170</v>
      </c>
    </row>
    <row r="139" spans="17:17" ht="13.5" x14ac:dyDescent="0.15">
      <c r="Q139" s="287" t="s">
        <v>171</v>
      </c>
    </row>
    <row r="140" spans="17:17" ht="13.5" x14ac:dyDescent="0.15">
      <c r="Q140" s="287" t="s">
        <v>172</v>
      </c>
    </row>
    <row r="141" spans="17:17" x14ac:dyDescent="0.15">
      <c r="Q141" s="288"/>
    </row>
    <row r="142" spans="17:17" ht="13.5" x14ac:dyDescent="0.15">
      <c r="Q142" s="285" t="s">
        <v>173</v>
      </c>
    </row>
    <row r="143" spans="17:17" x14ac:dyDescent="0.15">
      <c r="Q143" s="288" t="s">
        <v>174</v>
      </c>
    </row>
    <row r="144" spans="17:17" x14ac:dyDescent="0.15">
      <c r="Q144" s="25" t="s">
        <v>175</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23"/>
      <c r="AV2" s="120"/>
      <c r="AW2" s="489"/>
    </row>
    <row r="3" spans="2:49" ht="13.15" customHeight="1" x14ac:dyDescent="0.15">
      <c r="B3" s="626"/>
      <c r="C3" s="626"/>
      <c r="D3" s="626"/>
      <c r="E3" s="626"/>
      <c r="F3" s="626"/>
      <c r="G3" s="626"/>
      <c r="H3" s="626"/>
      <c r="I3" s="1"/>
      <c r="J3" s="1"/>
      <c r="K3" s="1"/>
      <c r="L3" s="1"/>
      <c r="M3" s="1"/>
      <c r="N3" s="1"/>
      <c r="O3" s="1"/>
      <c r="P3" s="1"/>
      <c r="Q3" s="1"/>
      <c r="R3" s="1"/>
      <c r="S3" s="1"/>
      <c r="T3" s="1"/>
      <c r="U3" s="1"/>
      <c r="V3" s="1"/>
      <c r="W3" s="1"/>
      <c r="X3" s="1"/>
      <c r="Y3"/>
      <c r="Z3" s="52"/>
      <c r="AA3" s="52"/>
      <c r="AB3" s="654"/>
      <c r="AC3" s="655"/>
      <c r="AD3" s="655"/>
      <c r="AE3" s="93"/>
      <c r="AF3" s="470"/>
      <c r="AG3" s="470"/>
      <c r="AH3" s="470"/>
      <c r="AI3" s="470"/>
      <c r="AJ3" s="470"/>
      <c r="AK3" s="470"/>
      <c r="AL3" s="470"/>
      <c r="AM3" s="470"/>
      <c r="AN3" s="470"/>
      <c r="AO3" s="470"/>
      <c r="AP3" s="656" t="s">
        <v>179</v>
      </c>
      <c r="AQ3" s="657"/>
      <c r="AR3" s="658"/>
      <c r="AS3" s="662" t="s">
        <v>180</v>
      </c>
      <c r="AT3" s="663"/>
      <c r="AU3" s="490" t="s">
        <v>28</v>
      </c>
      <c r="AV3" s="121"/>
      <c r="AW3" s="489"/>
    </row>
    <row r="4" spans="2:49" ht="14.25" thickBot="1" x14ac:dyDescent="0.2">
      <c r="C4"/>
      <c r="F4"/>
      <c r="G4"/>
      <c r="H4"/>
      <c r="I4"/>
      <c r="J4"/>
      <c r="K4"/>
      <c r="L4"/>
      <c r="M4"/>
      <c r="N4"/>
      <c r="O4"/>
      <c r="P4"/>
      <c r="Q4"/>
      <c r="R4"/>
      <c r="S4"/>
      <c r="T4"/>
      <c r="U4"/>
      <c r="V4"/>
      <c r="W4"/>
      <c r="X4"/>
      <c r="Y4"/>
      <c r="Z4" s="52"/>
      <c r="AA4" s="52"/>
      <c r="AB4" s="465"/>
      <c r="AC4" s="466"/>
      <c r="AD4" s="466"/>
      <c r="AE4" s="93"/>
      <c r="AF4" s="470"/>
      <c r="AG4" s="470"/>
      <c r="AH4" s="470"/>
      <c r="AI4" s="470"/>
      <c r="AJ4" s="470"/>
      <c r="AK4" s="470"/>
      <c r="AL4" s="470"/>
      <c r="AM4" s="470"/>
      <c r="AN4" s="470"/>
      <c r="AO4" s="470"/>
      <c r="AP4" s="659"/>
      <c r="AQ4" s="660"/>
      <c r="AR4" s="661"/>
      <c r="AS4" s="664" t="str">
        <f>+表紙!N28</f>
        <v>○</v>
      </c>
      <c r="AT4" s="665"/>
      <c r="AU4" s="491" t="str">
        <f>+表紙!O28</f>
        <v>　</v>
      </c>
      <c r="AV4" s="121"/>
      <c r="AW4" s="489"/>
    </row>
    <row r="5" spans="2:49" ht="15" customHeight="1" x14ac:dyDescent="0.15">
      <c r="B5" s="154" t="s">
        <v>181</v>
      </c>
      <c r="C5" s="154"/>
      <c r="F5" s="154"/>
      <c r="G5" s="466"/>
      <c r="H5" s="466"/>
      <c r="I5" s="466"/>
      <c r="J5" s="466"/>
      <c r="K5" s="466"/>
      <c r="L5" s="466"/>
      <c r="M5" s="52"/>
      <c r="N5" s="52"/>
      <c r="O5" s="52"/>
      <c r="P5" s="52"/>
      <c r="Q5" s="52"/>
      <c r="R5" s="52"/>
      <c r="S5" s="52"/>
      <c r="T5" s="52"/>
      <c r="U5" s="52"/>
      <c r="V5" s="52"/>
      <c r="W5" s="52"/>
      <c r="X5" s="52"/>
      <c r="Y5" s="52"/>
      <c r="Z5" s="677" t="s">
        <v>182</v>
      </c>
      <c r="AA5" s="677"/>
      <c r="AB5" s="678"/>
      <c r="AC5" s="678"/>
      <c r="AD5" s="678"/>
      <c r="AE5" s="93"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69"/>
      <c r="AW5" s="489"/>
    </row>
    <row r="6" spans="2:49" ht="24.75" customHeight="1" thickBot="1" x14ac:dyDescent="0.2">
      <c r="B6" s="336" t="s">
        <v>184</v>
      </c>
      <c r="C6" s="156"/>
      <c r="F6" s="15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89"/>
    </row>
    <row r="7" spans="2:49" ht="28.15" customHeight="1" thickBot="1" x14ac:dyDescent="0.2">
      <c r="B7" s="709" t="s">
        <v>185</v>
      </c>
      <c r="C7" s="710"/>
      <c r="D7" s="679" t="s">
        <v>186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89"/>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89"/>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89"/>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63"/>
      <c r="AE10" s="700"/>
      <c r="AF10" s="63"/>
      <c r="AN10" s="459"/>
      <c r="AO10" s="459"/>
      <c r="AP10" s="459"/>
      <c r="AQ10" s="459"/>
      <c r="AR10" s="459"/>
      <c r="AS10" s="189"/>
      <c r="AT10" s="189"/>
      <c r="AU10"/>
      <c r="AV10"/>
      <c r="AW10" s="489"/>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89"/>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89"/>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89"/>
    </row>
    <row r="14" spans="2:49" ht="27" customHeight="1" thickTop="1" thickBot="1" x14ac:dyDescent="0.2">
      <c r="F14" s="59" t="s">
        <v>201</v>
      </c>
      <c r="G14" s="692" t="s">
        <v>202</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89"/>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89"/>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207</v>
      </c>
      <c r="AT16" s="650"/>
      <c r="AU16" s="461"/>
      <c r="AV16" s="458" t="s">
        <v>194</v>
      </c>
      <c r="AW16" s="489"/>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89"/>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1"/>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89"/>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618" t="s">
        <v>218</v>
      </c>
    </row>
    <row r="20" spans="2:49" ht="27" customHeight="1" thickTop="1" thickBot="1" x14ac:dyDescent="0.2">
      <c r="K20" s="63"/>
      <c r="L20" s="459"/>
      <c r="M20" s="646"/>
      <c r="N20" s="63"/>
      <c r="P20" s="54" t="s">
        <v>219</v>
      </c>
      <c r="Q20" s="641" t="s">
        <v>220</v>
      </c>
      <c r="R20" s="641"/>
      <c r="S20" s="641"/>
      <c r="T20" s="642"/>
      <c r="U20" s="135"/>
      <c r="V20" s="274"/>
      <c r="W20" s="276"/>
      <c r="X20" s="277"/>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619"/>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5"/>
      <c r="V21" s="135"/>
      <c r="W21" s="135"/>
      <c r="X21" s="135"/>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89"/>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89"/>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89"/>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89"/>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89"/>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89"/>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89"/>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89"/>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89"/>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89"/>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89"/>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89"/>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89"/>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89"/>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266"/>
      <c r="AZ36" s="266"/>
      <c r="BA36" s="266"/>
      <c r="BB36" s="266"/>
      <c r="BC36" s="266"/>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90"/>
      <c r="AZ37" s="267"/>
      <c r="BA37" s="267"/>
      <c r="BB37" s="267"/>
      <c r="BC37" s="267"/>
      <c r="BD37" s="267"/>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131"/>
      <c r="AZ38" s="131"/>
      <c r="BA38" s="131"/>
      <c r="BB38" s="131"/>
      <c r="BC38" s="131"/>
      <c r="BD38" s="131"/>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131"/>
      <c r="AZ39" s="131"/>
      <c r="BA39" s="131"/>
      <c r="BB39" s="131"/>
      <c r="BC39" s="131"/>
      <c r="BD39" s="131"/>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131"/>
      <c r="AZ40" s="131"/>
      <c r="BA40" s="131"/>
      <c r="BB40" s="131"/>
      <c r="BC40" s="131"/>
      <c r="BD40" s="131"/>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131"/>
      <c r="AZ41" s="131"/>
      <c r="BA41" s="131"/>
      <c r="BB41" s="131"/>
      <c r="BC41" s="131"/>
      <c r="BD41" s="131"/>
    </row>
    <row r="42" spans="2:62" ht="13.5" x14ac:dyDescent="0.15">
      <c r="H42" s="310"/>
      <c r="I42" s="75"/>
      <c r="J42" s="75"/>
      <c r="K42" s="75"/>
      <c r="R42" s="75"/>
      <c r="S42" s="75"/>
      <c r="T42" s="75"/>
      <c r="AQ42" s="459"/>
      <c r="AR42" s="459"/>
      <c r="AS42" s="131"/>
      <c r="AT42" s="71"/>
      <c r="AY42" s="131"/>
      <c r="AZ42" s="131"/>
      <c r="BA42" s="131"/>
      <c r="BB42" s="131"/>
      <c r="BC42" s="131"/>
      <c r="BD42" s="131"/>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ht="13.5" x14ac:dyDescent="0.15">
      <c r="H45" s="310"/>
      <c r="I45" s="75"/>
      <c r="J45" s="75"/>
      <c r="K45" s="75"/>
      <c r="R45" s="75"/>
      <c r="S45" s="75"/>
      <c r="T45" s="75"/>
      <c r="AY45" s="76"/>
      <c r="AZ45" s="76"/>
      <c r="BA45" s="76"/>
      <c r="BB45" s="76"/>
      <c r="BC45" s="76"/>
      <c r="BD45" s="76"/>
    </row>
    <row r="46" spans="2:62" ht="13.5" x14ac:dyDescent="0.15">
      <c r="H46" s="310"/>
      <c r="I46" s="75"/>
      <c r="J46" s="75"/>
      <c r="K46" s="75"/>
      <c r="R46" s="75"/>
      <c r="S46" s="75"/>
      <c r="T46" s="75"/>
      <c r="AY46" s="76"/>
      <c r="AZ46" s="76"/>
      <c r="BA46" s="76"/>
      <c r="BB46" s="76"/>
      <c r="BC46" s="76"/>
      <c r="BD46" s="76"/>
    </row>
    <row r="47" spans="2:62" ht="13.5" x14ac:dyDescent="0.15">
      <c r="H47" s="310"/>
      <c r="I47" s="75"/>
      <c r="J47" s="75"/>
      <c r="K47" s="75"/>
      <c r="R47" s="75"/>
      <c r="S47" s="75"/>
      <c r="T47" s="75"/>
      <c r="AY47" s="76"/>
      <c r="AZ47" s="76"/>
      <c r="BA47" s="76"/>
      <c r="BB47" s="76"/>
      <c r="BC47" s="76"/>
      <c r="BE47" s="74"/>
      <c r="BF47" s="74"/>
      <c r="BG47" s="76"/>
      <c r="BH47" s="76"/>
      <c r="BI47" s="76"/>
      <c r="BJ47" s="74"/>
    </row>
    <row r="48" spans="2:62" x14ac:dyDescent="0.15">
      <c r="I48" s="75"/>
      <c r="J48" s="75"/>
      <c r="K48" s="75"/>
      <c r="R48" s="75"/>
      <c r="S48" s="75"/>
      <c r="T48" s="75"/>
      <c r="BE48" s="74"/>
      <c r="BF48" s="74"/>
      <c r="BG48" s="74"/>
      <c r="BH48" s="74"/>
    </row>
    <row r="49" spans="7:62" x14ac:dyDescent="0.15">
      <c r="I49" s="75"/>
      <c r="J49" s="75"/>
      <c r="K49" s="75"/>
      <c r="R49" s="75"/>
      <c r="S49" s="75"/>
      <c r="T49" s="75"/>
      <c r="BE49" s="74"/>
      <c r="BF49" s="74"/>
      <c r="BG49" s="74"/>
      <c r="BH49" s="74"/>
    </row>
    <row r="50" spans="7:62" x14ac:dyDescent="0.15">
      <c r="I50" s="75"/>
      <c r="J50" s="75"/>
      <c r="K50" s="75"/>
      <c r="R50" s="75"/>
      <c r="S50" s="75"/>
      <c r="T50" s="75"/>
      <c r="BE50" s="74"/>
      <c r="BF50" s="74"/>
      <c r="BG50" s="74"/>
      <c r="BH50" s="74"/>
    </row>
    <row r="51" spans="7:62" x14ac:dyDescent="0.1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H35" sqref="H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0.1</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0.1</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0.1</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268</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269</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270</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M23" sqref="AM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31.8</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56.5</v>
      </c>
      <c r="E24" s="648"/>
      <c r="F24" s="648"/>
      <c r="G24" s="467" t="s">
        <v>233</v>
      </c>
      <c r="H24" s="637">
        <f>+F12</f>
        <v>31.8</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31.8</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31.8</v>
      </c>
      <c r="Q27" s="697"/>
      <c r="R27" s="697"/>
      <c r="S27" s="697"/>
      <c r="T27" s="458" t="s">
        <v>194</v>
      </c>
      <c r="U27" s="71"/>
      <c r="V27" s="71"/>
      <c r="Y27" s="69" t="s">
        <v>206</v>
      </c>
      <c r="Z27" s="72"/>
      <c r="AH27" s="459"/>
      <c r="AI27" s="459"/>
      <c r="AJ27" s="459"/>
      <c r="AK27" s="459"/>
      <c r="AL27" s="667">
        <f>+AH18+P27</f>
        <v>31.8</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31.8</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56.5</v>
      </c>
      <c r="E29" s="648"/>
      <c r="F29" s="648"/>
      <c r="G29" s="467" t="s">
        <v>233</v>
      </c>
      <c r="H29" s="637">
        <f>+AL27</f>
        <v>31.8</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31.8</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56.5</v>
      </c>
      <c r="E31" s="648"/>
      <c r="F31" s="648"/>
      <c r="G31" s="467" t="s">
        <v>233</v>
      </c>
      <c r="H31" s="637">
        <f>+AS24</f>
        <v>31.8</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497"/>
    </row>
    <row r="7" spans="2:49" ht="28.15" customHeight="1" thickBot="1" x14ac:dyDescent="0.2">
      <c r="B7" s="709" t="s">
        <v>185</v>
      </c>
      <c r="C7" s="710"/>
      <c r="D7" s="679" t="s">
        <v>272</v>
      </c>
      <c r="E7" s="680"/>
      <c r="F7" s="680"/>
      <c r="G7" s="680"/>
      <c r="H7" s="680"/>
      <c r="I7" s="681"/>
      <c r="J7" s="145"/>
      <c r="K7" s="459"/>
      <c r="L7" s="157"/>
      <c r="M7" s="726" t="s">
        <v>273</v>
      </c>
      <c r="N7" s="727"/>
      <c r="O7" s="727"/>
      <c r="P7" s="727"/>
      <c r="Q7" s="727"/>
      <c r="R7" s="727"/>
      <c r="S7" s="727"/>
      <c r="T7" s="727"/>
      <c r="U7" s="727"/>
      <c r="V7" s="727"/>
      <c r="W7" s="728"/>
      <c r="X7" s="728"/>
      <c r="Y7" s="727"/>
      <c r="Z7" s="727"/>
      <c r="AA7" s="727"/>
      <c r="AB7" s="729"/>
      <c r="AC7" s="140"/>
      <c r="AD7" s="140"/>
      <c r="AE7" s="140"/>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0.8</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1</v>
      </c>
      <c r="E24" s="648"/>
      <c r="F24" s="648"/>
      <c r="G24" s="467" t="s">
        <v>233</v>
      </c>
      <c r="H24" s="637">
        <f>+F12</f>
        <v>0.8</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0.8</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0.8</v>
      </c>
      <c r="Q27" s="697"/>
      <c r="R27" s="697"/>
      <c r="S27" s="697"/>
      <c r="T27" s="458" t="s">
        <v>194</v>
      </c>
      <c r="U27" s="71"/>
      <c r="V27" s="71"/>
      <c r="Y27" s="69" t="s">
        <v>206</v>
      </c>
      <c r="Z27" s="72"/>
      <c r="AH27" s="459"/>
      <c r="AI27" s="459"/>
      <c r="AJ27" s="459"/>
      <c r="AK27" s="459"/>
      <c r="AL27" s="667">
        <f>+AH18+P27</f>
        <v>0.8</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0.8</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1</v>
      </c>
      <c r="E29" s="648"/>
      <c r="F29" s="648"/>
      <c r="G29" s="467" t="s">
        <v>233</v>
      </c>
      <c r="H29" s="637">
        <f>+AL27</f>
        <v>0.8</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0.8</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1</v>
      </c>
      <c r="E31" s="648"/>
      <c r="F31" s="648"/>
      <c r="G31" s="467" t="s">
        <v>233</v>
      </c>
      <c r="H31" s="637">
        <f>+AS24</f>
        <v>0.8</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58"/>
      <c r="AC6" s="159"/>
      <c r="AD6" s="159"/>
      <c r="AE6" s="159"/>
      <c r="AF6" s="159"/>
      <c r="AG6" s="159"/>
      <c r="AH6" s="159"/>
      <c r="AI6" s="159"/>
      <c r="AJ6" s="159"/>
      <c r="AK6" s="159"/>
      <c r="AL6" s="159"/>
      <c r="AM6" s="159"/>
      <c r="AN6" s="159"/>
      <c r="AO6" s="159"/>
      <c r="AP6" s="159"/>
      <c r="AQ6" s="159"/>
      <c r="AR6" s="159"/>
      <c r="AS6" s="159"/>
      <c r="AT6" s="159"/>
      <c r="AU6" s="159"/>
      <c r="AV6" s="159"/>
      <c r="AW6" s="497"/>
    </row>
    <row r="7" spans="2:49" ht="28.15" customHeight="1" thickBot="1" x14ac:dyDescent="0.2">
      <c r="B7" s="709" t="s">
        <v>185</v>
      </c>
      <c r="C7" s="710"/>
      <c r="D7" s="679" t="s">
        <v>274</v>
      </c>
      <c r="E7" s="680"/>
      <c r="F7" s="680"/>
      <c r="G7" s="680"/>
      <c r="H7" s="680"/>
      <c r="I7" s="681"/>
      <c r="J7" s="145"/>
      <c r="K7" s="459"/>
      <c r="L7" s="157"/>
      <c r="M7" s="733" t="s">
        <v>275</v>
      </c>
      <c r="N7" s="734"/>
      <c r="O7" s="734"/>
      <c r="P7" s="734"/>
      <c r="Q7" s="734"/>
      <c r="R7" s="734"/>
      <c r="S7" s="734"/>
      <c r="T7" s="734"/>
      <c r="U7" s="734"/>
      <c r="V7" s="734"/>
      <c r="W7" s="735"/>
      <c r="X7" s="735"/>
      <c r="Y7" s="734"/>
      <c r="Z7" s="734"/>
      <c r="AA7" s="734"/>
      <c r="AB7" s="736"/>
      <c r="AC7" s="159"/>
      <c r="AD7" s="159"/>
      <c r="AE7" s="159"/>
      <c r="AF7" s="160"/>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7"/>
      <c r="N8" s="738"/>
      <c r="O8" s="738"/>
      <c r="P8" s="738"/>
      <c r="Q8" s="738"/>
      <c r="R8" s="738"/>
      <c r="S8" s="738"/>
      <c r="T8" s="738"/>
      <c r="U8" s="738"/>
      <c r="V8" s="738"/>
      <c r="W8" s="738"/>
      <c r="X8" s="738"/>
      <c r="Y8" s="738"/>
      <c r="Z8" s="738"/>
      <c r="AA8" s="738"/>
      <c r="AB8" s="739"/>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2182.5</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2816</v>
      </c>
      <c r="E24" s="648"/>
      <c r="F24" s="648"/>
      <c r="G24" s="467" t="s">
        <v>233</v>
      </c>
      <c r="H24" s="637">
        <f>+F12</f>
        <v>2182.5</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2182.5</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2182.5</v>
      </c>
      <c r="Q27" s="697"/>
      <c r="R27" s="697"/>
      <c r="S27" s="697"/>
      <c r="T27" s="458" t="s">
        <v>194</v>
      </c>
      <c r="U27" s="71"/>
      <c r="V27" s="71"/>
      <c r="Y27" s="69" t="s">
        <v>206</v>
      </c>
      <c r="Z27" s="72"/>
      <c r="AH27" s="459"/>
      <c r="AI27" s="459"/>
      <c r="AJ27" s="459"/>
      <c r="AK27" s="459"/>
      <c r="AL27" s="667">
        <f>+AH18+P27</f>
        <v>2182.5</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2182.5</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2816</v>
      </c>
      <c r="E29" s="648"/>
      <c r="F29" s="648"/>
      <c r="G29" s="467" t="s">
        <v>233</v>
      </c>
      <c r="H29" s="637">
        <f>+AL27</f>
        <v>2182.5</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2182.5</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2816</v>
      </c>
      <c r="E31" s="648"/>
      <c r="F31" s="648"/>
      <c r="G31" s="467" t="s">
        <v>233</v>
      </c>
      <c r="H31" s="637">
        <f>+AS24</f>
        <v>2182.5</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0"/>
      <c r="AA6" s="90"/>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276</v>
      </c>
      <c r="E7" s="680"/>
      <c r="F7" s="680"/>
      <c r="G7" s="680"/>
      <c r="H7" s="680"/>
      <c r="I7" s="681"/>
      <c r="J7" s="145"/>
      <c r="K7" s="459"/>
      <c r="L7" s="157"/>
      <c r="M7" s="726" t="s">
        <v>277</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13.6</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19.5</v>
      </c>
      <c r="E24" s="648"/>
      <c r="F24" s="648"/>
      <c r="G24" s="467" t="s">
        <v>233</v>
      </c>
      <c r="H24" s="637">
        <f>+F12</f>
        <v>13.6</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13.6</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13.6</v>
      </c>
      <c r="Q27" s="697"/>
      <c r="R27" s="697"/>
      <c r="S27" s="697"/>
      <c r="T27" s="458" t="s">
        <v>194</v>
      </c>
      <c r="U27" s="71"/>
      <c r="V27" s="71"/>
      <c r="Y27" s="69" t="s">
        <v>206</v>
      </c>
      <c r="Z27" s="72"/>
      <c r="AH27" s="459"/>
      <c r="AI27" s="459"/>
      <c r="AJ27" s="459"/>
      <c r="AK27" s="459"/>
      <c r="AL27" s="667">
        <f>+AH18+P27</f>
        <v>13.6</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13.6</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19.5</v>
      </c>
      <c r="E29" s="648"/>
      <c r="F29" s="648"/>
      <c r="G29" s="467" t="s">
        <v>233</v>
      </c>
      <c r="H29" s="637">
        <f>+AL27</f>
        <v>13.6</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13.6</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19.5</v>
      </c>
      <c r="E31" s="648"/>
      <c r="F31" s="648"/>
      <c r="G31" s="467" t="s">
        <v>233</v>
      </c>
      <c r="H31" s="637">
        <f>+AS24</f>
        <v>13.6</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278</v>
      </c>
      <c r="E7" s="680"/>
      <c r="F7" s="680"/>
      <c r="G7" s="680"/>
      <c r="H7" s="680"/>
      <c r="I7" s="681"/>
      <c r="J7" s="145"/>
      <c r="K7" s="459"/>
      <c r="L7" s="157"/>
      <c r="M7" s="726" t="s">
        <v>279</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280</v>
      </c>
      <c r="E7" s="680"/>
      <c r="F7" s="680"/>
      <c r="G7" s="680"/>
      <c r="H7" s="680"/>
      <c r="I7" s="681"/>
      <c r="J7" s="145"/>
      <c r="K7" s="459"/>
      <c r="L7" s="157"/>
      <c r="M7" s="726" t="s">
        <v>281</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283</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0.8</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1</v>
      </c>
      <c r="E24" s="648"/>
      <c r="F24" s="648"/>
      <c r="G24" s="467" t="s">
        <v>233</v>
      </c>
      <c r="H24" s="637">
        <f>+F12</f>
        <v>0.8</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0.8</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0.8</v>
      </c>
      <c r="Q27" s="697"/>
      <c r="R27" s="697"/>
      <c r="S27" s="697"/>
      <c r="T27" s="458" t="s">
        <v>194</v>
      </c>
      <c r="U27" s="71"/>
      <c r="V27" s="71"/>
      <c r="Y27" s="69" t="s">
        <v>206</v>
      </c>
      <c r="Z27" s="72"/>
      <c r="AH27" s="459"/>
      <c r="AI27" s="459"/>
      <c r="AJ27" s="459"/>
      <c r="AK27" s="459"/>
      <c r="AL27" s="667">
        <f>+AH18+P27</f>
        <v>0.8</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0.8</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1</v>
      </c>
      <c r="E29" s="648"/>
      <c r="F29" s="648"/>
      <c r="G29" s="467" t="s">
        <v>233</v>
      </c>
      <c r="H29" s="637">
        <f>+AL27</f>
        <v>0.8</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0.8</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1</v>
      </c>
      <c r="E31" s="648"/>
      <c r="F31" s="648"/>
      <c r="G31" s="467" t="s">
        <v>233</v>
      </c>
      <c r="H31" s="637">
        <f>+AS24</f>
        <v>0.8</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284</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452.4</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800</v>
      </c>
      <c r="E24" s="648"/>
      <c r="F24" s="648"/>
      <c r="G24" s="467" t="s">
        <v>233</v>
      </c>
      <c r="H24" s="637">
        <f>+F12</f>
        <v>452.4</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452.4</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452.4</v>
      </c>
      <c r="Q27" s="697"/>
      <c r="R27" s="697"/>
      <c r="S27" s="697"/>
      <c r="T27" s="458" t="s">
        <v>194</v>
      </c>
      <c r="U27" s="71"/>
      <c r="V27" s="71"/>
      <c r="Y27" s="69" t="s">
        <v>206</v>
      </c>
      <c r="Z27" s="72"/>
      <c r="AH27" s="459"/>
      <c r="AI27" s="459"/>
      <c r="AJ27" s="459"/>
      <c r="AK27" s="459"/>
      <c r="AL27" s="667">
        <f>+AH18+P27</f>
        <v>452.4</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452.4</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800</v>
      </c>
      <c r="E29" s="648"/>
      <c r="F29" s="648"/>
      <c r="G29" s="467" t="s">
        <v>233</v>
      </c>
      <c r="H29" s="637">
        <f>+AL27</f>
        <v>452.4</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452.4</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800</v>
      </c>
      <c r="E31" s="648"/>
      <c r="F31" s="648"/>
      <c r="G31" s="467" t="s">
        <v>233</v>
      </c>
      <c r="H31" s="637">
        <f>+AS24</f>
        <v>452.4</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285</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4836</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7064</v>
      </c>
      <c r="E24" s="648"/>
      <c r="F24" s="648"/>
      <c r="G24" s="467" t="s">
        <v>233</v>
      </c>
      <c r="H24" s="637">
        <f>+F12</f>
        <v>4836</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4836</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4836</v>
      </c>
      <c r="Q27" s="697"/>
      <c r="R27" s="697"/>
      <c r="S27" s="697"/>
      <c r="T27" s="458" t="s">
        <v>194</v>
      </c>
      <c r="U27" s="71"/>
      <c r="V27" s="71"/>
      <c r="Y27" s="69" t="s">
        <v>206</v>
      </c>
      <c r="Z27" s="72"/>
      <c r="AH27" s="459"/>
      <c r="AI27" s="459"/>
      <c r="AJ27" s="459"/>
      <c r="AK27" s="459"/>
      <c r="AL27" s="667">
        <f>+AH18+P27</f>
        <v>4836</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4836</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7064</v>
      </c>
      <c r="E29" s="648"/>
      <c r="F29" s="648"/>
      <c r="G29" s="467" t="s">
        <v>233</v>
      </c>
      <c r="H29" s="637">
        <f>+AL27</f>
        <v>4836</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4836</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7064</v>
      </c>
      <c r="E31" s="648"/>
      <c r="F31" s="648"/>
      <c r="G31" s="467" t="s">
        <v>233</v>
      </c>
      <c r="H31" s="637">
        <f>+AS24</f>
        <v>4836</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287</v>
      </c>
      <c r="E7" s="680"/>
      <c r="F7" s="680"/>
      <c r="G7" s="680"/>
      <c r="H7" s="680"/>
      <c r="I7" s="681"/>
      <c r="J7" s="145"/>
      <c r="K7" s="459"/>
      <c r="L7" s="157"/>
      <c r="M7" s="726" t="s">
        <v>288</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289</v>
      </c>
      <c r="E7" s="680"/>
      <c r="F7" s="680"/>
      <c r="G7" s="680"/>
      <c r="H7" s="680"/>
      <c r="I7" s="681"/>
      <c r="J7" s="145"/>
      <c r="K7" s="459"/>
      <c r="L7" s="157"/>
      <c r="M7" s="726" t="s">
        <v>290</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旭化成ホームズ株式会社  住宅事業神奈川本部</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460.9</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71"/>
      <c r="AP23" s="459"/>
      <c r="AR23" s="58"/>
      <c r="AS23" s="138" t="s">
        <v>230</v>
      </c>
      <c r="AT23" s="641" t="s">
        <v>231</v>
      </c>
      <c r="AU23" s="641"/>
      <c r="AV23" s="642"/>
      <c r="AW23" s="497"/>
    </row>
    <row r="24" spans="2:49" ht="27" customHeight="1" thickBot="1" x14ac:dyDescent="0.2">
      <c r="B24" s="624" t="s">
        <v>232</v>
      </c>
      <c r="C24" s="625"/>
      <c r="D24" s="648">
        <v>578</v>
      </c>
      <c r="E24" s="648"/>
      <c r="F24" s="648"/>
      <c r="G24" s="467" t="s">
        <v>233</v>
      </c>
      <c r="H24" s="637">
        <f>+F12</f>
        <v>460.9</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460.9</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460.9</v>
      </c>
      <c r="Q27" s="697"/>
      <c r="R27" s="697"/>
      <c r="S27" s="697"/>
      <c r="T27" s="458" t="s">
        <v>194</v>
      </c>
      <c r="U27" s="71"/>
      <c r="V27" s="71"/>
      <c r="Y27" s="69" t="s">
        <v>206</v>
      </c>
      <c r="Z27" s="72"/>
      <c r="AH27" s="459"/>
      <c r="AI27" s="459"/>
      <c r="AJ27" s="459"/>
      <c r="AK27" s="459"/>
      <c r="AL27" s="667">
        <f>+AH18+P27</f>
        <v>460.9</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460.9</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578</v>
      </c>
      <c r="E29" s="648"/>
      <c r="F29" s="648"/>
      <c r="G29" s="467" t="s">
        <v>233</v>
      </c>
      <c r="H29" s="637">
        <f>+AL27</f>
        <v>460.9</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460.9</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578</v>
      </c>
      <c r="E31" s="648"/>
      <c r="F31" s="648"/>
      <c r="G31" s="467" t="s">
        <v>233</v>
      </c>
      <c r="H31" s="637">
        <f>+AS24</f>
        <v>460.9</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election activeCell="H19" sqref="H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293</v>
      </c>
      <c r="D1" s="22"/>
      <c r="E1" s="22"/>
    </row>
    <row r="2" spans="2:27" ht="23.25" customHeight="1" x14ac:dyDescent="0.15">
      <c r="E2" s="298" t="s">
        <v>294</v>
      </c>
    </row>
    <row r="3" spans="2:27" ht="14.1" customHeight="1" thickBot="1" x14ac:dyDescent="0.2">
      <c r="B3" s="740" t="s">
        <v>178</v>
      </c>
      <c r="C3" s="740"/>
      <c r="D3" s="740"/>
      <c r="E3" s="740"/>
      <c r="F3" s="740"/>
      <c r="G3" s="114"/>
      <c r="H3" s="114"/>
      <c r="I3" s="114"/>
      <c r="J3" s="114"/>
      <c r="K3" s="114"/>
      <c r="Y3"/>
      <c r="Z3"/>
      <c r="AA3" s="115"/>
    </row>
    <row r="4" spans="2:27" ht="14.1" customHeight="1" x14ac:dyDescent="0.15">
      <c r="B4" s="740"/>
      <c r="C4" s="740"/>
      <c r="D4" s="740"/>
      <c r="E4" s="740"/>
      <c r="F4" s="740"/>
      <c r="G4" s="114"/>
      <c r="H4" s="114"/>
      <c r="I4" s="114"/>
      <c r="J4" s="114"/>
      <c r="K4" s="114"/>
      <c r="Y4" s="744" t="s">
        <v>295</v>
      </c>
      <c r="Z4" s="116" t="s">
        <v>27</v>
      </c>
      <c r="AA4" s="117" t="s">
        <v>28</v>
      </c>
    </row>
    <row r="5" spans="2:27" ht="14.1" customHeight="1" thickBot="1" x14ac:dyDescent="0.2">
      <c r="C5" s="114"/>
      <c r="D5" s="114"/>
      <c r="E5" s="114"/>
      <c r="F5" s="114"/>
      <c r="G5" s="114"/>
      <c r="H5" s="114"/>
      <c r="I5" s="114"/>
      <c r="J5" s="114"/>
      <c r="K5" s="114"/>
      <c r="Y5" s="745"/>
      <c r="Z5" s="118" t="str">
        <f>+表紙!N28</f>
        <v>○</v>
      </c>
      <c r="AA5" s="119" t="str">
        <f>+表紙!O28</f>
        <v>　</v>
      </c>
    </row>
    <row r="6" spans="2:27" s="23" customFormat="1" ht="15" customHeight="1" thickBot="1" x14ac:dyDescent="0.2">
      <c r="B6" s="167" t="s">
        <v>296</v>
      </c>
      <c r="C6" s="167"/>
      <c r="D6" s="167"/>
      <c r="E6" s="167"/>
      <c r="F6" s="167"/>
      <c r="G6" s="167"/>
      <c r="H6" s="167"/>
      <c r="I6" s="167"/>
      <c r="J6" s="167"/>
      <c r="K6" s="167"/>
      <c r="L6" s="94"/>
      <c r="M6" s="741"/>
      <c r="N6" s="741"/>
      <c r="O6" s="94" t="s">
        <v>297</v>
      </c>
      <c r="P6" s="746" t="str">
        <f>+表紙!F47</f>
        <v>旭化成ホームズ株式会社  住宅事業神奈川本部</v>
      </c>
      <c r="Q6" s="746"/>
      <c r="R6" s="746"/>
      <c r="S6" s="746"/>
      <c r="T6" s="746"/>
      <c r="U6" s="746"/>
      <c r="V6" s="741"/>
      <c r="W6" s="741"/>
      <c r="X6" s="741"/>
      <c r="Y6" s="741"/>
      <c r="Z6" s="741"/>
      <c r="AA6" s="185" t="s">
        <v>298</v>
      </c>
    </row>
    <row r="7" spans="2:27" s="12" customFormat="1" ht="14.25" x14ac:dyDescent="0.15">
      <c r="B7" s="125"/>
      <c r="C7" s="126"/>
      <c r="D7" s="126"/>
      <c r="E7" s="126"/>
      <c r="F7" s="18"/>
      <c r="G7" s="20" t="s">
        <v>299</v>
      </c>
      <c r="H7" s="20" t="s">
        <v>300</v>
      </c>
      <c r="I7" s="20" t="s">
        <v>301</v>
      </c>
      <c r="J7" s="20" t="s">
        <v>302</v>
      </c>
      <c r="K7" s="20" t="s">
        <v>303</v>
      </c>
      <c r="L7" s="20" t="s">
        <v>304</v>
      </c>
      <c r="M7" s="20" t="s">
        <v>305</v>
      </c>
      <c r="N7" s="20" t="s">
        <v>306</v>
      </c>
      <c r="O7" s="20" t="s">
        <v>307</v>
      </c>
      <c r="P7" s="20" t="s">
        <v>308</v>
      </c>
      <c r="Q7" s="20" t="s">
        <v>309</v>
      </c>
      <c r="R7" s="20" t="s">
        <v>310</v>
      </c>
      <c r="S7" s="20" t="s">
        <v>311</v>
      </c>
      <c r="T7" s="20" t="s">
        <v>312</v>
      </c>
      <c r="U7" s="20" t="s">
        <v>313</v>
      </c>
      <c r="V7" s="20" t="s">
        <v>314</v>
      </c>
      <c r="W7" s="20" t="s">
        <v>315</v>
      </c>
      <c r="X7" s="20" t="s">
        <v>316</v>
      </c>
      <c r="Y7" s="20" t="s">
        <v>317</v>
      </c>
      <c r="Z7" s="21" t="s">
        <v>318</v>
      </c>
      <c r="AA7" s="19"/>
    </row>
    <row r="8" spans="2:27" s="13" customFormat="1" ht="28.9" customHeight="1" thickBot="1" x14ac:dyDescent="0.2">
      <c r="B8" s="14"/>
      <c r="C8" s="124"/>
      <c r="D8" s="124"/>
      <c r="E8" s="124"/>
      <c r="F8" s="15"/>
      <c r="G8" s="16" t="s">
        <v>319</v>
      </c>
      <c r="H8" s="16" t="s">
        <v>320</v>
      </c>
      <c r="I8" s="16" t="s">
        <v>321</v>
      </c>
      <c r="J8" s="16" t="s">
        <v>322</v>
      </c>
      <c r="K8" s="16" t="s">
        <v>323</v>
      </c>
      <c r="L8" s="16" t="s">
        <v>324</v>
      </c>
      <c r="M8" s="16" t="s">
        <v>325</v>
      </c>
      <c r="N8" s="16" t="s">
        <v>326</v>
      </c>
      <c r="O8" s="16" t="s">
        <v>327</v>
      </c>
      <c r="P8" s="445" t="s">
        <v>328</v>
      </c>
      <c r="Q8" s="446" t="s">
        <v>329</v>
      </c>
      <c r="R8" s="16" t="s">
        <v>330</v>
      </c>
      <c r="S8" s="16" t="s">
        <v>331</v>
      </c>
      <c r="T8" s="210" t="s">
        <v>332</v>
      </c>
      <c r="U8" s="16" t="s">
        <v>333</v>
      </c>
      <c r="V8" s="16" t="s">
        <v>334</v>
      </c>
      <c r="W8" s="16" t="s">
        <v>335</v>
      </c>
      <c r="X8" s="16" t="s">
        <v>336</v>
      </c>
      <c r="Y8" s="16" t="s">
        <v>337</v>
      </c>
      <c r="Z8" s="447" t="s">
        <v>338</v>
      </c>
      <c r="AA8" s="17" t="s">
        <v>339</v>
      </c>
    </row>
    <row r="9" spans="2:27" ht="24" customHeight="1" thickTop="1" x14ac:dyDescent="0.15">
      <c r="B9" s="168"/>
      <c r="C9" s="742" t="s">
        <v>340</v>
      </c>
      <c r="D9" s="742"/>
      <c r="E9" s="742"/>
      <c r="F9" s="743"/>
      <c r="G9" s="362">
        <f>IF(OR(ｱ.燃え殻!D24&gt;0,ｱ.燃え殻!D24&lt;0),ｱ.燃え殻!D24,IF(G$19&gt;0,"0",0))</f>
        <v>0</v>
      </c>
      <c r="H9" s="362">
        <f>IF(OR(ｲ.汚泥!D24&gt;0,ｲ.汚泥!D24&lt;0),ｲ.汚泥!D24,IF(H$19&gt;0,"0",0))</f>
        <v>0.1</v>
      </c>
      <c r="I9" s="362">
        <f>IF(OR(ｳ.廃油!D24&gt;0,ｳ.廃油!D24&lt;0),ｳ.廃油!D24,IF(I$19&gt;0,"0",0))</f>
        <v>0</v>
      </c>
      <c r="J9" s="362">
        <f>IF(OR(ｴ.廃酸!$D24&gt;0,ｴ.廃酸!$D24&lt;0),ｴ.廃酸!D24,IF(J$19&gt;0,"0",0))</f>
        <v>0</v>
      </c>
      <c r="K9" s="362">
        <f>IF(OR(ｵ.廃ｱﾙｶﾘ!$D24&gt;0,ｵ.廃ｱﾙｶﾘ!$D24&lt;0),ｵ.廃ｱﾙｶﾘ!D24,IF(K$19&gt;0,"0",0))</f>
        <v>0</v>
      </c>
      <c r="L9" s="362">
        <f>IF(OR(ｶ.廃ﾌﾟﾗ類!D24&gt;0,ｶ.廃ﾌﾟﾗ類!D24&lt;0),ｶ.廃ﾌﾟﾗ類!D24,IF(L$19&gt;0,"0",0))</f>
        <v>56.5</v>
      </c>
      <c r="M9" s="362">
        <f>IF(OR(ｷ.紙くず!D24&gt;0,ｷ.紙くず!D24&lt;0),ｷ.紙くず!D24,IF(M$19&gt;0,"0",0))</f>
        <v>1</v>
      </c>
      <c r="N9" s="362">
        <f>IF(OR(ｸ.木くず!D24&gt;0,ｸ.木くず!D24&lt;0),ｸ.木くず!D24,IF(N$19&gt;0,"0",0))</f>
        <v>2816</v>
      </c>
      <c r="O9" s="362">
        <f>IF(OR(ｹ.繊維くず!D24&gt;0,ｹ.繊維くず!D24&lt;0),ｹ.繊維くず!D24,IF(O$19&gt;0,"0",0))</f>
        <v>19.5</v>
      </c>
      <c r="P9" s="362">
        <f>IF(OR(ｺ.動植物性残さ!D24&gt;0,ｺ.動植物性残さ!D24&lt;0),ｺ.動植物性残さ!D24,IF(P$19&gt;0,"0",0))</f>
        <v>0</v>
      </c>
      <c r="Q9" s="362">
        <f>IF(OR(ｻ.動物系固形不要物!D24&gt;0,ｻ.動物系固形不要物!D24&lt;0),ｻ.動物系固形不要物!D24,IF(Q$19&gt;0,"0",0))</f>
        <v>0</v>
      </c>
      <c r="R9" s="362">
        <f>IF(OR(ｼ.ｺﾞﾑくず!D24&gt;0,ｼ.ｺﾞﾑくず!D24&lt;0),ｼ.ｺﾞﾑくず!D24,IF(R$19&gt;0,"0",0))</f>
        <v>0</v>
      </c>
      <c r="S9" s="362">
        <f>IF(OR(ｽ.金属くず!D24&gt;0,ｽ.金属くず!D24&lt;0),ｽ.金属くず!D24,IF(S$19&gt;0,"0",0))</f>
        <v>1</v>
      </c>
      <c r="T9" s="362">
        <f>IF(OR(ｾ.ｶﾞﾗｽ･ｺﾝｸﾘ･陶磁器くず!D24&gt;0,ｾ.ｶﾞﾗｽ･ｺﾝｸﾘ･陶磁器くず!D24&lt;0),ｾ.ｶﾞﾗｽ･ｺﾝｸﾘ･陶磁器くず!D24,IF(T$19&gt;0,"0",0))</f>
        <v>800</v>
      </c>
      <c r="U9" s="362">
        <f>IF(OR(ｿ.鉱さい!D24&gt;0,ｿ.鉱さい!D24&lt;0),ｿ.鉱さい!D24,IF(U$19&gt;0,"0",0))</f>
        <v>0</v>
      </c>
      <c r="V9" s="362">
        <f>IF(OR(ﾀ.がれき類!D24&gt;0,ﾀ.がれき類!D24&lt;0),ﾀ.がれき類!D24,IF(V$19&gt;0,"0",0))</f>
        <v>7064</v>
      </c>
      <c r="W9" s="362">
        <f>IF(OR(ﾁ.動物のふん尿!D24&gt;0,ﾁ.動物のふん尿!D24&lt;0),ﾁ.動物のふん尿!D24,IF(W$19&gt;0,"0",0))</f>
        <v>0</v>
      </c>
      <c r="X9" s="362">
        <f>IF(OR(ﾂ.動物の死体!D24&gt;0,ﾂ.動物の死体!D24&lt;0),ﾂ.動物の死体!D24,IF(X$19&gt;0,"0",0))</f>
        <v>0</v>
      </c>
      <c r="Y9" s="362">
        <f>IF(OR(ﾃ.ばいじん!D24&gt;0,ﾃ.ばいじん!D24&lt;0),ﾃ.ばいじん!D24,IF(Y$19&gt;0,"0",0))</f>
        <v>0</v>
      </c>
      <c r="Z9" s="363">
        <f>IF(OR(ﾄ.混合廃棄物その他!D24&gt;0,ﾄ.混合廃棄物その他!D24&lt;0),ﾄ.混合廃棄物その他!D24,IF(Z$19&gt;0,"0",0))</f>
        <v>578</v>
      </c>
      <c r="AA9" s="364">
        <f>IF(SUM(G9:Z9)&gt;0,SUM(G9:Z9),IF(AA$19&gt;0,"0",0))</f>
        <v>11336.1</v>
      </c>
    </row>
    <row r="10" spans="2:27" ht="24" customHeight="1" x14ac:dyDescent="0.15">
      <c r="B10" s="171" t="s">
        <v>341</v>
      </c>
      <c r="C10" s="749" t="s">
        <v>342</v>
      </c>
      <c r="D10" s="749"/>
      <c r="E10" s="749"/>
      <c r="F10" s="750"/>
      <c r="G10" s="365">
        <f>IF(OR(ｱ.燃え殻!D25&gt;0,ｱ.燃え殻!D25&lt;0),ｱ.燃え殻!D25,IF(G$19&gt;0,"0",0))</f>
        <v>0</v>
      </c>
      <c r="H10" s="365">
        <f>IF(OR(ｲ.汚泥!D25&gt;0,ｲ.汚泥!D25&lt;0),ｲ.汚泥!D25,IF(H$19&gt;0,"0",0))</f>
        <v>0</v>
      </c>
      <c r="I10" s="365">
        <f>IF(OR(ｳ.廃油!D25&gt;0,ｳ.廃油!D25&lt;0),ｳ.廃油!D25,IF(I$19&gt;0,"0",0))</f>
        <v>0</v>
      </c>
      <c r="J10" s="365">
        <f>IF(OR(ｴ.廃酸!$D25&gt;0,ｴ.廃酸!$D25&lt;0),ｴ.廃酸!D25,IF(J$19&gt;0,"0",0))</f>
        <v>0</v>
      </c>
      <c r="K10" s="365">
        <f>IF(OR(ｵ.廃ｱﾙｶﾘ!$D25&gt;0,ｵ.廃ｱﾙｶﾘ!$D25&lt;0),ｵ.廃ｱﾙｶﾘ!D25,IF(K$19&gt;0,"0",0))</f>
        <v>0</v>
      </c>
      <c r="L10" s="365" t="str">
        <f>IF(OR(ｶ.廃ﾌﾟﾗ類!D25&gt;0,ｶ.廃ﾌﾟﾗ類!D25&lt;0),ｶ.廃ﾌﾟﾗ類!D25,IF(L$19&gt;0,"0",0))</f>
        <v>0</v>
      </c>
      <c r="M10" s="365" t="str">
        <f>IF(OR(ｷ.紙くず!D25&gt;0,ｷ.紙くず!D25&lt;0),ｷ.紙くず!D25,IF(M$19&gt;0,"0",0))</f>
        <v>0</v>
      </c>
      <c r="N10" s="365" t="str">
        <f>IF(OR(ｸ.木くず!D25&gt;0,ｸ.木くず!D25&lt;0),ｸ.木くず!D25,IF(N$19&gt;0,"0",0))</f>
        <v>0</v>
      </c>
      <c r="O10" s="365" t="str">
        <f>IF(OR(ｹ.繊維くず!D25&gt;0,ｹ.繊維くず!D25&lt;0),ｹ.繊維くず!D25,IF(O$19&gt;0,"0",0))</f>
        <v>0</v>
      </c>
      <c r="P10" s="365">
        <f>IF(OR(ｺ.動植物性残さ!D25&gt;0,ｺ.動植物性残さ!D25&lt;0),ｺ.動植物性残さ!D25,IF(P$19&gt;0,"0",0))</f>
        <v>0</v>
      </c>
      <c r="Q10" s="365">
        <f>IF(OR(ｻ.動物系固形不要物!D25&gt;0,ｻ.動物系固形不要物!D25&lt;0),ｻ.動物系固形不要物!D25,IF(Q$19&gt;0,"0",0))</f>
        <v>0</v>
      </c>
      <c r="R10" s="365">
        <f>IF(OR(ｼ.ｺﾞﾑくず!D25&gt;0,ｼ.ｺﾞﾑくず!D25&lt;0),ｼ.ｺﾞﾑくず!D25,IF(R$19&gt;0,"0",0))</f>
        <v>0</v>
      </c>
      <c r="S10" s="365" t="str">
        <f>IF(OR(ｽ.金属くず!D25&gt;0,ｽ.金属くず!D25&lt;0),ｽ.金属くず!D25,IF(S$19&gt;0,"0",0))</f>
        <v>0</v>
      </c>
      <c r="T10" s="365" t="str">
        <f>IF(OR(ｾ.ｶﾞﾗｽ･ｺﾝｸﾘ･陶磁器くず!D25&gt;0,ｾ.ｶﾞﾗｽ･ｺﾝｸﾘ･陶磁器くず!D25&lt;0),ｾ.ｶﾞﾗｽ･ｺﾝｸﾘ･陶磁器くず!D25,IF(T$19&gt;0,"0",0))</f>
        <v>0</v>
      </c>
      <c r="U10" s="365">
        <f>IF(OR(ｿ.鉱さい!D25&gt;0,ｿ.鉱さい!D25&lt;0),ｿ.鉱さい!D25,IF(U$19&gt;0,"0",0))</f>
        <v>0</v>
      </c>
      <c r="V10" s="365" t="str">
        <f>IF(OR(ﾀ.がれき類!D25&gt;0,ﾀ.がれき類!D25&lt;0),ﾀ.がれき類!D25,IF(V$19&gt;0,"0",0))</f>
        <v>0</v>
      </c>
      <c r="W10" s="365">
        <f>IF(OR(ﾁ.動物のふん尿!D25&gt;0,ﾁ.動物のふん尿!D25&lt;0),ﾁ.動物のふん尿!D25,IF(W$19&gt;0,"0",0))</f>
        <v>0</v>
      </c>
      <c r="X10" s="365">
        <f>IF(OR(ﾂ.動物の死体!D25&gt;0,ﾂ.動物の死体!D25&lt;0),ﾂ.動物の死体!D25,IF(X$19&gt;0,"0",0))</f>
        <v>0</v>
      </c>
      <c r="Y10" s="365">
        <f>IF(OR(ﾃ.ばいじん!D25&gt;0,ﾃ.ばいじん!D25&lt;0),ﾃ.ばいじん!D25,IF(Y$19&gt;0,"0",0))</f>
        <v>0</v>
      </c>
      <c r="Z10" s="366" t="str">
        <f>IF(OR(ﾄ.混合廃棄物その他!D25&gt;0,ﾄ.混合廃棄物その他!D25&lt;0),ﾄ.混合廃棄物その他!D25,IF(Z$19&gt;0,"0",0))</f>
        <v>0</v>
      </c>
      <c r="AA10" s="367" t="str">
        <f t="shared" ref="AA10:AA18" si="0">IF(SUM(G10:Z10)&gt;0,SUM(G10:Z10),IF(AA$19&gt;0,"0",0))</f>
        <v>0</v>
      </c>
    </row>
    <row r="11" spans="2:27" ht="24" customHeight="1" x14ac:dyDescent="0.15">
      <c r="B11" s="171" t="s">
        <v>343</v>
      </c>
      <c r="C11" s="751" t="s">
        <v>344</v>
      </c>
      <c r="D11" s="751"/>
      <c r="E11" s="751"/>
      <c r="F11" s="752"/>
      <c r="G11" s="368">
        <f>IF(OR(ｱ.燃え殻!D26&gt;0,ｱ.燃え殻!D26&lt;0),ｱ.燃え殻!D26,IF(G$19&gt;0,"0",0))</f>
        <v>0</v>
      </c>
      <c r="H11" s="368">
        <f>IF(OR(ｲ.汚泥!D26&gt;0,ｲ.汚泥!D26&lt;0),ｲ.汚泥!D26,IF(H$19&gt;0,"0",0))</f>
        <v>0</v>
      </c>
      <c r="I11" s="368">
        <f>IF(OR(ｳ.廃油!D26&gt;0,ｳ.廃油!D26&lt;0),ｳ.廃油!D26,IF(I$19&gt;0,"0",0))</f>
        <v>0</v>
      </c>
      <c r="J11" s="368">
        <f>IF(OR(ｴ.廃酸!$D26&gt;0,ｴ.廃酸!$D26&lt;0),ｴ.廃酸!D26,IF(J$19&gt;0,"0",0))</f>
        <v>0</v>
      </c>
      <c r="K11" s="368">
        <f>IF(OR(ｵ.廃ｱﾙｶﾘ!$D26&gt;0,ｵ.廃ｱﾙｶﾘ!$D26&lt;0),ｵ.廃ｱﾙｶﾘ!D26,IF(K$19&gt;0,"0",0))</f>
        <v>0</v>
      </c>
      <c r="L11" s="368" t="str">
        <f>IF(OR(ｶ.廃ﾌﾟﾗ類!D26&gt;0,ｶ.廃ﾌﾟﾗ類!D26&lt;0),ｶ.廃ﾌﾟﾗ類!D26,IF(L$19&gt;0,"0",0))</f>
        <v>0</v>
      </c>
      <c r="M11" s="368" t="str">
        <f>IF(OR(ｷ.紙くず!D26&gt;0,ｷ.紙くず!D26&lt;0),ｷ.紙くず!D26,IF(M$19&gt;0,"0",0))</f>
        <v>0</v>
      </c>
      <c r="N11" s="368" t="str">
        <f>IF(OR(ｸ.木くず!D26&gt;0,ｸ.木くず!D26&lt;0),ｸ.木くず!D26,IF(N$19&gt;0,"0",0))</f>
        <v>0</v>
      </c>
      <c r="O11" s="368" t="str">
        <f>IF(OR(ｹ.繊維くず!D26&gt;0,ｹ.繊維くず!D26&lt;0),ｹ.繊維くず!D26,IF(O$19&gt;0,"0",0))</f>
        <v>0</v>
      </c>
      <c r="P11" s="368">
        <f>IF(OR(ｺ.動植物性残さ!D26&gt;0,ｺ.動植物性残さ!D26&lt;0),ｺ.動植物性残さ!D26,IF(P$19&gt;0,"0",0))</f>
        <v>0</v>
      </c>
      <c r="Q11" s="368">
        <f>IF(OR(ｻ.動物系固形不要物!D26&gt;0,ｻ.動物系固形不要物!D26&lt;0),ｻ.動物系固形不要物!D26,IF(Q$19&gt;0,"0",0))</f>
        <v>0</v>
      </c>
      <c r="R11" s="368">
        <f>IF(OR(ｼ.ｺﾞﾑくず!D26&gt;0,ｼ.ｺﾞﾑくず!D26&lt;0),ｼ.ｺﾞﾑくず!D26,IF(R$19&gt;0,"0",0))</f>
        <v>0</v>
      </c>
      <c r="S11" s="368" t="str">
        <f>IF(OR(ｽ.金属くず!D26&gt;0,ｽ.金属くず!D26&lt;0),ｽ.金属くず!D26,IF(S$19&gt;0,"0",0))</f>
        <v>0</v>
      </c>
      <c r="T11" s="368" t="str">
        <f>IF(OR(ｾ.ｶﾞﾗｽ･ｺﾝｸﾘ･陶磁器くず!D26&gt;0,ｾ.ｶﾞﾗｽ･ｺﾝｸﾘ･陶磁器くず!D26&lt;0),ｾ.ｶﾞﾗｽ･ｺﾝｸﾘ･陶磁器くず!D26,IF(T$19&gt;0,"0",0))</f>
        <v>0</v>
      </c>
      <c r="U11" s="368">
        <f>IF(OR(ｿ.鉱さい!D26&gt;0,ｿ.鉱さい!D26&lt;0),ｿ.鉱さい!D26,IF(U$19&gt;0,"0",0))</f>
        <v>0</v>
      </c>
      <c r="V11" s="368" t="str">
        <f>IF(OR(ﾀ.がれき類!D26&gt;0,ﾀ.がれき類!D26&lt;0),ﾀ.がれき類!D26,IF(V$19&gt;0,"0",0))</f>
        <v>0</v>
      </c>
      <c r="W11" s="368">
        <f>IF(OR(ﾁ.動物のふん尿!D26&gt;0,ﾁ.動物のふん尿!D26&lt;0),ﾁ.動物のふん尿!D26,IF(W$19&gt;0,"0",0))</f>
        <v>0</v>
      </c>
      <c r="X11" s="368">
        <f>IF(OR(ﾂ.動物の死体!D26&gt;0,ﾂ.動物の死体!D26&lt;0),ﾂ.動物の死体!D26,IF(X$19&gt;0,"0",0))</f>
        <v>0</v>
      </c>
      <c r="Y11" s="368">
        <f>IF(OR(ﾃ.ばいじん!D26&gt;0,ﾃ.ばいじん!D26&lt;0),ﾃ.ばいじん!D26,IF(Y$19&gt;0,"0",0))</f>
        <v>0</v>
      </c>
      <c r="Z11" s="369" t="str">
        <f>IF(OR(ﾄ.混合廃棄物その他!D26&gt;0,ﾄ.混合廃棄物その他!D26&lt;0),ﾄ.混合廃棄物その他!D26,IF(Z$19&gt;0,"0",0))</f>
        <v>0</v>
      </c>
      <c r="AA11" s="370" t="str">
        <f t="shared" si="0"/>
        <v>0</v>
      </c>
    </row>
    <row r="12" spans="2:27" ht="24" customHeight="1" x14ac:dyDescent="0.15">
      <c r="B12" s="171">
        <v>5</v>
      </c>
      <c r="C12" s="751" t="s">
        <v>345</v>
      </c>
      <c r="D12" s="751"/>
      <c r="E12" s="751"/>
      <c r="F12" s="752"/>
      <c r="G12" s="368">
        <f>IF(OR(ｱ.燃え殻!D27&gt;0,ｱ.燃え殻!D27&lt;0),ｱ.燃え殻!D27,IF(G$19&gt;0,"0",0))</f>
        <v>0</v>
      </c>
      <c r="H12" s="368">
        <f>IF(OR(ｲ.汚泥!D27&gt;0,ｲ.汚泥!D27&lt;0),ｲ.汚泥!D27,IF(H$19&gt;0,"0",0))</f>
        <v>0</v>
      </c>
      <c r="I12" s="368">
        <f>IF(OR(ｳ.廃油!D27&gt;0,ｳ.廃油!D27&lt;0),ｳ.廃油!D27,IF(I$19&gt;0,"0",0))</f>
        <v>0</v>
      </c>
      <c r="J12" s="368">
        <f>IF(OR(ｴ.廃酸!$D27&gt;0,ｴ.廃酸!$D27&lt;0),ｴ.廃酸!D27,IF(J$19&gt;0,"0",0))</f>
        <v>0</v>
      </c>
      <c r="K12" s="368">
        <f>IF(OR(ｵ.廃ｱﾙｶﾘ!$D27&gt;0,ｵ.廃ｱﾙｶﾘ!$D27&lt;0),ｵ.廃ｱﾙｶﾘ!D27,IF(K$19&gt;0,"0",0))</f>
        <v>0</v>
      </c>
      <c r="L12" s="368" t="str">
        <f>IF(OR(ｶ.廃ﾌﾟﾗ類!D27&gt;0,ｶ.廃ﾌﾟﾗ類!D27&lt;0),ｶ.廃ﾌﾟﾗ類!D27,IF(L$19&gt;0,"0",0))</f>
        <v>0</v>
      </c>
      <c r="M12" s="368" t="str">
        <f>IF(OR(ｷ.紙くず!D27&gt;0,ｷ.紙くず!D27&lt;0),ｷ.紙くず!D27,IF(M$19&gt;0,"0",0))</f>
        <v>0</v>
      </c>
      <c r="N12" s="368" t="str">
        <f>IF(OR(ｸ.木くず!D27&gt;0,ｸ.木くず!D27&lt;0),ｸ.木くず!D27,IF(N$19&gt;0,"0",0))</f>
        <v>0</v>
      </c>
      <c r="O12" s="368" t="str">
        <f>IF(OR(ｹ.繊維くず!D27&gt;0,ｹ.繊維くず!D27&lt;0),ｹ.繊維くず!D27,IF(O$19&gt;0,"0",0))</f>
        <v>0</v>
      </c>
      <c r="P12" s="368">
        <f>IF(OR(ｺ.動植物性残さ!D27&gt;0,ｺ.動植物性残さ!D27&lt;0),ｺ.動植物性残さ!D27,IF(P$19&gt;0,"0",0))</f>
        <v>0</v>
      </c>
      <c r="Q12" s="368">
        <f>IF(OR(ｻ.動物系固形不要物!D27&gt;0,ｻ.動物系固形不要物!D27&lt;0),ｻ.動物系固形不要物!D27,IF(Q$19&gt;0,"0",0))</f>
        <v>0</v>
      </c>
      <c r="R12" s="368">
        <f>IF(OR(ｼ.ｺﾞﾑくず!D27&gt;0,ｼ.ｺﾞﾑくず!D27&lt;0),ｼ.ｺﾞﾑくず!D27,IF(R$19&gt;0,"0",0))</f>
        <v>0</v>
      </c>
      <c r="S12" s="368" t="str">
        <f>IF(OR(ｽ.金属くず!D27&gt;0,ｽ.金属くず!D27&lt;0),ｽ.金属くず!D27,IF(S$19&gt;0,"0",0))</f>
        <v>0</v>
      </c>
      <c r="T12" s="368" t="str">
        <f>IF(OR(ｾ.ｶﾞﾗｽ･ｺﾝｸﾘ･陶磁器くず!D27&gt;0,ｾ.ｶﾞﾗｽ･ｺﾝｸﾘ･陶磁器くず!D27&lt;0),ｾ.ｶﾞﾗｽ･ｺﾝｸﾘ･陶磁器くず!D27,IF(T$19&gt;0,"0",0))</f>
        <v>0</v>
      </c>
      <c r="U12" s="368">
        <f>IF(OR(ｿ.鉱さい!D27&gt;0,ｿ.鉱さい!D27&lt;0),ｿ.鉱さい!D27,IF(U$19&gt;0,"0",0))</f>
        <v>0</v>
      </c>
      <c r="V12" s="368" t="str">
        <f>IF(OR(ﾀ.がれき類!D27&gt;0,ﾀ.がれき類!D27&lt;0),ﾀ.がれき類!D27,IF(V$19&gt;0,"0",0))</f>
        <v>0</v>
      </c>
      <c r="W12" s="368">
        <f>IF(OR(ﾁ.動物のふん尿!D27&gt;0,ﾁ.動物のふん尿!D27&lt;0),ﾁ.動物のふん尿!D27,IF(W$19&gt;0,"0",0))</f>
        <v>0</v>
      </c>
      <c r="X12" s="368">
        <f>IF(OR(ﾂ.動物の死体!D27&gt;0,ﾂ.動物の死体!D27&lt;0),ﾂ.動物の死体!D27,IF(X$19&gt;0,"0",0))</f>
        <v>0</v>
      </c>
      <c r="Y12" s="368">
        <f>IF(OR(ﾃ.ばいじん!D27&gt;0,ﾃ.ばいじん!D27&lt;0),ﾃ.ばいじん!D27,IF(Y$19&gt;0,"0",0))</f>
        <v>0</v>
      </c>
      <c r="Z12" s="369" t="str">
        <f>IF(OR(ﾄ.混合廃棄物その他!D27&gt;0,ﾄ.混合廃棄物その他!D27&lt;0),ﾄ.混合廃棄物その他!D27,IF(Z$19&gt;0,"0",0))</f>
        <v>0</v>
      </c>
      <c r="AA12" s="370" t="str">
        <f t="shared" si="0"/>
        <v>0</v>
      </c>
    </row>
    <row r="13" spans="2:27" ht="24" customHeight="1" x14ac:dyDescent="0.15">
      <c r="B13" s="171" t="s">
        <v>346</v>
      </c>
      <c r="C13" s="753" t="s">
        <v>347</v>
      </c>
      <c r="D13" s="754"/>
      <c r="E13" s="754"/>
      <c r="F13" s="755"/>
      <c r="G13" s="368">
        <f>IF(OR(ｱ.燃え殻!D28&gt;0,ｱ.燃え殻!D28&lt;0),ｱ.燃え殻!D28,IF(G$19&gt;0,"0",0))</f>
        <v>0</v>
      </c>
      <c r="H13" s="368">
        <f>IF(OR(ｲ.汚泥!D28&gt;0,ｲ.汚泥!D28&lt;0),ｲ.汚泥!D28,IF(H$19&gt;0,"0",0))</f>
        <v>0</v>
      </c>
      <c r="I13" s="368">
        <f>IF(OR(ｳ.廃油!D28&gt;0,ｳ.廃油!D28&lt;0),ｳ.廃油!D28,IF(I$19&gt;0,"0",0))</f>
        <v>0</v>
      </c>
      <c r="J13" s="368">
        <f>IF(OR(ｴ.廃酸!$D28&gt;0,ｴ.廃酸!$D28&lt;0),ｴ.廃酸!D28,IF(J$19&gt;0,"0",0))</f>
        <v>0</v>
      </c>
      <c r="K13" s="368">
        <f>IF(OR(ｵ.廃ｱﾙｶﾘ!$D28&gt;0,ｵ.廃ｱﾙｶﾘ!$D28&lt;0),ｵ.廃ｱﾙｶﾘ!D28,IF(K$19&gt;0,"0",0))</f>
        <v>0</v>
      </c>
      <c r="L13" s="368" t="str">
        <f>IF(OR(ｶ.廃ﾌﾟﾗ類!D28&gt;0,ｶ.廃ﾌﾟﾗ類!D28&lt;0),ｶ.廃ﾌﾟﾗ類!D28,IF(L$19&gt;0,"0",0))</f>
        <v>0</v>
      </c>
      <c r="M13" s="368" t="str">
        <f>IF(OR(ｷ.紙くず!D28&gt;0,ｷ.紙くず!D28&lt;0),ｷ.紙くず!D28,IF(M$19&gt;0,"0",0))</f>
        <v>0</v>
      </c>
      <c r="N13" s="368" t="str">
        <f>IF(OR(ｸ.木くず!D28&gt;0,ｸ.木くず!D28&lt;0),ｸ.木くず!D28,IF(N$19&gt;0,"0",0))</f>
        <v>0</v>
      </c>
      <c r="O13" s="368" t="str">
        <f>IF(OR(ｹ.繊維くず!D28&gt;0,ｹ.繊維くず!D28&lt;0),ｹ.繊維くず!D28,IF(O$19&gt;0,"0",0))</f>
        <v>0</v>
      </c>
      <c r="P13" s="368">
        <f>IF(OR(ｺ.動植物性残さ!D28&gt;0,ｺ.動植物性残さ!D28&lt;0),ｺ.動植物性残さ!D28,IF(P$19&gt;0,"0",0))</f>
        <v>0</v>
      </c>
      <c r="Q13" s="368">
        <f>IF(OR(ｻ.動物系固形不要物!D28&gt;0,ｻ.動物系固形不要物!D28&lt;0),ｻ.動物系固形不要物!D28,IF(Q$19&gt;0,"0",0))</f>
        <v>0</v>
      </c>
      <c r="R13" s="368">
        <f>IF(OR(ｼ.ｺﾞﾑくず!D28&gt;0,ｼ.ｺﾞﾑくず!D28&lt;0),ｼ.ｺﾞﾑくず!D28,IF(R$19&gt;0,"0",0))</f>
        <v>0</v>
      </c>
      <c r="S13" s="368" t="str">
        <f>IF(OR(ｽ.金属くず!D28&gt;0,ｽ.金属くず!D28&lt;0),ｽ.金属くず!D28,IF(S$19&gt;0,"0",0))</f>
        <v>0</v>
      </c>
      <c r="T13" s="368" t="str">
        <f>IF(OR(ｾ.ｶﾞﾗｽ･ｺﾝｸﾘ･陶磁器くず!D28&gt;0,ｾ.ｶﾞﾗｽ･ｺﾝｸﾘ･陶磁器くず!D28&lt;0),ｾ.ｶﾞﾗｽ･ｺﾝｸﾘ･陶磁器くず!D28,IF(T$19&gt;0,"0",0))</f>
        <v>0</v>
      </c>
      <c r="U13" s="368">
        <f>IF(OR(ｿ.鉱さい!D28&gt;0,ｿ.鉱さい!D28&lt;0),ｿ.鉱さい!D28,IF(U$19&gt;0,"0",0))</f>
        <v>0</v>
      </c>
      <c r="V13" s="368" t="str">
        <f>IF(OR(ﾀ.がれき類!D28&gt;0,ﾀ.がれき類!D28&lt;0),ﾀ.がれき類!D28,IF(V$19&gt;0,"0",0))</f>
        <v>0</v>
      </c>
      <c r="W13" s="368">
        <f>IF(OR(ﾁ.動物のふん尿!D28&gt;0,ﾁ.動物のふん尿!D28&lt;0),ﾁ.動物のふん尿!D28,IF(W$19&gt;0,"0",0))</f>
        <v>0</v>
      </c>
      <c r="X13" s="368">
        <f>IF(OR(ﾂ.動物の死体!D28&gt;0,ﾂ.動物の死体!D28&lt;0),ﾂ.動物の死体!D28,IF(X$19&gt;0,"0",0))</f>
        <v>0</v>
      </c>
      <c r="Y13" s="368">
        <f>IF(OR(ﾃ.ばいじん!D28&gt;0,ﾃ.ばいじん!D28&lt;0),ﾃ.ばいじん!D28,IF(Y$19&gt;0,"0",0))</f>
        <v>0</v>
      </c>
      <c r="Z13" s="369" t="str">
        <f>IF(OR(ﾄ.混合廃棄物その他!D28&gt;0,ﾄ.混合廃棄物その他!D28&lt;0),ﾄ.混合廃棄物その他!D28,IF(Z$19&gt;0,"0",0))</f>
        <v>0</v>
      </c>
      <c r="AA13" s="370" t="str">
        <f t="shared" si="0"/>
        <v>0</v>
      </c>
    </row>
    <row r="14" spans="2:27" ht="24" customHeight="1" x14ac:dyDescent="0.15">
      <c r="B14" s="171" t="s">
        <v>348</v>
      </c>
      <c r="C14" s="751" t="s">
        <v>246</v>
      </c>
      <c r="D14" s="751"/>
      <c r="E14" s="751"/>
      <c r="F14" s="752"/>
      <c r="G14" s="368">
        <f>IF(OR(ｱ.燃え殻!D29&gt;0,ｱ.燃え殻!D29&lt;0),ｱ.燃え殻!D29,IF(G$19&gt;0,"0",0))</f>
        <v>0</v>
      </c>
      <c r="H14" s="368">
        <f>IF(OR(ｲ.汚泥!D29&gt;0,ｲ.汚泥!D29&lt;0),ｲ.汚泥!D29,IF(H$19&gt;0,"0",0))</f>
        <v>0.1</v>
      </c>
      <c r="I14" s="368">
        <f>IF(OR(ｳ.廃油!D29&gt;0,ｳ.廃油!D29&lt;0),ｳ.廃油!D29,IF(I$19&gt;0,"0",0))</f>
        <v>0</v>
      </c>
      <c r="J14" s="368">
        <f>IF(OR(ｴ.廃酸!$D29&gt;0,ｴ.廃酸!$D29&lt;0),ｴ.廃酸!D29,IF(J$19&gt;0,"0",0))</f>
        <v>0</v>
      </c>
      <c r="K14" s="368">
        <f>IF(OR(ｵ.廃ｱﾙｶﾘ!$D29&gt;0,ｵ.廃ｱﾙｶﾘ!$D29&lt;0),ｵ.廃ｱﾙｶﾘ!D29,IF(K$19&gt;0,"0",0))</f>
        <v>0</v>
      </c>
      <c r="L14" s="368">
        <f>IF(OR(ｶ.廃ﾌﾟﾗ類!D29&gt;0,ｶ.廃ﾌﾟﾗ類!D29&lt;0),ｶ.廃ﾌﾟﾗ類!D29,IF(L$19&gt;0,"0",0))</f>
        <v>56.5</v>
      </c>
      <c r="M14" s="368">
        <f>IF(OR(ｷ.紙くず!D29&gt;0,ｷ.紙くず!D29&lt;0),ｷ.紙くず!D29,IF(M$19&gt;0,"0",0))</f>
        <v>1</v>
      </c>
      <c r="N14" s="368">
        <f>IF(OR(ｸ.木くず!D29&gt;0,ｸ.木くず!D29&lt;0),ｸ.木くず!D29,IF(N$19&gt;0,"0",0))</f>
        <v>2816</v>
      </c>
      <c r="O14" s="368">
        <f>IF(OR(ｹ.繊維くず!D29&gt;0,ｹ.繊維くず!D29&lt;0),ｹ.繊維くず!D29,IF(O$19&gt;0,"0",0))</f>
        <v>19.5</v>
      </c>
      <c r="P14" s="368">
        <f>IF(OR(ｺ.動植物性残さ!D29&gt;0,ｺ.動植物性残さ!D29&lt;0),ｺ.動植物性残さ!D29,IF(P$19&gt;0,"0",0))</f>
        <v>0</v>
      </c>
      <c r="Q14" s="368">
        <f>IF(OR(ｻ.動物系固形不要物!D29&gt;0,ｻ.動物系固形不要物!D29&lt;0),ｻ.動物系固形不要物!D29,IF(Q$19&gt;0,"0",0))</f>
        <v>0</v>
      </c>
      <c r="R14" s="368">
        <f>IF(OR(ｼ.ｺﾞﾑくず!D29&gt;0,ｼ.ｺﾞﾑくず!D29&lt;0),ｼ.ｺﾞﾑくず!D29,IF(R$19&gt;0,"0",0))</f>
        <v>0</v>
      </c>
      <c r="S14" s="368">
        <f>IF(OR(ｽ.金属くず!D29&gt;0,ｽ.金属くず!D29&lt;0),ｽ.金属くず!D29,IF(S$19&gt;0,"0",0))</f>
        <v>1</v>
      </c>
      <c r="T14" s="368">
        <f>IF(OR(ｾ.ｶﾞﾗｽ･ｺﾝｸﾘ･陶磁器くず!D29&gt;0,ｾ.ｶﾞﾗｽ･ｺﾝｸﾘ･陶磁器くず!D29&lt;0),ｾ.ｶﾞﾗｽ･ｺﾝｸﾘ･陶磁器くず!D29,IF(T$19&gt;0,"0",0))</f>
        <v>800</v>
      </c>
      <c r="U14" s="368">
        <f>IF(OR(ｿ.鉱さい!D29&gt;0,ｿ.鉱さい!D29&lt;0),ｿ.鉱さい!D29,IF(U$19&gt;0,"0",0))</f>
        <v>0</v>
      </c>
      <c r="V14" s="368">
        <f>IF(OR(ﾀ.がれき類!D29&gt;0,ﾀ.がれき類!D29&lt;0),ﾀ.がれき類!D29,IF(V$19&gt;0,"0",0))</f>
        <v>7064</v>
      </c>
      <c r="W14" s="368">
        <f>IF(OR(ﾁ.動物のふん尿!D29&gt;0,ﾁ.動物のふん尿!D29&lt;0),ﾁ.動物のふん尿!D29,IF(W$19&gt;0,"0",0))</f>
        <v>0</v>
      </c>
      <c r="X14" s="368">
        <f>IF(OR(ﾂ.動物の死体!D29&gt;0,ﾂ.動物の死体!D29&lt;0),ﾂ.動物の死体!D29,IF(X$19&gt;0,"0",0))</f>
        <v>0</v>
      </c>
      <c r="Y14" s="368">
        <f>IF(OR(ﾃ.ばいじん!D29&gt;0,ﾃ.ばいじん!D29&lt;0),ﾃ.ばいじん!D29,IF(Y$19&gt;0,"0",0))</f>
        <v>0</v>
      </c>
      <c r="Z14" s="369">
        <f>IF(OR(ﾄ.混合廃棄物その他!D29&gt;0,ﾄ.混合廃棄物その他!D29&lt;0),ﾄ.混合廃棄物その他!D29,IF(Z$19&gt;0,"0",0))</f>
        <v>578</v>
      </c>
      <c r="AA14" s="370">
        <f t="shared" si="0"/>
        <v>11336.1</v>
      </c>
    </row>
    <row r="15" spans="2:27" ht="24" customHeight="1" x14ac:dyDescent="0.15">
      <c r="B15" s="171" t="s">
        <v>349</v>
      </c>
      <c r="C15" s="751" t="s">
        <v>254</v>
      </c>
      <c r="D15" s="751"/>
      <c r="E15" s="751"/>
      <c r="F15" s="752"/>
      <c r="G15" s="368">
        <f>IF(OR(ｱ.燃え殻!D30&gt;0,ｱ.燃え殻!D30&lt;0),ｱ.燃え殻!D30,IF(G$19&gt;0,"0",0))</f>
        <v>0</v>
      </c>
      <c r="H15" s="368">
        <f>IF(OR(ｲ.汚泥!D30&gt;0,ｲ.汚泥!D30&lt;0),ｲ.汚泥!D30,IF(H$19&gt;0,"0",0))</f>
        <v>0</v>
      </c>
      <c r="I15" s="368">
        <f>IF(OR(ｳ.廃油!D30&gt;0,ｳ.廃油!D30&lt;0),ｳ.廃油!D30,IF(I$19&gt;0,"0",0))</f>
        <v>0</v>
      </c>
      <c r="J15" s="368">
        <f>IF(OR(ｴ.廃酸!$D30&gt;0,ｴ.廃酸!$D30&lt;0),ｴ.廃酸!D30,IF(J$19&gt;0,"0",0))</f>
        <v>0</v>
      </c>
      <c r="K15" s="368">
        <f>IF(OR(ｵ.廃ｱﾙｶﾘ!$D30&gt;0,ｵ.廃ｱﾙｶﾘ!$D30&lt;0),ｵ.廃ｱﾙｶﾘ!D30,IF(K$19&gt;0,"0",0))</f>
        <v>0</v>
      </c>
      <c r="L15" s="368" t="str">
        <f>IF(OR(ｶ.廃ﾌﾟﾗ類!D30&gt;0,ｶ.廃ﾌﾟﾗ類!D30&lt;0),ｶ.廃ﾌﾟﾗ類!D30,IF(L$19&gt;0,"0",0))</f>
        <v>0</v>
      </c>
      <c r="M15" s="368" t="str">
        <f>IF(OR(ｷ.紙くず!D30&gt;0,ｷ.紙くず!D30&lt;0),ｷ.紙くず!D30,IF(M$19&gt;0,"0",0))</f>
        <v>0</v>
      </c>
      <c r="N15" s="368" t="str">
        <f>IF(OR(ｸ.木くず!D30&gt;0,ｸ.木くず!D30&lt;0),ｸ.木くず!D30,IF(N$19&gt;0,"0",0))</f>
        <v>0</v>
      </c>
      <c r="O15" s="368" t="str">
        <f>IF(OR(ｹ.繊維くず!D30&gt;0,ｹ.繊維くず!D30&lt;0),ｹ.繊維くず!D30,IF(O$19&gt;0,"0",0))</f>
        <v>0</v>
      </c>
      <c r="P15" s="368">
        <f>IF(OR(ｺ.動植物性残さ!D30&gt;0,ｺ.動植物性残さ!D30&lt;0),ｺ.動植物性残さ!D30,IF(P$19&gt;0,"0",0))</f>
        <v>0</v>
      </c>
      <c r="Q15" s="368">
        <f>IF(OR(ｻ.動物系固形不要物!D30&gt;0,ｻ.動物系固形不要物!D30&lt;0),ｻ.動物系固形不要物!D30,IF(Q$19&gt;0,"0",0))</f>
        <v>0</v>
      </c>
      <c r="R15" s="368">
        <f>IF(OR(ｼ.ｺﾞﾑくず!D30&gt;0,ｼ.ｺﾞﾑくず!D30&lt;0),ｼ.ｺﾞﾑくず!D30,IF(R$19&gt;0,"0",0))</f>
        <v>0</v>
      </c>
      <c r="S15" s="368" t="str">
        <f>IF(OR(ｽ.金属くず!D30&gt;0,ｽ.金属くず!D30&lt;0),ｽ.金属くず!D30,IF(S$19&gt;0,"0",0))</f>
        <v>0</v>
      </c>
      <c r="T15" s="368" t="str">
        <f>IF(OR(ｾ.ｶﾞﾗｽ･ｺﾝｸﾘ･陶磁器くず!D30&gt;0,ｾ.ｶﾞﾗｽ･ｺﾝｸﾘ･陶磁器くず!D30&lt;0),ｾ.ｶﾞﾗｽ･ｺﾝｸﾘ･陶磁器くず!D30,IF(T$19&gt;0,"0",0))</f>
        <v>0</v>
      </c>
      <c r="U15" s="368">
        <f>IF(OR(ｿ.鉱さい!D30&gt;0,ｿ.鉱さい!D30&lt;0),ｿ.鉱さい!D30,IF(U$19&gt;0,"0",0))</f>
        <v>0</v>
      </c>
      <c r="V15" s="368" t="str">
        <f>IF(OR(ﾀ.がれき類!D30&gt;0,ﾀ.がれき類!D30&lt;0),ﾀ.がれき類!D30,IF(V$19&gt;0,"0",0))</f>
        <v>0</v>
      </c>
      <c r="W15" s="368">
        <f>IF(OR(ﾁ.動物のふん尿!D30&gt;0,ﾁ.動物のふん尿!D30&lt;0),ﾁ.動物のふん尿!D30,IF(W$19&gt;0,"0",0))</f>
        <v>0</v>
      </c>
      <c r="X15" s="368">
        <f>IF(OR(ﾂ.動物の死体!D30&gt;0,ﾂ.動物の死体!D30&lt;0),ﾂ.動物の死体!D30,IF(X$19&gt;0,"0",0))</f>
        <v>0</v>
      </c>
      <c r="Y15" s="368">
        <f>IF(OR(ﾃ.ばいじん!D30&gt;0,ﾃ.ばいじん!D30&lt;0),ﾃ.ばいじん!D30,IF(Y$19&gt;0,"0",0))</f>
        <v>0</v>
      </c>
      <c r="Z15" s="369" t="str">
        <f>IF(OR(ﾄ.混合廃棄物その他!D30&gt;0,ﾄ.混合廃棄物その他!D30&lt;0),ﾄ.混合廃棄物その他!D30,IF(Z$19&gt;0,"0",0))</f>
        <v>0</v>
      </c>
      <c r="AA15" s="370" t="str">
        <f t="shared" si="0"/>
        <v>0</v>
      </c>
    </row>
    <row r="16" spans="2:27" ht="24" customHeight="1" x14ac:dyDescent="0.15">
      <c r="B16" s="171" t="s">
        <v>350</v>
      </c>
      <c r="C16" s="751" t="s">
        <v>256</v>
      </c>
      <c r="D16" s="751"/>
      <c r="E16" s="751"/>
      <c r="F16" s="752"/>
      <c r="G16" s="368">
        <f>IF(OR(ｱ.燃え殻!D31&gt;0,ｱ.燃え殻!D31&lt;0),ｱ.燃え殻!D31,IF(G$19&gt;0,"0",0))</f>
        <v>0</v>
      </c>
      <c r="H16" s="368">
        <f>IF(OR(ｲ.汚泥!D31&gt;0,ｲ.汚泥!D31&lt;0),ｲ.汚泥!D31,IF(H$19&gt;0,"0",0))</f>
        <v>0.1</v>
      </c>
      <c r="I16" s="368">
        <f>IF(OR(ｳ.廃油!D31&gt;0,ｳ.廃油!D31&lt;0),ｳ.廃油!D31,IF(I$19&gt;0,"0",0))</f>
        <v>0</v>
      </c>
      <c r="J16" s="368">
        <f>IF(OR(ｴ.廃酸!$D31&gt;0,ｴ.廃酸!$D31&lt;0),ｴ.廃酸!D31,IF(J$19&gt;0,"0",0))</f>
        <v>0</v>
      </c>
      <c r="K16" s="368">
        <f>IF(OR(ｵ.廃ｱﾙｶﾘ!$D31&gt;0,ｵ.廃ｱﾙｶﾘ!$D31&lt;0),ｵ.廃ｱﾙｶﾘ!D31,IF(K$19&gt;0,"0",0))</f>
        <v>0</v>
      </c>
      <c r="L16" s="368">
        <f>IF(OR(ｶ.廃ﾌﾟﾗ類!D31&gt;0,ｶ.廃ﾌﾟﾗ類!D31&lt;0),ｶ.廃ﾌﾟﾗ類!D31,IF(L$19&gt;0,"0",0))</f>
        <v>56.5</v>
      </c>
      <c r="M16" s="368">
        <f>IF(OR(ｷ.紙くず!D31&gt;0,ｷ.紙くず!D31&lt;0),ｷ.紙くず!D31,IF(M$19&gt;0,"0",0))</f>
        <v>1</v>
      </c>
      <c r="N16" s="368">
        <f>IF(OR(ｸ.木くず!D31&gt;0,ｸ.木くず!D31&lt;0),ｸ.木くず!D31,IF(N$19&gt;0,"0",0))</f>
        <v>2816</v>
      </c>
      <c r="O16" s="368">
        <f>IF(OR(ｹ.繊維くず!D31&gt;0,ｹ.繊維くず!D31&lt;0),ｹ.繊維くず!D31,IF(O$19&gt;0,"0",0))</f>
        <v>19.5</v>
      </c>
      <c r="P16" s="368">
        <f>IF(OR(ｺ.動植物性残さ!D31&gt;0,ｺ.動植物性残さ!D31&lt;0),ｺ.動植物性残さ!D31,IF(P$19&gt;0,"0",0))</f>
        <v>0</v>
      </c>
      <c r="Q16" s="368">
        <f>IF(OR(ｻ.動物系固形不要物!D31&gt;0,ｻ.動物系固形不要物!D31&lt;0),ｻ.動物系固形不要物!D31,IF(Q$19&gt;0,"0",0))</f>
        <v>0</v>
      </c>
      <c r="R16" s="368">
        <f>IF(OR(ｼ.ｺﾞﾑくず!D31&gt;0,ｼ.ｺﾞﾑくず!D31&lt;0),ｼ.ｺﾞﾑくず!D31,IF(R$19&gt;0,"0",0))</f>
        <v>0</v>
      </c>
      <c r="S16" s="368">
        <f>IF(OR(ｽ.金属くず!D31&gt;0,ｽ.金属くず!D31&lt;0),ｽ.金属くず!D31,IF(S$19&gt;0,"0",0))</f>
        <v>1</v>
      </c>
      <c r="T16" s="368">
        <f>IF(OR(ｾ.ｶﾞﾗｽ･ｺﾝｸﾘ･陶磁器くず!D31&gt;0,ｾ.ｶﾞﾗｽ･ｺﾝｸﾘ･陶磁器くず!D31&lt;0),ｾ.ｶﾞﾗｽ･ｺﾝｸﾘ･陶磁器くず!D31,IF(T$19&gt;0,"0",0))</f>
        <v>800</v>
      </c>
      <c r="U16" s="368">
        <f>IF(OR(ｿ.鉱さい!D31&gt;0,ｿ.鉱さい!D31&lt;0),ｿ.鉱さい!D31,IF(U$19&gt;0,"0",0))</f>
        <v>0</v>
      </c>
      <c r="V16" s="368">
        <f>IF(OR(ﾀ.がれき類!D31&gt;0,ﾀ.がれき類!D31&lt;0),ﾀ.がれき類!D31,IF(V$19&gt;0,"0",0))</f>
        <v>7064</v>
      </c>
      <c r="W16" s="368">
        <f>IF(OR(ﾁ.動物のふん尿!D31&gt;0,ﾁ.動物のふん尿!D31&lt;0),ﾁ.動物のふん尿!D31,IF(W$19&gt;0,"0",0))</f>
        <v>0</v>
      </c>
      <c r="X16" s="368">
        <f>IF(OR(ﾂ.動物の死体!D31&gt;0,ﾂ.動物の死体!D31&lt;0),ﾂ.動物の死体!D31,IF(X$19&gt;0,"0",0))</f>
        <v>0</v>
      </c>
      <c r="Y16" s="368">
        <f>IF(OR(ﾃ.ばいじん!D31&gt;0,ﾃ.ばいじん!D31&lt;0),ﾃ.ばいじん!D31,IF(Y$19&gt;0,"0",0))</f>
        <v>0</v>
      </c>
      <c r="Z16" s="369">
        <f>IF(OR(ﾄ.混合廃棄物その他!D31&gt;0,ﾄ.混合廃棄物その他!D31&lt;0),ﾄ.混合廃棄物その他!D31,IF(Z$19&gt;0,"0",0))</f>
        <v>578</v>
      </c>
      <c r="AA16" s="370">
        <f t="shared" si="0"/>
        <v>11336.1</v>
      </c>
    </row>
    <row r="17" spans="2:27" ht="24" customHeight="1" x14ac:dyDescent="0.15">
      <c r="B17" s="171"/>
      <c r="C17" s="751" t="s">
        <v>258</v>
      </c>
      <c r="D17" s="751"/>
      <c r="E17" s="751"/>
      <c r="F17" s="752"/>
      <c r="G17" s="368">
        <f>IF(OR(ｱ.燃え殻!D32&gt;0,ｱ.燃え殻!D32&lt;0),ｱ.燃え殻!D32,IF(G$19&gt;0,"0",0))</f>
        <v>0</v>
      </c>
      <c r="H17" s="368">
        <f>IF(OR(ｲ.汚泥!D32&gt;0,ｲ.汚泥!D32&lt;0),ｲ.汚泥!D32,IF(H$19&gt;0,"0",0))</f>
        <v>0</v>
      </c>
      <c r="I17" s="368">
        <f>IF(OR(ｳ.廃油!D32&gt;0,ｳ.廃油!D32&lt;0),ｳ.廃油!D32,IF(I$19&gt;0,"0",0))</f>
        <v>0</v>
      </c>
      <c r="J17" s="368">
        <f>IF(OR(ｴ.廃酸!$D32&gt;0,ｴ.廃酸!$D32&lt;0),ｴ.廃酸!D32,IF(J$19&gt;0,"0",0))</f>
        <v>0</v>
      </c>
      <c r="K17" s="368">
        <f>IF(OR(ｵ.廃ｱﾙｶﾘ!$D32&gt;0,ｵ.廃ｱﾙｶﾘ!$D32&lt;0),ｵ.廃ｱﾙｶﾘ!D32,IF(K$19&gt;0,"0",0))</f>
        <v>0</v>
      </c>
      <c r="L17" s="368" t="str">
        <f>IF(OR(ｶ.廃ﾌﾟﾗ類!D32&gt;0,ｶ.廃ﾌﾟﾗ類!D32&lt;0),ｶ.廃ﾌﾟﾗ類!D32,IF(L$19&gt;0,"0",0))</f>
        <v>0</v>
      </c>
      <c r="M17" s="368" t="str">
        <f>IF(OR(ｷ.紙くず!D32&gt;0,ｷ.紙くず!D32&lt;0),ｷ.紙くず!D32,IF(M$19&gt;0,"0",0))</f>
        <v>0</v>
      </c>
      <c r="N17" s="368" t="str">
        <f>IF(OR(ｸ.木くず!D32&gt;0,ｸ.木くず!D32&lt;0),ｸ.木くず!D32,IF(N$19&gt;0,"0",0))</f>
        <v>0</v>
      </c>
      <c r="O17" s="368" t="str">
        <f>IF(OR(ｹ.繊維くず!D32&gt;0,ｹ.繊維くず!D32&lt;0),ｹ.繊維くず!D32,IF(O$19&gt;0,"0",0))</f>
        <v>0</v>
      </c>
      <c r="P17" s="368">
        <f>IF(OR(ｺ.動植物性残さ!D32&gt;0,ｺ.動植物性残さ!D32&lt;0),ｺ.動植物性残さ!D32,IF(P$19&gt;0,"0",0))</f>
        <v>0</v>
      </c>
      <c r="Q17" s="368">
        <f>IF(OR(ｻ.動物系固形不要物!D32&gt;0,ｻ.動物系固形不要物!D32&lt;0),ｻ.動物系固形不要物!D32,IF(Q$19&gt;0,"0",0))</f>
        <v>0</v>
      </c>
      <c r="R17" s="368">
        <f>IF(OR(ｼ.ｺﾞﾑくず!D32&gt;0,ｼ.ｺﾞﾑくず!D32&lt;0),ｼ.ｺﾞﾑくず!D32,IF(R$19&gt;0,"0",0))</f>
        <v>0</v>
      </c>
      <c r="S17" s="368" t="str">
        <f>IF(OR(ｽ.金属くず!D32&gt;0,ｽ.金属くず!D32&lt;0),ｽ.金属くず!D32,IF(S$19&gt;0,"0",0))</f>
        <v>0</v>
      </c>
      <c r="T17" s="368" t="str">
        <f>IF(OR(ｾ.ｶﾞﾗｽ･ｺﾝｸﾘ･陶磁器くず!D32&gt;0,ｾ.ｶﾞﾗｽ･ｺﾝｸﾘ･陶磁器くず!D32&lt;0),ｾ.ｶﾞﾗｽ･ｺﾝｸﾘ･陶磁器くず!D32,IF(T$19&gt;0,"0",0))</f>
        <v>0</v>
      </c>
      <c r="U17" s="368">
        <f>IF(OR(ｿ.鉱さい!D32&gt;0,ｿ.鉱さい!D32&lt;0),ｿ.鉱さい!D32,IF(U$19&gt;0,"0",0))</f>
        <v>0</v>
      </c>
      <c r="V17" s="368" t="str">
        <f>IF(OR(ﾀ.がれき類!D32&gt;0,ﾀ.がれき類!D32&lt;0),ﾀ.がれき類!D32,IF(V$19&gt;0,"0",0))</f>
        <v>0</v>
      </c>
      <c r="W17" s="368">
        <f>IF(OR(ﾁ.動物のふん尿!D32&gt;0,ﾁ.動物のふん尿!D32&lt;0),ﾁ.動物のふん尿!D32,IF(W$19&gt;0,"0",0))</f>
        <v>0</v>
      </c>
      <c r="X17" s="368">
        <f>IF(OR(ﾂ.動物の死体!D32&gt;0,ﾂ.動物の死体!D32&lt;0),ﾂ.動物の死体!D32,IF(X$19&gt;0,"0",0))</f>
        <v>0</v>
      </c>
      <c r="Y17" s="368">
        <f>IF(OR(ﾃ.ばいじん!D32&gt;0,ﾃ.ばいじん!D32&lt;0),ﾃ.ばいじん!D32,IF(Y$19&gt;0,"0",0))</f>
        <v>0</v>
      </c>
      <c r="Z17" s="369" t="str">
        <f>IF(OR(ﾄ.混合廃棄物その他!D32&gt;0,ﾄ.混合廃棄物その他!D32&lt;0),ﾄ.混合廃棄物その他!D32,IF(Z$19&gt;0,"0",0))</f>
        <v>0</v>
      </c>
      <c r="AA17" s="370" t="str">
        <f t="shared" si="0"/>
        <v>0</v>
      </c>
    </row>
    <row r="18" spans="2:27" ht="24" customHeight="1" thickBot="1" x14ac:dyDescent="0.2">
      <c r="B18" s="172"/>
      <c r="C18" s="196" t="s">
        <v>252</v>
      </c>
      <c r="D18" s="747" t="s">
        <v>81</v>
      </c>
      <c r="E18" s="747"/>
      <c r="F18" s="748"/>
      <c r="G18" s="371">
        <f>IF(OR(ｱ.燃え殻!D33&gt;0,ｱ.燃え殻!D33&lt;0),ｱ.燃え殻!D33,IF(G$19&gt;0,"0",0))</f>
        <v>0</v>
      </c>
      <c r="H18" s="371">
        <f>IF(OR(ｲ.汚泥!D33&gt;0,ｲ.汚泥!D33&lt;0),ｲ.汚泥!D33,IF(H$19&gt;0,"0",0))</f>
        <v>0</v>
      </c>
      <c r="I18" s="371">
        <f>IF(OR(ｳ.廃油!D33&gt;0,ｳ.廃油!D33&lt;0),ｳ.廃油!D33,IF(I$19&gt;0,"0",0))</f>
        <v>0</v>
      </c>
      <c r="J18" s="371">
        <f>IF(OR(ｴ.廃酸!$D33&gt;0,ｴ.廃酸!$D33&lt;0),ｴ.廃酸!D33,IF(J$19&gt;0,"0",0))</f>
        <v>0</v>
      </c>
      <c r="K18" s="371">
        <f>IF(OR(ｵ.廃ｱﾙｶﾘ!$D33&gt;0,ｵ.廃ｱﾙｶﾘ!$D33&lt;0),ｵ.廃ｱﾙｶﾘ!D33,IF(K$19&gt;0,"0",0))</f>
        <v>0</v>
      </c>
      <c r="L18" s="371" t="str">
        <f>IF(OR(ｶ.廃ﾌﾟﾗ類!D33&gt;0,ｶ.廃ﾌﾟﾗ類!D33&lt;0),ｶ.廃ﾌﾟﾗ類!D33,IF(L$19&gt;0,"0",0))</f>
        <v>0</v>
      </c>
      <c r="M18" s="371" t="str">
        <f>IF(OR(ｷ.紙くず!D33&gt;0,ｷ.紙くず!D33&lt;0),ｷ.紙くず!D33,IF(M$19&gt;0,"0",0))</f>
        <v>0</v>
      </c>
      <c r="N18" s="371" t="str">
        <f>IF(OR(ｸ.木くず!D33&gt;0,ｸ.木くず!D33&lt;0),ｸ.木くず!D33,IF(N$19&gt;0,"0",0))</f>
        <v>0</v>
      </c>
      <c r="O18" s="371" t="str">
        <f>IF(OR(ｹ.繊維くず!D33&gt;0,ｹ.繊維くず!D33&lt;0),ｹ.繊維くず!D33,IF(O$19&gt;0,"0",0))</f>
        <v>0</v>
      </c>
      <c r="P18" s="371">
        <f>IF(OR(ｺ.動植物性残さ!D33&gt;0,ｺ.動植物性残さ!D33&lt;0),ｺ.動植物性残さ!D33,IF(P$19&gt;0,"0",0))</f>
        <v>0</v>
      </c>
      <c r="Q18" s="371">
        <f>IF(OR(ｻ.動物系固形不要物!D33&gt;0,ｻ.動物系固形不要物!D33&lt;0),ｻ.動物系固形不要物!D33,IF(Q$19&gt;0,"0",0))</f>
        <v>0</v>
      </c>
      <c r="R18" s="371">
        <f>IF(OR(ｼ.ｺﾞﾑくず!D33&gt;0,ｼ.ｺﾞﾑくず!D33&lt;0),ｼ.ｺﾞﾑくず!D33,IF(R$19&gt;0,"0",0))</f>
        <v>0</v>
      </c>
      <c r="S18" s="371" t="str">
        <f>IF(OR(ｽ.金属くず!D33&gt;0,ｽ.金属くず!D33&lt;0),ｽ.金属くず!D33,IF(S$19&gt;0,"0",0))</f>
        <v>0</v>
      </c>
      <c r="T18" s="371" t="str">
        <f>IF(OR(ｾ.ｶﾞﾗｽ･ｺﾝｸﾘ･陶磁器くず!D33&gt;0,ｾ.ｶﾞﾗｽ･ｺﾝｸﾘ･陶磁器くず!D33&lt;0),ｾ.ｶﾞﾗｽ･ｺﾝｸﾘ･陶磁器くず!D33,IF(T$19&gt;0,"0",0))</f>
        <v>0</v>
      </c>
      <c r="U18" s="371">
        <f>IF(OR(ｿ.鉱さい!D33&gt;0,ｿ.鉱さい!D33&lt;0),ｿ.鉱さい!D33,IF(U$19&gt;0,"0",0))</f>
        <v>0</v>
      </c>
      <c r="V18" s="371" t="str">
        <f>IF(OR(ﾀ.がれき類!D33&gt;0,ﾀ.がれき類!D33&lt;0),ﾀ.がれき類!D33,IF(V$19&gt;0,"0",0))</f>
        <v>0</v>
      </c>
      <c r="W18" s="371">
        <f>IF(OR(ﾁ.動物のふん尿!D33&gt;0,ﾁ.動物のふん尿!D33&lt;0),ﾁ.動物のふん尿!D33,IF(W$19&gt;0,"0",0))</f>
        <v>0</v>
      </c>
      <c r="X18" s="371">
        <f>IF(OR(ﾂ.動物の死体!D33&gt;0,ﾂ.動物の死体!D33&lt;0),ﾂ.動物の死体!D33,IF(X$19&gt;0,"0",0))</f>
        <v>0</v>
      </c>
      <c r="Y18" s="371">
        <f>IF(OR(ﾃ.ばいじん!D33&gt;0,ﾃ.ばいじん!D33&lt;0),ﾃ.ばいじん!D33,IF(Y$19&gt;0,"0",0))</f>
        <v>0</v>
      </c>
      <c r="Z18" s="372" t="str">
        <f>IF(OR(ﾄ.混合廃棄物その他!D33&gt;0,ﾄ.混合廃棄物その他!D33&lt;0),ﾄ.混合廃棄物その他!D33,IF(Z$19&gt;0,"0",0))</f>
        <v>0</v>
      </c>
      <c r="AA18" s="373" t="str">
        <f t="shared" si="0"/>
        <v>0</v>
      </c>
    </row>
    <row r="19" spans="2:27" ht="24" customHeight="1" thickTop="1" x14ac:dyDescent="0.15">
      <c r="B19" s="168"/>
      <c r="C19" s="173" t="s">
        <v>45</v>
      </c>
      <c r="D19" s="760" t="s">
        <v>351</v>
      </c>
      <c r="E19" s="760"/>
      <c r="F19" s="761"/>
      <c r="G19" s="374">
        <f t="shared" ref="G19:Z19" si="1">+G37+G25+G23+G22+G21-G20</f>
        <v>0</v>
      </c>
      <c r="H19" s="374">
        <f t="shared" si="1"/>
        <v>0</v>
      </c>
      <c r="I19" s="374">
        <f t="shared" si="1"/>
        <v>0</v>
      </c>
      <c r="J19" s="374">
        <f t="shared" si="1"/>
        <v>0</v>
      </c>
      <c r="K19" s="374">
        <f t="shared" si="1"/>
        <v>0</v>
      </c>
      <c r="L19" s="374">
        <f t="shared" si="1"/>
        <v>31.8</v>
      </c>
      <c r="M19" s="374">
        <f t="shared" si="1"/>
        <v>0.8</v>
      </c>
      <c r="N19" s="374">
        <f t="shared" si="1"/>
        <v>2182.5</v>
      </c>
      <c r="O19" s="374">
        <f t="shared" si="1"/>
        <v>13.6</v>
      </c>
      <c r="P19" s="374">
        <f t="shared" si="1"/>
        <v>0</v>
      </c>
      <c r="Q19" s="374">
        <f t="shared" si="1"/>
        <v>0</v>
      </c>
      <c r="R19" s="374">
        <f t="shared" si="1"/>
        <v>0</v>
      </c>
      <c r="S19" s="374">
        <f t="shared" si="1"/>
        <v>0.8</v>
      </c>
      <c r="T19" s="374">
        <f t="shared" si="1"/>
        <v>452.4</v>
      </c>
      <c r="U19" s="374">
        <f t="shared" si="1"/>
        <v>0</v>
      </c>
      <c r="V19" s="374">
        <f t="shared" si="1"/>
        <v>4836</v>
      </c>
      <c r="W19" s="374">
        <f t="shared" si="1"/>
        <v>0</v>
      </c>
      <c r="X19" s="374">
        <f t="shared" si="1"/>
        <v>0</v>
      </c>
      <c r="Y19" s="374">
        <f t="shared" si="1"/>
        <v>0</v>
      </c>
      <c r="Z19" s="375">
        <f t="shared" si="1"/>
        <v>460.9</v>
      </c>
      <c r="AA19" s="376">
        <f t="shared" ref="AA19:AA25" si="2">SUM(G19:Z19)</f>
        <v>7978.7999999999993</v>
      </c>
    </row>
    <row r="20" spans="2:27" ht="24" customHeight="1" thickBot="1" x14ac:dyDescent="0.2">
      <c r="B20" s="169"/>
      <c r="C20" s="216" t="s">
        <v>352</v>
      </c>
      <c r="D20" s="762" t="s">
        <v>267</v>
      </c>
      <c r="E20" s="762"/>
      <c r="F20" s="763"/>
      <c r="G20" s="377">
        <f>+ｱ.燃え殻!$F$15</f>
        <v>0</v>
      </c>
      <c r="H20" s="377">
        <f>+ｲ.汚泥!$F$15</f>
        <v>0</v>
      </c>
      <c r="I20" s="377">
        <f>+ｳ.廃油!$F$15</f>
        <v>0</v>
      </c>
      <c r="J20" s="377">
        <f>+ｴ.廃酸!$F$15</f>
        <v>0</v>
      </c>
      <c r="K20" s="377">
        <f>+ｵ.廃ｱﾙｶﾘ!$F$15</f>
        <v>0</v>
      </c>
      <c r="L20" s="377">
        <f>+ｶ.廃ﾌﾟﾗ類!$F$15</f>
        <v>0</v>
      </c>
      <c r="M20" s="377">
        <f>+ｷ.紙くず!$F$15</f>
        <v>0</v>
      </c>
      <c r="N20" s="377">
        <f>+ｸ.木くず!$F$15</f>
        <v>0</v>
      </c>
      <c r="O20" s="377">
        <f>+ｹ.繊維くず!$F$15</f>
        <v>0</v>
      </c>
      <c r="P20" s="377">
        <f>+ｺ.動植物性残さ!$F$15</f>
        <v>0</v>
      </c>
      <c r="Q20" s="377">
        <f>+ｻ.動物系固形不要物!$F$15</f>
        <v>0</v>
      </c>
      <c r="R20" s="377">
        <f>+ｼ.ｺﾞﾑくず!$F$15</f>
        <v>0</v>
      </c>
      <c r="S20" s="377">
        <f>+ｽ.金属くず!$F$15</f>
        <v>0</v>
      </c>
      <c r="T20" s="377">
        <f>+ｾ.ｶﾞﾗｽ･ｺﾝｸﾘ･陶磁器くず!$F$15</f>
        <v>0</v>
      </c>
      <c r="U20" s="377">
        <f>+ｿ.鉱さい!$F$15</f>
        <v>0</v>
      </c>
      <c r="V20" s="377">
        <f>+ﾀ.がれき類!$F$15</f>
        <v>0</v>
      </c>
      <c r="W20" s="377">
        <f>+ﾁ.動物のふん尿!$F$15</f>
        <v>0</v>
      </c>
      <c r="X20" s="377">
        <f>+ﾂ.動物の死体!$F$15</f>
        <v>0</v>
      </c>
      <c r="Y20" s="377">
        <f>+ﾃ.ばいじん!$F$15</f>
        <v>0</v>
      </c>
      <c r="Z20" s="378">
        <f>+ﾄ.混合廃棄物その他!$F$15</f>
        <v>0</v>
      </c>
      <c r="AA20" s="379">
        <f t="shared" si="2"/>
        <v>0</v>
      </c>
    </row>
    <row r="21" spans="2:27" ht="24" customHeight="1" x14ac:dyDescent="0.15">
      <c r="B21" s="169"/>
      <c r="C21" s="128"/>
      <c r="D21" s="215" t="s">
        <v>353</v>
      </c>
      <c r="E21" s="764" t="s">
        <v>354</v>
      </c>
      <c r="F21" s="765"/>
      <c r="G21" s="380">
        <f>+ｱ.燃え殻!$P$12</f>
        <v>0</v>
      </c>
      <c r="H21" s="380">
        <f>+ｲ.汚泥!$P$12</f>
        <v>0</v>
      </c>
      <c r="I21" s="380">
        <f>+ｳ.廃油!$P$12</f>
        <v>0</v>
      </c>
      <c r="J21" s="380">
        <f>+ｴ.廃酸!$P$12</f>
        <v>0</v>
      </c>
      <c r="K21" s="380">
        <f>+ｵ.廃ｱﾙｶﾘ!$P$12</f>
        <v>0</v>
      </c>
      <c r="L21" s="380">
        <f>+ｶ.廃ﾌﾟﾗ類!$P$12</f>
        <v>0</v>
      </c>
      <c r="M21" s="380">
        <f>+ｷ.紙くず!$P$12</f>
        <v>0</v>
      </c>
      <c r="N21" s="380">
        <f>+ｸ.木くず!$P$12</f>
        <v>0</v>
      </c>
      <c r="O21" s="380">
        <f>+ｹ.繊維くず!$P$12</f>
        <v>0</v>
      </c>
      <c r="P21" s="380">
        <f>+ｺ.動植物性残さ!$P$12</f>
        <v>0</v>
      </c>
      <c r="Q21" s="380">
        <f>+ｻ.動物系固形不要物!$P$12</f>
        <v>0</v>
      </c>
      <c r="R21" s="380">
        <f>+ｼ.ｺﾞﾑくず!$P$12</f>
        <v>0</v>
      </c>
      <c r="S21" s="380">
        <f>+ｽ.金属くず!$P$12</f>
        <v>0</v>
      </c>
      <c r="T21" s="380">
        <f>+ｾ.ｶﾞﾗｽ･ｺﾝｸﾘ･陶磁器くず!$P$12</f>
        <v>0</v>
      </c>
      <c r="U21" s="380">
        <f>+ｿ.鉱さい!$P$12</f>
        <v>0</v>
      </c>
      <c r="V21" s="380">
        <f>+ﾀ.がれき類!$P$12</f>
        <v>0</v>
      </c>
      <c r="W21" s="380">
        <f>+ﾁ.動物のふん尿!$P$12</f>
        <v>0</v>
      </c>
      <c r="X21" s="380">
        <f>+ﾂ.動物の死体!$P$12</f>
        <v>0</v>
      </c>
      <c r="Y21" s="380">
        <f>+ﾃ.ばいじん!$P$12</f>
        <v>0</v>
      </c>
      <c r="Z21" s="381">
        <f>+ﾄ.混合廃棄物その他!$P$12</f>
        <v>0</v>
      </c>
      <c r="AA21" s="382">
        <f t="shared" si="2"/>
        <v>0</v>
      </c>
    </row>
    <row r="22" spans="2:27" ht="24" customHeight="1" x14ac:dyDescent="0.15">
      <c r="B22" s="169"/>
      <c r="C22" s="128"/>
      <c r="D22" s="127" t="s">
        <v>355</v>
      </c>
      <c r="E22" s="770" t="s">
        <v>356</v>
      </c>
      <c r="F22" s="771"/>
      <c r="G22" s="383">
        <f>+ｱ.燃え殻!$P$15</f>
        <v>0</v>
      </c>
      <c r="H22" s="383">
        <f>+ｲ.汚泥!$P$15</f>
        <v>0</v>
      </c>
      <c r="I22" s="383">
        <f>+ｳ.廃油!$P$15</f>
        <v>0</v>
      </c>
      <c r="J22" s="383">
        <f>+ｴ.廃酸!$P$15</f>
        <v>0</v>
      </c>
      <c r="K22" s="383">
        <f>+ｵ.廃ｱﾙｶﾘ!$P$15</f>
        <v>0</v>
      </c>
      <c r="L22" s="383">
        <f>+ｶ.廃ﾌﾟﾗ類!$P$15</f>
        <v>0</v>
      </c>
      <c r="M22" s="383">
        <f>+ｷ.紙くず!$P$15</f>
        <v>0</v>
      </c>
      <c r="N22" s="383">
        <f>+ｸ.木くず!$P$15</f>
        <v>0</v>
      </c>
      <c r="O22" s="383">
        <f>+ｹ.繊維くず!$P$15</f>
        <v>0</v>
      </c>
      <c r="P22" s="383">
        <f>+ｺ.動植物性残さ!$P$15</f>
        <v>0</v>
      </c>
      <c r="Q22" s="383">
        <f>+ｻ.動物系固形不要物!$P$15</f>
        <v>0</v>
      </c>
      <c r="R22" s="383">
        <f>+ｼ.ｺﾞﾑくず!$P$15</f>
        <v>0</v>
      </c>
      <c r="S22" s="383">
        <f>+ｽ.金属くず!$P$15</f>
        <v>0</v>
      </c>
      <c r="T22" s="383">
        <f>+ｾ.ｶﾞﾗｽ･ｺﾝｸﾘ･陶磁器くず!$P$15</f>
        <v>0</v>
      </c>
      <c r="U22" s="383">
        <f>+ｿ.鉱さい!$P$15</f>
        <v>0</v>
      </c>
      <c r="V22" s="383">
        <f>+ﾀ.がれき類!$P$15</f>
        <v>0</v>
      </c>
      <c r="W22" s="383">
        <f>+ﾁ.動物のふん尿!$P$15</f>
        <v>0</v>
      </c>
      <c r="X22" s="383">
        <f>+ﾂ.動物の死体!$P$15</f>
        <v>0</v>
      </c>
      <c r="Y22" s="383">
        <f>+ﾃ.ばいじん!$P$15</f>
        <v>0</v>
      </c>
      <c r="Z22" s="384">
        <f>+ﾄ.混合廃棄物その他!$P$15</f>
        <v>0</v>
      </c>
      <c r="AA22" s="385">
        <f t="shared" si="2"/>
        <v>0</v>
      </c>
    </row>
    <row r="23" spans="2:27" ht="24" customHeight="1" x14ac:dyDescent="0.15">
      <c r="B23" s="169"/>
      <c r="C23" s="128"/>
      <c r="D23" s="478" t="s">
        <v>357</v>
      </c>
      <c r="E23" s="766" t="s">
        <v>358</v>
      </c>
      <c r="F23" s="767"/>
      <c r="G23" s="386">
        <f>+ｱ.燃え殻!$P$18</f>
        <v>0</v>
      </c>
      <c r="H23" s="386">
        <f>+ｲ.汚泥!$P$18</f>
        <v>0</v>
      </c>
      <c r="I23" s="386">
        <f>+ｳ.廃油!$P$18</f>
        <v>0</v>
      </c>
      <c r="J23" s="386">
        <f>+ｴ.廃酸!$P$18</f>
        <v>0</v>
      </c>
      <c r="K23" s="386">
        <f>+ｵ.廃ｱﾙｶﾘ!$P$18</f>
        <v>0</v>
      </c>
      <c r="L23" s="386">
        <f>+ｶ.廃ﾌﾟﾗ類!$P$18</f>
        <v>0</v>
      </c>
      <c r="M23" s="386">
        <f>+ｷ.紙くず!$P$18</f>
        <v>0</v>
      </c>
      <c r="N23" s="386">
        <f>+ｸ.木くず!$P$18</f>
        <v>0</v>
      </c>
      <c r="O23" s="386">
        <f>+ｹ.繊維くず!$P$18</f>
        <v>0</v>
      </c>
      <c r="P23" s="386">
        <f>+ｺ.動植物性残さ!$P$18</f>
        <v>0</v>
      </c>
      <c r="Q23" s="386">
        <f>+ｻ.動物系固形不要物!$P$18</f>
        <v>0</v>
      </c>
      <c r="R23" s="386">
        <f>+ｼ.ｺﾞﾑくず!$P$18</f>
        <v>0</v>
      </c>
      <c r="S23" s="386">
        <f>+ｽ.金属くず!$P$18</f>
        <v>0</v>
      </c>
      <c r="T23" s="386">
        <f>+ｾ.ｶﾞﾗｽ･ｺﾝｸﾘ･陶磁器くず!$P$18</f>
        <v>0</v>
      </c>
      <c r="U23" s="386">
        <f>+ｿ.鉱さい!$P$18</f>
        <v>0</v>
      </c>
      <c r="V23" s="386">
        <f>+ﾀ.がれき類!$P$18</f>
        <v>0</v>
      </c>
      <c r="W23" s="386">
        <f>+ﾁ.動物のふん尿!$P$18</f>
        <v>0</v>
      </c>
      <c r="X23" s="386">
        <f>+ﾂ.動物の死体!$P$18</f>
        <v>0</v>
      </c>
      <c r="Y23" s="386">
        <f>+ﾃ.ばいじん!$P$18</f>
        <v>0</v>
      </c>
      <c r="Z23" s="387">
        <f>+ﾄ.混合廃棄物その他!$P$18</f>
        <v>0</v>
      </c>
      <c r="AA23" s="388">
        <f t="shared" si="2"/>
        <v>0</v>
      </c>
    </row>
    <row r="24" spans="2:27" ht="24" customHeight="1" x14ac:dyDescent="0.15">
      <c r="B24" s="169"/>
      <c r="C24" s="128"/>
      <c r="D24" s="197"/>
      <c r="E24" s="198" t="s">
        <v>359</v>
      </c>
      <c r="F24" s="199" t="s">
        <v>360</v>
      </c>
      <c r="G24" s="389">
        <f>+ｱ.燃え殻!$P$21</f>
        <v>0</v>
      </c>
      <c r="H24" s="389">
        <f>+ｲ.汚泥!$P$21</f>
        <v>0</v>
      </c>
      <c r="I24" s="389">
        <f>+ｳ.廃油!$P$21</f>
        <v>0</v>
      </c>
      <c r="J24" s="389">
        <f>+ｴ.廃酸!$P$21</f>
        <v>0</v>
      </c>
      <c r="K24" s="389">
        <f>+ｵ.廃ｱﾙｶﾘ!$P$21</f>
        <v>0</v>
      </c>
      <c r="L24" s="389">
        <f>+ｶ.廃ﾌﾟﾗ類!$P$21</f>
        <v>0</v>
      </c>
      <c r="M24" s="389">
        <f>+ｷ.紙くず!$P$21</f>
        <v>0</v>
      </c>
      <c r="N24" s="389">
        <f>+ｸ.木くず!$P$21</f>
        <v>0</v>
      </c>
      <c r="O24" s="389">
        <f>+ｹ.繊維くず!$P$21</f>
        <v>0</v>
      </c>
      <c r="P24" s="389">
        <f>+ｺ.動植物性残さ!$P$21</f>
        <v>0</v>
      </c>
      <c r="Q24" s="389">
        <f>+ｻ.動物系固形不要物!$P$21</f>
        <v>0</v>
      </c>
      <c r="R24" s="389">
        <f>+ｼ.ｺﾞﾑくず!$P$21</f>
        <v>0</v>
      </c>
      <c r="S24" s="389">
        <f>+ｽ.金属くず!$P$21</f>
        <v>0</v>
      </c>
      <c r="T24" s="389">
        <f>+ｾ.ｶﾞﾗｽ･ｺﾝｸﾘ･陶磁器くず!$P$21</f>
        <v>0</v>
      </c>
      <c r="U24" s="389">
        <f>+ｿ.鉱さい!$P$21</f>
        <v>0</v>
      </c>
      <c r="V24" s="389">
        <f>+ﾀ.がれき類!$P$21</f>
        <v>0</v>
      </c>
      <c r="W24" s="389">
        <f>+ﾁ.動物のふん尿!$P$21</f>
        <v>0</v>
      </c>
      <c r="X24" s="389">
        <f>+ﾂ.動物の死体!$P$21</f>
        <v>0</v>
      </c>
      <c r="Y24" s="389">
        <f>+ﾃ.ばいじん!$P$21</f>
        <v>0</v>
      </c>
      <c r="Z24" s="390">
        <f>+ﾄ.混合廃棄物その他!$P$21</f>
        <v>0</v>
      </c>
      <c r="AA24" s="391">
        <f t="shared" si="2"/>
        <v>0</v>
      </c>
    </row>
    <row r="25" spans="2:27" ht="24" customHeight="1" x14ac:dyDescent="0.15">
      <c r="B25" s="169"/>
      <c r="C25" s="128"/>
      <c r="D25" s="174" t="s">
        <v>228</v>
      </c>
      <c r="E25" s="768" t="s">
        <v>361</v>
      </c>
      <c r="F25" s="769"/>
      <c r="G25" s="392">
        <f>+ｱ.燃え殻!$P$24</f>
        <v>0</v>
      </c>
      <c r="H25" s="392">
        <f>+ｲ.汚泥!$P$24</f>
        <v>0</v>
      </c>
      <c r="I25" s="392">
        <f>+ｳ.廃油!$P$24</f>
        <v>0</v>
      </c>
      <c r="J25" s="392">
        <f>+ｴ.廃酸!$P$24</f>
        <v>0</v>
      </c>
      <c r="K25" s="392">
        <f>+ｵ.廃ｱﾙｶﾘ!$P$24</f>
        <v>0</v>
      </c>
      <c r="L25" s="392">
        <f>+ｶ.廃ﾌﾟﾗ類!$P$24</f>
        <v>0</v>
      </c>
      <c r="M25" s="392">
        <f>+ｷ.紙くず!$P$24</f>
        <v>0</v>
      </c>
      <c r="N25" s="392">
        <f>+ｸ.木くず!$P$24</f>
        <v>0</v>
      </c>
      <c r="O25" s="392">
        <f>+ｹ.繊維くず!$P$24</f>
        <v>0</v>
      </c>
      <c r="P25" s="392">
        <f>+ｺ.動植物性残さ!$P$24</f>
        <v>0</v>
      </c>
      <c r="Q25" s="392">
        <f>+ｻ.動物系固形不要物!$P$24</f>
        <v>0</v>
      </c>
      <c r="R25" s="392">
        <f>+ｼ.ｺﾞﾑくず!$P$24</f>
        <v>0</v>
      </c>
      <c r="S25" s="392">
        <f>+ｽ.金属くず!$P$24</f>
        <v>0</v>
      </c>
      <c r="T25" s="392">
        <f>+ｾ.ｶﾞﾗｽ･ｺﾝｸﾘ･陶磁器くず!$P$24</f>
        <v>0</v>
      </c>
      <c r="U25" s="392">
        <f>+ｿ.鉱さい!$P$24</f>
        <v>0</v>
      </c>
      <c r="V25" s="392">
        <f>+ﾀ.がれき類!$P$24</f>
        <v>0</v>
      </c>
      <c r="W25" s="392">
        <f>+ﾁ.動物のふん尿!$P$24</f>
        <v>0</v>
      </c>
      <c r="X25" s="392">
        <f>+ﾂ.動物の死体!$P$24</f>
        <v>0</v>
      </c>
      <c r="Y25" s="392">
        <f>+ﾃ.ばいじん!$P$24</f>
        <v>0</v>
      </c>
      <c r="Z25" s="393">
        <f>+ﾄ.混合廃棄物その他!$P$24</f>
        <v>0</v>
      </c>
      <c r="AA25" s="394">
        <f t="shared" si="2"/>
        <v>0</v>
      </c>
    </row>
    <row r="26" spans="2:27" ht="24" customHeight="1" x14ac:dyDescent="0.15">
      <c r="B26" s="169"/>
      <c r="C26" s="758" t="s">
        <v>362</v>
      </c>
      <c r="D26" s="472" t="s">
        <v>210</v>
      </c>
      <c r="E26" s="756" t="s">
        <v>363</v>
      </c>
      <c r="F26" s="757"/>
      <c r="G26" s="395">
        <f>+G28+G29+G30+G31</f>
        <v>0</v>
      </c>
      <c r="H26" s="395">
        <f t="shared" ref="H26:Z26" si="3">+H28+H29+H30+H31</f>
        <v>0</v>
      </c>
      <c r="I26" s="395">
        <f t="shared" si="3"/>
        <v>0</v>
      </c>
      <c r="J26" s="395">
        <f t="shared" si="3"/>
        <v>0</v>
      </c>
      <c r="K26" s="395">
        <f t="shared" si="3"/>
        <v>0</v>
      </c>
      <c r="L26" s="395">
        <f t="shared" si="3"/>
        <v>0</v>
      </c>
      <c r="M26" s="395">
        <f t="shared" si="3"/>
        <v>0</v>
      </c>
      <c r="N26" s="395">
        <f t="shared" si="3"/>
        <v>0</v>
      </c>
      <c r="O26" s="395">
        <f t="shared" si="3"/>
        <v>0</v>
      </c>
      <c r="P26" s="395">
        <f t="shared" si="3"/>
        <v>0</v>
      </c>
      <c r="Q26" s="395">
        <f t="shared" si="3"/>
        <v>0</v>
      </c>
      <c r="R26" s="395">
        <f t="shared" si="3"/>
        <v>0</v>
      </c>
      <c r="S26" s="395">
        <f t="shared" si="3"/>
        <v>0</v>
      </c>
      <c r="T26" s="395">
        <f t="shared" si="3"/>
        <v>0</v>
      </c>
      <c r="U26" s="395">
        <f t="shared" si="3"/>
        <v>0</v>
      </c>
      <c r="V26" s="395">
        <f t="shared" si="3"/>
        <v>0</v>
      </c>
      <c r="W26" s="395">
        <f t="shared" si="3"/>
        <v>0</v>
      </c>
      <c r="X26" s="395">
        <f t="shared" si="3"/>
        <v>0</v>
      </c>
      <c r="Y26" s="395">
        <f t="shared" si="3"/>
        <v>0</v>
      </c>
      <c r="Z26" s="396">
        <f t="shared" si="3"/>
        <v>0</v>
      </c>
      <c r="AA26" s="397">
        <f t="shared" ref="AA26:AA47" si="4">SUM(G26:Z26)</f>
        <v>0</v>
      </c>
    </row>
    <row r="27" spans="2:27" ht="24" customHeight="1" x14ac:dyDescent="0.15">
      <c r="B27" s="169"/>
      <c r="C27" s="758"/>
      <c r="D27" s="174" t="s">
        <v>221</v>
      </c>
      <c r="E27" s="756" t="s">
        <v>364</v>
      </c>
      <c r="F27" s="757"/>
      <c r="G27" s="395">
        <f t="shared" ref="G27:Z27" si="5">+G23-G26</f>
        <v>0</v>
      </c>
      <c r="H27" s="395">
        <f t="shared" si="5"/>
        <v>0</v>
      </c>
      <c r="I27" s="395">
        <f t="shared" si="5"/>
        <v>0</v>
      </c>
      <c r="J27" s="395">
        <f t="shared" si="5"/>
        <v>0</v>
      </c>
      <c r="K27" s="395">
        <f t="shared" si="5"/>
        <v>0</v>
      </c>
      <c r="L27" s="395">
        <f t="shared" si="5"/>
        <v>0</v>
      </c>
      <c r="M27" s="395">
        <f t="shared" si="5"/>
        <v>0</v>
      </c>
      <c r="N27" s="395">
        <f t="shared" si="5"/>
        <v>0</v>
      </c>
      <c r="O27" s="395">
        <f t="shared" si="5"/>
        <v>0</v>
      </c>
      <c r="P27" s="395">
        <f t="shared" si="5"/>
        <v>0</v>
      </c>
      <c r="Q27" s="395">
        <f t="shared" si="5"/>
        <v>0</v>
      </c>
      <c r="R27" s="395">
        <f t="shared" si="5"/>
        <v>0</v>
      </c>
      <c r="S27" s="395">
        <f t="shared" si="5"/>
        <v>0</v>
      </c>
      <c r="T27" s="395">
        <f t="shared" si="5"/>
        <v>0</v>
      </c>
      <c r="U27" s="395">
        <f t="shared" si="5"/>
        <v>0</v>
      </c>
      <c r="V27" s="395">
        <f t="shared" si="5"/>
        <v>0</v>
      </c>
      <c r="W27" s="395">
        <f t="shared" si="5"/>
        <v>0</v>
      </c>
      <c r="X27" s="395">
        <f t="shared" si="5"/>
        <v>0</v>
      </c>
      <c r="Y27" s="395">
        <f t="shared" si="5"/>
        <v>0</v>
      </c>
      <c r="Z27" s="396">
        <f t="shared" si="5"/>
        <v>0</v>
      </c>
      <c r="AA27" s="397">
        <f t="shared" si="4"/>
        <v>0</v>
      </c>
    </row>
    <row r="28" spans="2:27" ht="25.5" customHeight="1" x14ac:dyDescent="0.15">
      <c r="B28" s="169"/>
      <c r="C28" s="759"/>
      <c r="D28" s="776" t="s">
        <v>365</v>
      </c>
      <c r="E28" s="473" t="s">
        <v>189</v>
      </c>
      <c r="F28" s="290" t="s">
        <v>366</v>
      </c>
      <c r="G28" s="383">
        <f>+ｱ.燃え殻!$AH$9</f>
        <v>0</v>
      </c>
      <c r="H28" s="383">
        <f>+ｲ.汚泥!$AH$9</f>
        <v>0</v>
      </c>
      <c r="I28" s="383">
        <f>+ｳ.廃油!$AH$9</f>
        <v>0</v>
      </c>
      <c r="J28" s="383">
        <f>+ｴ.廃酸!$AH$9</f>
        <v>0</v>
      </c>
      <c r="K28" s="383">
        <f>+ｵ.廃ｱﾙｶﾘ!$AH$9</f>
        <v>0</v>
      </c>
      <c r="L28" s="383">
        <f>+ｶ.廃ﾌﾟﾗ類!$AH$9</f>
        <v>0</v>
      </c>
      <c r="M28" s="383">
        <f>+ｷ.紙くず!$AH$9</f>
        <v>0</v>
      </c>
      <c r="N28" s="383">
        <f>+ｸ.木くず!$AH$9</f>
        <v>0</v>
      </c>
      <c r="O28" s="383">
        <f>+ｹ.繊維くず!$AH$9</f>
        <v>0</v>
      </c>
      <c r="P28" s="383">
        <f>+ｺ.動植物性残さ!$AH$9</f>
        <v>0</v>
      </c>
      <c r="Q28" s="383">
        <f>+ｻ.動物系固形不要物!$AH$9</f>
        <v>0</v>
      </c>
      <c r="R28" s="383">
        <f>+ｼ.ｺﾞﾑくず!$AH$9</f>
        <v>0</v>
      </c>
      <c r="S28" s="383">
        <f>+ｽ.金属くず!$AH$9</f>
        <v>0</v>
      </c>
      <c r="T28" s="383">
        <f>+ｾ.ｶﾞﾗｽ･ｺﾝｸﾘ･陶磁器くず!$AH$9</f>
        <v>0</v>
      </c>
      <c r="U28" s="383">
        <f>+ｿ.鉱さい!$AH$9</f>
        <v>0</v>
      </c>
      <c r="V28" s="383">
        <f>+ﾀ.がれき類!$AH$9</f>
        <v>0</v>
      </c>
      <c r="W28" s="383">
        <f>+ﾁ.動物のふん尿!$AH$9</f>
        <v>0</v>
      </c>
      <c r="X28" s="383">
        <f>+ﾂ.動物の死体!$AH$9</f>
        <v>0</v>
      </c>
      <c r="Y28" s="383">
        <f>+ﾃ.ばいじん!$AH$9</f>
        <v>0</v>
      </c>
      <c r="Z28" s="384">
        <f>+ﾄ.混合廃棄物その他!$AH$9</f>
        <v>0</v>
      </c>
      <c r="AA28" s="385">
        <f>SUM(G28:Z28)</f>
        <v>0</v>
      </c>
    </row>
    <row r="29" spans="2:27" ht="25.5" customHeight="1" x14ac:dyDescent="0.15">
      <c r="B29" s="169"/>
      <c r="C29" s="759"/>
      <c r="D29" s="777"/>
      <c r="E29" s="174" t="s">
        <v>199</v>
      </c>
      <c r="F29" s="211" t="s">
        <v>367</v>
      </c>
      <c r="G29" s="383">
        <f>+ｱ.燃え殻!$AH$12</f>
        <v>0</v>
      </c>
      <c r="H29" s="383">
        <f>+ｲ.汚泥!$AH$12</f>
        <v>0</v>
      </c>
      <c r="I29" s="383">
        <f>+ｳ.廃油!$AH$12</f>
        <v>0</v>
      </c>
      <c r="J29" s="383">
        <f>+ｴ.廃酸!$AH$12</f>
        <v>0</v>
      </c>
      <c r="K29" s="383">
        <f>+ｵ.廃ｱﾙｶﾘ!$AH$12</f>
        <v>0</v>
      </c>
      <c r="L29" s="383">
        <f>+ｶ.廃ﾌﾟﾗ類!$AH$12</f>
        <v>0</v>
      </c>
      <c r="M29" s="383">
        <f>+ｷ.紙くず!$AH$12</f>
        <v>0</v>
      </c>
      <c r="N29" s="383">
        <f>+ｸ.木くず!$AH$12</f>
        <v>0</v>
      </c>
      <c r="O29" s="383">
        <f>+ｹ.繊維くず!$AH$12</f>
        <v>0</v>
      </c>
      <c r="P29" s="383">
        <f>+ｺ.動植物性残さ!$AH$12</f>
        <v>0</v>
      </c>
      <c r="Q29" s="383">
        <f>+ｻ.動物系固形不要物!$AH$12</f>
        <v>0</v>
      </c>
      <c r="R29" s="383">
        <f>+ｼ.ｺﾞﾑくず!$AH$12</f>
        <v>0</v>
      </c>
      <c r="S29" s="383">
        <f>+ｽ.金属くず!$AH$12</f>
        <v>0</v>
      </c>
      <c r="T29" s="383">
        <f>+ｾ.ｶﾞﾗｽ･ｺﾝｸﾘ･陶磁器くず!$AH$12</f>
        <v>0</v>
      </c>
      <c r="U29" s="383">
        <f>+ｿ.鉱さい!$AH$12</f>
        <v>0</v>
      </c>
      <c r="V29" s="383">
        <f>+ﾀ.がれき類!$AH$12</f>
        <v>0</v>
      </c>
      <c r="W29" s="383">
        <f>+ﾁ.動物のふん尿!$AH$12</f>
        <v>0</v>
      </c>
      <c r="X29" s="383">
        <f>+ﾂ.動物の死体!$AH$12</f>
        <v>0</v>
      </c>
      <c r="Y29" s="383">
        <f>+ﾃ.ばいじん!$AH$12</f>
        <v>0</v>
      </c>
      <c r="Z29" s="384">
        <f>+ﾄ.混合廃棄物その他!$AH$12</f>
        <v>0</v>
      </c>
      <c r="AA29" s="385">
        <f>SUM(G29:Z29)</f>
        <v>0</v>
      </c>
    </row>
    <row r="30" spans="2:27" ht="24.4" customHeight="1" x14ac:dyDescent="0.15">
      <c r="B30" s="171" t="s">
        <v>341</v>
      </c>
      <c r="C30" s="759"/>
      <c r="D30" s="778"/>
      <c r="E30" s="174" t="s">
        <v>368</v>
      </c>
      <c r="F30" s="474" t="s">
        <v>369</v>
      </c>
      <c r="G30" s="398">
        <f>+ｱ.燃え殻!$AH$15</f>
        <v>0</v>
      </c>
      <c r="H30" s="398">
        <f>+ｲ.汚泥!$AH$15</f>
        <v>0</v>
      </c>
      <c r="I30" s="398">
        <f>+ｳ.廃油!$AH$15</f>
        <v>0</v>
      </c>
      <c r="J30" s="398">
        <f>+ｴ.廃酸!$AH$15</f>
        <v>0</v>
      </c>
      <c r="K30" s="398">
        <f>+ｵ.廃ｱﾙｶﾘ!$AH$15</f>
        <v>0</v>
      </c>
      <c r="L30" s="398">
        <f>+ｶ.廃ﾌﾟﾗ類!$AH$15</f>
        <v>0</v>
      </c>
      <c r="M30" s="398">
        <f>+ｷ.紙くず!$AH$15</f>
        <v>0</v>
      </c>
      <c r="N30" s="398">
        <f>+ｸ.木くず!$AH$15</f>
        <v>0</v>
      </c>
      <c r="O30" s="398">
        <f>+ｹ.繊維くず!$AH$15</f>
        <v>0</v>
      </c>
      <c r="P30" s="398">
        <f>+ｺ.動植物性残さ!$AH$15</f>
        <v>0</v>
      </c>
      <c r="Q30" s="398">
        <f>+ｻ.動物系固形不要物!$AH$15</f>
        <v>0</v>
      </c>
      <c r="R30" s="398">
        <f>+ｼ.ｺﾞﾑくず!$AH$15</f>
        <v>0</v>
      </c>
      <c r="S30" s="398">
        <f>+ｽ.金属くず!$AH$15</f>
        <v>0</v>
      </c>
      <c r="T30" s="398">
        <f>+ｾ.ｶﾞﾗｽ･ｺﾝｸﾘ･陶磁器くず!$AH$15</f>
        <v>0</v>
      </c>
      <c r="U30" s="398">
        <f>+ｿ.鉱さい!$AH$15</f>
        <v>0</v>
      </c>
      <c r="V30" s="398">
        <f>+ﾀ.がれき類!$AH$15</f>
        <v>0</v>
      </c>
      <c r="W30" s="398">
        <f>+ﾁ.動物のふん尿!$AH$15</f>
        <v>0</v>
      </c>
      <c r="X30" s="398">
        <f>+ﾂ.動物の死体!$AH$15</f>
        <v>0</v>
      </c>
      <c r="Y30" s="398">
        <f>+ﾃ.ばいじん!$AH$15</f>
        <v>0</v>
      </c>
      <c r="Z30" s="399">
        <f>+ﾄ.混合廃棄物その他!$AH$15</f>
        <v>0</v>
      </c>
      <c r="AA30" s="400">
        <f>SUM(G30:Z30)</f>
        <v>0</v>
      </c>
    </row>
    <row r="31" spans="2:27" ht="24" customHeight="1" x14ac:dyDescent="0.15">
      <c r="B31" s="171" t="s">
        <v>343</v>
      </c>
      <c r="C31" s="759"/>
      <c r="D31" s="127" t="s">
        <v>213</v>
      </c>
      <c r="E31" s="756" t="s">
        <v>370</v>
      </c>
      <c r="F31" s="757"/>
      <c r="G31" s="395">
        <f t="shared" ref="G31:Z31" si="6">+G32+G36</f>
        <v>0</v>
      </c>
      <c r="H31" s="395">
        <f t="shared" si="6"/>
        <v>0</v>
      </c>
      <c r="I31" s="395">
        <f t="shared" si="6"/>
        <v>0</v>
      </c>
      <c r="J31" s="395">
        <f t="shared" si="6"/>
        <v>0</v>
      </c>
      <c r="K31" s="395">
        <f t="shared" si="6"/>
        <v>0</v>
      </c>
      <c r="L31" s="395">
        <f t="shared" si="6"/>
        <v>0</v>
      </c>
      <c r="M31" s="395">
        <f t="shared" si="6"/>
        <v>0</v>
      </c>
      <c r="N31" s="395">
        <f t="shared" si="6"/>
        <v>0</v>
      </c>
      <c r="O31" s="395">
        <f t="shared" si="6"/>
        <v>0</v>
      </c>
      <c r="P31" s="395">
        <f t="shared" si="6"/>
        <v>0</v>
      </c>
      <c r="Q31" s="395">
        <f t="shared" si="6"/>
        <v>0</v>
      </c>
      <c r="R31" s="395">
        <f t="shared" si="6"/>
        <v>0</v>
      </c>
      <c r="S31" s="395">
        <f t="shared" si="6"/>
        <v>0</v>
      </c>
      <c r="T31" s="395">
        <f t="shared" si="6"/>
        <v>0</v>
      </c>
      <c r="U31" s="395">
        <f t="shared" si="6"/>
        <v>0</v>
      </c>
      <c r="V31" s="395">
        <f t="shared" si="6"/>
        <v>0</v>
      </c>
      <c r="W31" s="395">
        <f t="shared" si="6"/>
        <v>0</v>
      </c>
      <c r="X31" s="395">
        <f t="shared" si="6"/>
        <v>0</v>
      </c>
      <c r="Y31" s="395">
        <f t="shared" si="6"/>
        <v>0</v>
      </c>
      <c r="Z31" s="396">
        <f t="shared" si="6"/>
        <v>0</v>
      </c>
      <c r="AA31" s="397">
        <f t="shared" si="4"/>
        <v>0</v>
      </c>
    </row>
    <row r="32" spans="2:27" ht="24" customHeight="1" x14ac:dyDescent="0.15">
      <c r="B32" s="171">
        <v>5</v>
      </c>
      <c r="C32" s="128"/>
      <c r="D32" s="209"/>
      <c r="E32" s="204" t="s">
        <v>371</v>
      </c>
      <c r="F32" s="475"/>
      <c r="G32" s="401">
        <f t="shared" ref="G32:Z32" si="7">SUM(G33:G35)</f>
        <v>0</v>
      </c>
      <c r="H32" s="401">
        <f t="shared" si="7"/>
        <v>0</v>
      </c>
      <c r="I32" s="401">
        <f t="shared" si="7"/>
        <v>0</v>
      </c>
      <c r="J32" s="401">
        <f t="shared" si="7"/>
        <v>0</v>
      </c>
      <c r="K32" s="401">
        <f t="shared" si="7"/>
        <v>0</v>
      </c>
      <c r="L32" s="401">
        <f t="shared" si="7"/>
        <v>0</v>
      </c>
      <c r="M32" s="401">
        <f t="shared" si="7"/>
        <v>0</v>
      </c>
      <c r="N32" s="401">
        <f t="shared" si="7"/>
        <v>0</v>
      </c>
      <c r="O32" s="401">
        <f t="shared" si="7"/>
        <v>0</v>
      </c>
      <c r="P32" s="401">
        <f t="shared" si="7"/>
        <v>0</v>
      </c>
      <c r="Q32" s="401">
        <f t="shared" si="7"/>
        <v>0</v>
      </c>
      <c r="R32" s="401">
        <f t="shared" si="7"/>
        <v>0</v>
      </c>
      <c r="S32" s="401">
        <f t="shared" si="7"/>
        <v>0</v>
      </c>
      <c r="T32" s="401">
        <f t="shared" si="7"/>
        <v>0</v>
      </c>
      <c r="U32" s="401">
        <f t="shared" si="7"/>
        <v>0</v>
      </c>
      <c r="V32" s="401">
        <f t="shared" si="7"/>
        <v>0</v>
      </c>
      <c r="W32" s="401">
        <f t="shared" si="7"/>
        <v>0</v>
      </c>
      <c r="X32" s="401">
        <f t="shared" si="7"/>
        <v>0</v>
      </c>
      <c r="Y32" s="401">
        <f t="shared" si="7"/>
        <v>0</v>
      </c>
      <c r="Z32" s="402">
        <f t="shared" si="7"/>
        <v>0</v>
      </c>
      <c r="AA32" s="403">
        <f t="shared" si="4"/>
        <v>0</v>
      </c>
    </row>
    <row r="33" spans="2:27" ht="24" customHeight="1" x14ac:dyDescent="0.15">
      <c r="B33" s="171" t="s">
        <v>346</v>
      </c>
      <c r="C33" s="128"/>
      <c r="D33" s="207"/>
      <c r="E33" s="202"/>
      <c r="F33" s="200" t="s">
        <v>372</v>
      </c>
      <c r="G33" s="404">
        <f>+ｱ.燃え殻!$AU$16</f>
        <v>0</v>
      </c>
      <c r="H33" s="404">
        <f>+ｲ.汚泥!$AU$16</f>
        <v>0</v>
      </c>
      <c r="I33" s="404">
        <f>+ｳ.廃油!$AU$16</f>
        <v>0</v>
      </c>
      <c r="J33" s="404">
        <f>+ｴ.廃酸!$AU$16</f>
        <v>0</v>
      </c>
      <c r="K33" s="404">
        <f>+ｵ.廃ｱﾙｶﾘ!$AU$16</f>
        <v>0</v>
      </c>
      <c r="L33" s="404">
        <f>+ｶ.廃ﾌﾟﾗ類!$AU$16</f>
        <v>0</v>
      </c>
      <c r="M33" s="404">
        <f>+ｷ.紙くず!$AU$16</f>
        <v>0</v>
      </c>
      <c r="N33" s="404">
        <f>+ｸ.木くず!$AU$16</f>
        <v>0</v>
      </c>
      <c r="O33" s="404">
        <f>+ｹ.繊維くず!$AU$16</f>
        <v>0</v>
      </c>
      <c r="P33" s="404">
        <f>+ｺ.動植物性残さ!$AU$16</f>
        <v>0</v>
      </c>
      <c r="Q33" s="404">
        <f>+ｻ.動物系固形不要物!$AU$16</f>
        <v>0</v>
      </c>
      <c r="R33" s="404">
        <f>+ｼ.ｺﾞﾑくず!$AU$16</f>
        <v>0</v>
      </c>
      <c r="S33" s="404">
        <f>+ｽ.金属くず!$AU$16</f>
        <v>0</v>
      </c>
      <c r="T33" s="404">
        <f>+ｾ.ｶﾞﾗｽ･ｺﾝｸﾘ･陶磁器くず!$AU$16</f>
        <v>0</v>
      </c>
      <c r="U33" s="404">
        <f>+ｿ.鉱さい!$AU$16</f>
        <v>0</v>
      </c>
      <c r="V33" s="404">
        <f>+ﾀ.がれき類!$AU$16</f>
        <v>0</v>
      </c>
      <c r="W33" s="404">
        <f>+ﾁ.動物のふん尿!$AU$16</f>
        <v>0</v>
      </c>
      <c r="X33" s="404">
        <f>+ﾂ.動物の死体!$AU$16</f>
        <v>0</v>
      </c>
      <c r="Y33" s="404">
        <f>+ﾃ.ばいじん!$AU$16</f>
        <v>0</v>
      </c>
      <c r="Z33" s="405">
        <f>+ﾄ.混合廃棄物その他!$AU$16</f>
        <v>0</v>
      </c>
      <c r="AA33" s="406">
        <f t="shared" si="4"/>
        <v>0</v>
      </c>
    </row>
    <row r="34" spans="2:27" ht="24" customHeight="1" x14ac:dyDescent="0.15">
      <c r="B34" s="171" t="s">
        <v>348</v>
      </c>
      <c r="C34" s="128"/>
      <c r="D34" s="207"/>
      <c r="E34" s="202"/>
      <c r="F34" s="200" t="s">
        <v>373</v>
      </c>
      <c r="G34" s="404">
        <f>+ｱ.燃え殻!$AU$17</f>
        <v>0</v>
      </c>
      <c r="H34" s="404">
        <f>+ｲ.汚泥!$AU$17</f>
        <v>0</v>
      </c>
      <c r="I34" s="404">
        <f>+ｳ.廃油!$AU$17</f>
        <v>0</v>
      </c>
      <c r="J34" s="404">
        <f>+ｴ.廃酸!$AU$17</f>
        <v>0</v>
      </c>
      <c r="K34" s="404">
        <f>+ｵ.廃ｱﾙｶﾘ!$AU$17</f>
        <v>0</v>
      </c>
      <c r="L34" s="404">
        <f>+ｶ.廃ﾌﾟﾗ類!$AU$17</f>
        <v>0</v>
      </c>
      <c r="M34" s="404">
        <f>+ｷ.紙くず!$AU$17</f>
        <v>0</v>
      </c>
      <c r="N34" s="404">
        <f>+ｸ.木くず!$AU$17</f>
        <v>0</v>
      </c>
      <c r="O34" s="404">
        <f>+ｹ.繊維くず!$AU$17</f>
        <v>0</v>
      </c>
      <c r="P34" s="404">
        <f>+ｺ.動植物性残さ!$AU$17</f>
        <v>0</v>
      </c>
      <c r="Q34" s="404">
        <f>+ｻ.動物系固形不要物!$AU$17</f>
        <v>0</v>
      </c>
      <c r="R34" s="404">
        <f>+ｼ.ｺﾞﾑくず!$AU$17</f>
        <v>0</v>
      </c>
      <c r="S34" s="404">
        <f>+ｽ.金属くず!$AU$17</f>
        <v>0</v>
      </c>
      <c r="T34" s="404">
        <f>+ｾ.ｶﾞﾗｽ･ｺﾝｸﾘ･陶磁器くず!$AU$17</f>
        <v>0</v>
      </c>
      <c r="U34" s="404">
        <f>+ｿ.鉱さい!$AU$17</f>
        <v>0</v>
      </c>
      <c r="V34" s="404">
        <f>+ﾀ.がれき類!$AU$17</f>
        <v>0</v>
      </c>
      <c r="W34" s="404">
        <f>+ﾁ.動物のふん尿!$AU$17</f>
        <v>0</v>
      </c>
      <c r="X34" s="404">
        <f>+ﾂ.動物の死体!$AU$17</f>
        <v>0</v>
      </c>
      <c r="Y34" s="404">
        <f>+ﾃ.ばいじん!$AU$17</f>
        <v>0</v>
      </c>
      <c r="Z34" s="405">
        <f>+ﾄ.混合廃棄物その他!$AU$17</f>
        <v>0</v>
      </c>
      <c r="AA34" s="406">
        <f t="shared" si="4"/>
        <v>0</v>
      </c>
    </row>
    <row r="35" spans="2:27" ht="24" customHeight="1" x14ac:dyDescent="0.15">
      <c r="B35" s="171" t="s">
        <v>374</v>
      </c>
      <c r="C35" s="128"/>
      <c r="D35" s="207"/>
      <c r="E35" s="203"/>
      <c r="F35" s="200" t="s">
        <v>375</v>
      </c>
      <c r="G35" s="404">
        <f>+ｱ.燃え殻!$AU$18</f>
        <v>0</v>
      </c>
      <c r="H35" s="404">
        <f>+ｲ.汚泥!$AU$18</f>
        <v>0</v>
      </c>
      <c r="I35" s="404">
        <f>+ｳ.廃油!$AU$18</f>
        <v>0</v>
      </c>
      <c r="J35" s="404">
        <f>+ｴ.廃酸!$AU$18</f>
        <v>0</v>
      </c>
      <c r="K35" s="404">
        <f>+ｵ.廃ｱﾙｶﾘ!$AU$18</f>
        <v>0</v>
      </c>
      <c r="L35" s="404">
        <f>+ｶ.廃ﾌﾟﾗ類!$AU$18</f>
        <v>0</v>
      </c>
      <c r="M35" s="404">
        <f>+ｷ.紙くず!$AU$18</f>
        <v>0</v>
      </c>
      <c r="N35" s="404">
        <f>+ｸ.木くず!$AU$18</f>
        <v>0</v>
      </c>
      <c r="O35" s="404">
        <f>+ｹ.繊維くず!$AU$18</f>
        <v>0</v>
      </c>
      <c r="P35" s="404">
        <f>+ｺ.動植物性残さ!$AU$18</f>
        <v>0</v>
      </c>
      <c r="Q35" s="404">
        <f>+ｻ.動物系固形不要物!$AU$18</f>
        <v>0</v>
      </c>
      <c r="R35" s="404">
        <f>+ｼ.ｺﾞﾑくず!$AU$18</f>
        <v>0</v>
      </c>
      <c r="S35" s="404">
        <f>+ｽ.金属くず!$AU$18</f>
        <v>0</v>
      </c>
      <c r="T35" s="404">
        <f>+ｾ.ｶﾞﾗｽ･ｺﾝｸﾘ･陶磁器くず!$AU$18</f>
        <v>0</v>
      </c>
      <c r="U35" s="404">
        <f>+ｿ.鉱さい!$AU$18</f>
        <v>0</v>
      </c>
      <c r="V35" s="404">
        <f>+ﾀ.がれき類!$AU$18</f>
        <v>0</v>
      </c>
      <c r="W35" s="404">
        <f>+ﾁ.動物のふん尿!$AU$18</f>
        <v>0</v>
      </c>
      <c r="X35" s="404">
        <f>+ﾂ.動物の死体!$AU$18</f>
        <v>0</v>
      </c>
      <c r="Y35" s="404">
        <f>+ﾃ.ばいじん!$AU$18</f>
        <v>0</v>
      </c>
      <c r="Z35" s="405">
        <f>+ﾄ.混合廃棄物その他!$AU$18</f>
        <v>0</v>
      </c>
      <c r="AA35" s="406">
        <f t="shared" si="4"/>
        <v>0</v>
      </c>
    </row>
    <row r="36" spans="2:27" ht="24" customHeight="1" thickBot="1" x14ac:dyDescent="0.2">
      <c r="B36" s="171" t="s">
        <v>376</v>
      </c>
      <c r="C36" s="212"/>
      <c r="D36" s="213"/>
      <c r="E36" s="214" t="s">
        <v>377</v>
      </c>
      <c r="F36" s="476"/>
      <c r="G36" s="407">
        <f>+ｱ.燃え殻!$AO$21</f>
        <v>0</v>
      </c>
      <c r="H36" s="407">
        <f>+ｲ.汚泥!$AO$21</f>
        <v>0</v>
      </c>
      <c r="I36" s="407">
        <f>+ｳ.廃油!$AO$21</f>
        <v>0</v>
      </c>
      <c r="J36" s="407">
        <f>+ｴ.廃酸!$AO$21</f>
        <v>0</v>
      </c>
      <c r="K36" s="407">
        <f>+ｵ.廃ｱﾙｶﾘ!$AO$21</f>
        <v>0</v>
      </c>
      <c r="L36" s="407">
        <f>+ｶ.廃ﾌﾟﾗ類!$AO$21</f>
        <v>0</v>
      </c>
      <c r="M36" s="407">
        <f>+ｷ.紙くず!$AO$21</f>
        <v>0</v>
      </c>
      <c r="N36" s="407">
        <f>+ｸ.木くず!$AO$21</f>
        <v>0</v>
      </c>
      <c r="O36" s="407">
        <f>+ｹ.繊維くず!$AO$21</f>
        <v>0</v>
      </c>
      <c r="P36" s="407">
        <f>+ｺ.動植物性残さ!$AO$21</f>
        <v>0</v>
      </c>
      <c r="Q36" s="407">
        <f>+ｻ.動物系固形不要物!$AO$21</f>
        <v>0</v>
      </c>
      <c r="R36" s="407">
        <f>+ｼ.ｺﾞﾑくず!$AO$21</f>
        <v>0</v>
      </c>
      <c r="S36" s="407">
        <f>+ｽ.金属くず!$AO$21</f>
        <v>0</v>
      </c>
      <c r="T36" s="407">
        <f>+ｾ.ｶﾞﾗｽ･ｺﾝｸﾘ･陶磁器くず!$AO$21</f>
        <v>0</v>
      </c>
      <c r="U36" s="407">
        <f>+ｿ.鉱さい!$AO$21</f>
        <v>0</v>
      </c>
      <c r="V36" s="407">
        <f>+ﾀ.がれき類!$AO$21</f>
        <v>0</v>
      </c>
      <c r="W36" s="407">
        <f>+ﾁ.動物のふん尿!$AO$21</f>
        <v>0</v>
      </c>
      <c r="X36" s="407">
        <f>+ﾂ.動物の死体!$AO$21</f>
        <v>0</v>
      </c>
      <c r="Y36" s="407">
        <f>+ﾃ.ばいじん!$AO$21</f>
        <v>0</v>
      </c>
      <c r="Z36" s="408">
        <f>+ﾄ.混合廃棄物その他!$AO$21</f>
        <v>0</v>
      </c>
      <c r="AA36" s="409">
        <f>SUM(G36:Z36)</f>
        <v>0</v>
      </c>
    </row>
    <row r="37" spans="2:27" ht="24" customHeight="1" x14ac:dyDescent="0.15">
      <c r="B37" s="169"/>
      <c r="C37" s="774" t="s">
        <v>378</v>
      </c>
      <c r="D37" s="127" t="s">
        <v>237</v>
      </c>
      <c r="E37" s="781" t="s">
        <v>379</v>
      </c>
      <c r="F37" s="782"/>
      <c r="G37" s="410">
        <f t="shared" ref="G37:Z37" si="8">+G38+G42</f>
        <v>0</v>
      </c>
      <c r="H37" s="410">
        <f t="shared" si="8"/>
        <v>0</v>
      </c>
      <c r="I37" s="410">
        <f t="shared" si="8"/>
        <v>0</v>
      </c>
      <c r="J37" s="410">
        <f t="shared" si="8"/>
        <v>0</v>
      </c>
      <c r="K37" s="410">
        <f t="shared" si="8"/>
        <v>0</v>
      </c>
      <c r="L37" s="410">
        <f t="shared" si="8"/>
        <v>31.8</v>
      </c>
      <c r="M37" s="410">
        <f t="shared" si="8"/>
        <v>0.8</v>
      </c>
      <c r="N37" s="410">
        <f t="shared" si="8"/>
        <v>2182.5</v>
      </c>
      <c r="O37" s="410">
        <f t="shared" si="8"/>
        <v>13.6</v>
      </c>
      <c r="P37" s="410">
        <f t="shared" si="8"/>
        <v>0</v>
      </c>
      <c r="Q37" s="410">
        <f t="shared" si="8"/>
        <v>0</v>
      </c>
      <c r="R37" s="410">
        <f t="shared" si="8"/>
        <v>0</v>
      </c>
      <c r="S37" s="410">
        <f t="shared" si="8"/>
        <v>0.8</v>
      </c>
      <c r="T37" s="410">
        <f t="shared" si="8"/>
        <v>452.4</v>
      </c>
      <c r="U37" s="410">
        <f t="shared" si="8"/>
        <v>0</v>
      </c>
      <c r="V37" s="410">
        <f t="shared" si="8"/>
        <v>4836</v>
      </c>
      <c r="W37" s="410">
        <f t="shared" si="8"/>
        <v>0</v>
      </c>
      <c r="X37" s="410">
        <f t="shared" si="8"/>
        <v>0</v>
      </c>
      <c r="Y37" s="410">
        <f t="shared" si="8"/>
        <v>0</v>
      </c>
      <c r="Z37" s="411">
        <f t="shared" si="8"/>
        <v>460.9</v>
      </c>
      <c r="AA37" s="412">
        <f t="shared" si="4"/>
        <v>7978.7999999999993</v>
      </c>
    </row>
    <row r="38" spans="2:27" ht="24" customHeight="1" x14ac:dyDescent="0.15">
      <c r="B38" s="169"/>
      <c r="C38" s="774"/>
      <c r="D38" s="206"/>
      <c r="E38" s="204" t="s">
        <v>380</v>
      </c>
      <c r="F38" s="475"/>
      <c r="G38" s="401">
        <f t="shared" ref="G38:Z38" si="9">SUM(G39:G41)</f>
        <v>0</v>
      </c>
      <c r="H38" s="401">
        <f t="shared" si="9"/>
        <v>0</v>
      </c>
      <c r="I38" s="401">
        <f t="shared" si="9"/>
        <v>0</v>
      </c>
      <c r="J38" s="401">
        <f t="shared" si="9"/>
        <v>0</v>
      </c>
      <c r="K38" s="401">
        <f t="shared" si="9"/>
        <v>0</v>
      </c>
      <c r="L38" s="401">
        <f t="shared" si="9"/>
        <v>31.8</v>
      </c>
      <c r="M38" s="401">
        <f t="shared" si="9"/>
        <v>0.8</v>
      </c>
      <c r="N38" s="401">
        <f t="shared" si="9"/>
        <v>2182.5</v>
      </c>
      <c r="O38" s="401">
        <f t="shared" si="9"/>
        <v>13.6</v>
      </c>
      <c r="P38" s="401">
        <f t="shared" si="9"/>
        <v>0</v>
      </c>
      <c r="Q38" s="401">
        <f t="shared" si="9"/>
        <v>0</v>
      </c>
      <c r="R38" s="401">
        <f t="shared" si="9"/>
        <v>0</v>
      </c>
      <c r="S38" s="401">
        <f t="shared" si="9"/>
        <v>0.8</v>
      </c>
      <c r="T38" s="401">
        <f t="shared" si="9"/>
        <v>452.4</v>
      </c>
      <c r="U38" s="401">
        <f t="shared" si="9"/>
        <v>0</v>
      </c>
      <c r="V38" s="401">
        <f t="shared" si="9"/>
        <v>4836</v>
      </c>
      <c r="W38" s="401">
        <f t="shared" si="9"/>
        <v>0</v>
      </c>
      <c r="X38" s="401">
        <f t="shared" si="9"/>
        <v>0</v>
      </c>
      <c r="Y38" s="401">
        <f t="shared" si="9"/>
        <v>0</v>
      </c>
      <c r="Z38" s="402">
        <f t="shared" si="9"/>
        <v>460.9</v>
      </c>
      <c r="AA38" s="403">
        <f t="shared" si="4"/>
        <v>7978.7999999999993</v>
      </c>
    </row>
    <row r="39" spans="2:27" ht="24" customHeight="1" x14ac:dyDescent="0.15">
      <c r="B39" s="169"/>
      <c r="C39" s="774"/>
      <c r="D39" s="207"/>
      <c r="E39" s="202"/>
      <c r="F39" s="200" t="s">
        <v>372</v>
      </c>
      <c r="G39" s="404">
        <f>+ｱ.燃え殻!$AA$28</f>
        <v>0</v>
      </c>
      <c r="H39" s="404">
        <f>+ｲ.汚泥!$AA$28</f>
        <v>0</v>
      </c>
      <c r="I39" s="404">
        <f>+ｳ.廃油!$AA$28</f>
        <v>0</v>
      </c>
      <c r="J39" s="404">
        <f>+ｴ.廃酸!$AA$28</f>
        <v>0</v>
      </c>
      <c r="K39" s="404">
        <f>+ｵ.廃ｱﾙｶﾘ!$AA$28</f>
        <v>0</v>
      </c>
      <c r="L39" s="404">
        <f>+ｶ.廃ﾌﾟﾗ類!$AA$28</f>
        <v>31.8</v>
      </c>
      <c r="M39" s="404">
        <f>+ｷ.紙くず!$AA$28</f>
        <v>0.8</v>
      </c>
      <c r="N39" s="404">
        <f>+ｸ.木くず!$AA$28</f>
        <v>2182.5</v>
      </c>
      <c r="O39" s="404">
        <f>+ｹ.繊維くず!$AA$28</f>
        <v>13.6</v>
      </c>
      <c r="P39" s="404">
        <f>+ｺ.動植物性残さ!$AA$28</f>
        <v>0</v>
      </c>
      <c r="Q39" s="404">
        <f>+ｻ.動物系固形不要物!$AA$28</f>
        <v>0</v>
      </c>
      <c r="R39" s="404">
        <f>+ｼ.ｺﾞﾑくず!$AA$28</f>
        <v>0</v>
      </c>
      <c r="S39" s="404">
        <f>+ｽ.金属くず!$AA$28</f>
        <v>0.8</v>
      </c>
      <c r="T39" s="404">
        <f>+ｾ.ｶﾞﾗｽ･ｺﾝｸﾘ･陶磁器くず!$AA$28</f>
        <v>452.4</v>
      </c>
      <c r="U39" s="404">
        <f>+ｿ.鉱さい!$AA$28</f>
        <v>0</v>
      </c>
      <c r="V39" s="404">
        <f>+ﾀ.がれき類!$AA$28</f>
        <v>4836</v>
      </c>
      <c r="W39" s="404">
        <f>+ﾁ.動物のふん尿!$AA$28</f>
        <v>0</v>
      </c>
      <c r="X39" s="404">
        <f>+ﾂ.動物の死体!$AA$28</f>
        <v>0</v>
      </c>
      <c r="Y39" s="404">
        <f>+ﾃ.ばいじん!$AA$28</f>
        <v>0</v>
      </c>
      <c r="Z39" s="405">
        <f>+ﾄ.混合廃棄物その他!$AA$28</f>
        <v>460.9</v>
      </c>
      <c r="AA39" s="406">
        <f t="shared" si="4"/>
        <v>7978.7999999999993</v>
      </c>
    </row>
    <row r="40" spans="2:27" ht="24" customHeight="1" x14ac:dyDescent="0.15">
      <c r="B40" s="169"/>
      <c r="C40" s="774"/>
      <c r="D40" s="207"/>
      <c r="E40" s="202"/>
      <c r="F40" s="200" t="s">
        <v>373</v>
      </c>
      <c r="G40" s="404">
        <f>+ｱ.燃え殻!$AA$29</f>
        <v>0</v>
      </c>
      <c r="H40" s="404">
        <f>+ｲ.汚泥!$AA$29</f>
        <v>0</v>
      </c>
      <c r="I40" s="404">
        <f>+ｳ.廃油!$AA$29</f>
        <v>0</v>
      </c>
      <c r="J40" s="404">
        <f>+ｴ.廃酸!$AA$29</f>
        <v>0</v>
      </c>
      <c r="K40" s="404">
        <f>+ｵ.廃ｱﾙｶﾘ!$AA$29</f>
        <v>0</v>
      </c>
      <c r="L40" s="404">
        <f>+ｶ.廃ﾌﾟﾗ類!$AA$29</f>
        <v>0</v>
      </c>
      <c r="M40" s="404">
        <f>+ｷ.紙くず!$AA$29</f>
        <v>0</v>
      </c>
      <c r="N40" s="404">
        <f>+ｸ.木くず!$AA$29</f>
        <v>0</v>
      </c>
      <c r="O40" s="404">
        <f>+ｹ.繊維くず!$AA$29</f>
        <v>0</v>
      </c>
      <c r="P40" s="404">
        <f>+ｺ.動植物性残さ!$AA$29</f>
        <v>0</v>
      </c>
      <c r="Q40" s="404">
        <f>+ｻ.動物系固形不要物!$AA$29</f>
        <v>0</v>
      </c>
      <c r="R40" s="404">
        <f>+ｼ.ｺﾞﾑくず!$AA$29</f>
        <v>0</v>
      </c>
      <c r="S40" s="404">
        <f>+ｽ.金属くず!$AA$29</f>
        <v>0</v>
      </c>
      <c r="T40" s="404">
        <f>+ｾ.ｶﾞﾗｽ･ｺﾝｸﾘ･陶磁器くず!$AA$29</f>
        <v>0</v>
      </c>
      <c r="U40" s="404">
        <f>+ｿ.鉱さい!$AA$29</f>
        <v>0</v>
      </c>
      <c r="V40" s="404">
        <f>+ﾀ.がれき類!$AA$29</f>
        <v>0</v>
      </c>
      <c r="W40" s="404">
        <f>+ﾁ.動物のふん尿!$AA$29</f>
        <v>0</v>
      </c>
      <c r="X40" s="404">
        <f>+ﾂ.動物の死体!$AA$29</f>
        <v>0</v>
      </c>
      <c r="Y40" s="404">
        <f>+ﾃ.ばいじん!$AA$29</f>
        <v>0</v>
      </c>
      <c r="Z40" s="405">
        <f>+ﾄ.混合廃棄物その他!$AA$29</f>
        <v>0</v>
      </c>
      <c r="AA40" s="406">
        <f t="shared" si="4"/>
        <v>0</v>
      </c>
    </row>
    <row r="41" spans="2:27" ht="24" customHeight="1" x14ac:dyDescent="0.15">
      <c r="B41" s="169"/>
      <c r="C41" s="774"/>
      <c r="D41" s="207"/>
      <c r="E41" s="203"/>
      <c r="F41" s="201" t="s">
        <v>375</v>
      </c>
      <c r="G41" s="404">
        <f>+ｱ.燃え殻!$AA$30</f>
        <v>0</v>
      </c>
      <c r="H41" s="404">
        <f>+ｲ.汚泥!$AA$30</f>
        <v>0</v>
      </c>
      <c r="I41" s="404">
        <f>+ｳ.廃油!$AA$30</f>
        <v>0</v>
      </c>
      <c r="J41" s="404">
        <f>+ｴ.廃酸!$AA$30</f>
        <v>0</v>
      </c>
      <c r="K41" s="404">
        <f>+ｵ.廃ｱﾙｶﾘ!$AA$30</f>
        <v>0</v>
      </c>
      <c r="L41" s="404">
        <f>+ｶ.廃ﾌﾟﾗ類!$AA$30</f>
        <v>0</v>
      </c>
      <c r="M41" s="404">
        <f>+ｷ.紙くず!$AA$30</f>
        <v>0</v>
      </c>
      <c r="N41" s="404">
        <f>+ｸ.木くず!$AA$30</f>
        <v>0</v>
      </c>
      <c r="O41" s="404">
        <f>+ｹ.繊維くず!$AA$30</f>
        <v>0</v>
      </c>
      <c r="P41" s="404">
        <f>+ｺ.動植物性残さ!$AA$30</f>
        <v>0</v>
      </c>
      <c r="Q41" s="404">
        <f>+ｻ.動物系固形不要物!$AA$30</f>
        <v>0</v>
      </c>
      <c r="R41" s="404">
        <f>+ｼ.ｺﾞﾑくず!$AA$30</f>
        <v>0</v>
      </c>
      <c r="S41" s="404">
        <f>+ｽ.金属くず!$AA$30</f>
        <v>0</v>
      </c>
      <c r="T41" s="404">
        <f>+ｾ.ｶﾞﾗｽ･ｺﾝｸﾘ･陶磁器くず!$AA$30</f>
        <v>0</v>
      </c>
      <c r="U41" s="404">
        <f>+ｿ.鉱さい!$AA$30</f>
        <v>0</v>
      </c>
      <c r="V41" s="404">
        <f>+ﾀ.がれき類!$AA$30</f>
        <v>0</v>
      </c>
      <c r="W41" s="404">
        <f>+ﾁ.動物のふん尿!$AA$30</f>
        <v>0</v>
      </c>
      <c r="X41" s="404">
        <f>+ﾂ.動物の死体!$AA$30</f>
        <v>0</v>
      </c>
      <c r="Y41" s="404">
        <f>+ﾃ.ばいじん!$AA$30</f>
        <v>0</v>
      </c>
      <c r="Z41" s="405">
        <f>+ﾄ.混合廃棄物その他!$AA$30</f>
        <v>0</v>
      </c>
      <c r="AA41" s="406">
        <f t="shared" si="4"/>
        <v>0</v>
      </c>
    </row>
    <row r="42" spans="2:27" ht="24" customHeight="1" thickBot="1" x14ac:dyDescent="0.2">
      <c r="B42" s="169"/>
      <c r="C42" s="775"/>
      <c r="D42" s="208"/>
      <c r="E42" s="205" t="s">
        <v>381</v>
      </c>
      <c r="F42" s="475"/>
      <c r="G42" s="407">
        <f>+ｱ.燃え殻!$R$33</f>
        <v>0</v>
      </c>
      <c r="H42" s="407">
        <f>+ｲ.汚泥!$R$33</f>
        <v>0</v>
      </c>
      <c r="I42" s="407">
        <f>+ｳ.廃油!$R$33</f>
        <v>0</v>
      </c>
      <c r="J42" s="407">
        <f>+ｴ.廃酸!$R$33</f>
        <v>0</v>
      </c>
      <c r="K42" s="407">
        <f>+ｵ.廃ｱﾙｶﾘ!$R$33</f>
        <v>0</v>
      </c>
      <c r="L42" s="407">
        <f>+ｶ.廃ﾌﾟﾗ類!$R$33</f>
        <v>0</v>
      </c>
      <c r="M42" s="407">
        <f>+ｷ.紙くず!$R$33</f>
        <v>0</v>
      </c>
      <c r="N42" s="407">
        <f>+ｸ.木くず!$R$33</f>
        <v>0</v>
      </c>
      <c r="O42" s="407">
        <f>+ｹ.繊維くず!$R$33</f>
        <v>0</v>
      </c>
      <c r="P42" s="407">
        <f>+ｺ.動植物性残さ!$R$33</f>
        <v>0</v>
      </c>
      <c r="Q42" s="407">
        <f>+ｻ.動物系固形不要物!$R$33</f>
        <v>0</v>
      </c>
      <c r="R42" s="407">
        <f>+ｼ.ｺﾞﾑくず!$R$33</f>
        <v>0</v>
      </c>
      <c r="S42" s="407">
        <f>+ｽ.金属くず!$R$33</f>
        <v>0</v>
      </c>
      <c r="T42" s="407">
        <f>+ｾ.ｶﾞﾗｽ･ｺﾝｸﾘ･陶磁器くず!$R$33</f>
        <v>0</v>
      </c>
      <c r="U42" s="407">
        <f>+ｿ.鉱さい!$R$33</f>
        <v>0</v>
      </c>
      <c r="V42" s="407">
        <f>+ﾀ.がれき類!$R$33</f>
        <v>0</v>
      </c>
      <c r="W42" s="407">
        <f>+ﾁ.動物のふん尿!$R$33</f>
        <v>0</v>
      </c>
      <c r="X42" s="407">
        <f>+ﾂ.動物の死体!$R$33</f>
        <v>0</v>
      </c>
      <c r="Y42" s="407">
        <f>+ﾃ.ばいじん!$R$33</f>
        <v>0</v>
      </c>
      <c r="Z42" s="408">
        <f>+ﾄ.混合廃棄物その他!$R$33</f>
        <v>0</v>
      </c>
      <c r="AA42" s="409">
        <f>SUM(G42:Z42)</f>
        <v>0</v>
      </c>
    </row>
    <row r="43" spans="2:27" ht="24" customHeight="1" x14ac:dyDescent="0.15">
      <c r="B43" s="169"/>
      <c r="C43" s="126" t="s">
        <v>239</v>
      </c>
      <c r="D43" s="779" t="s">
        <v>382</v>
      </c>
      <c r="E43" s="779"/>
      <c r="F43" s="780"/>
      <c r="G43" s="413">
        <f>+ｱ.燃え殻!$AL$27</f>
        <v>0</v>
      </c>
      <c r="H43" s="413">
        <f>+ｲ.汚泥!$AL$27</f>
        <v>0</v>
      </c>
      <c r="I43" s="413">
        <f>+ｳ.廃油!$AL$27</f>
        <v>0</v>
      </c>
      <c r="J43" s="413">
        <f>+ｴ.廃酸!$AL$27</f>
        <v>0</v>
      </c>
      <c r="K43" s="413">
        <f>+ｵ.廃ｱﾙｶﾘ!$AL$27</f>
        <v>0</v>
      </c>
      <c r="L43" s="413">
        <f>+ｶ.廃ﾌﾟﾗ類!$AL$27</f>
        <v>31.8</v>
      </c>
      <c r="M43" s="413">
        <f>+ｷ.紙くず!$AL$27</f>
        <v>0.8</v>
      </c>
      <c r="N43" s="413">
        <f>+ｸ.木くず!$AL$27</f>
        <v>2182.5</v>
      </c>
      <c r="O43" s="413">
        <f>+ｹ.繊維くず!$AL$27</f>
        <v>13.6</v>
      </c>
      <c r="P43" s="413">
        <f>+ｺ.動植物性残さ!$AL$27</f>
        <v>0</v>
      </c>
      <c r="Q43" s="413">
        <f>+ｻ.動物系固形不要物!$AL$27</f>
        <v>0</v>
      </c>
      <c r="R43" s="413">
        <f>+ｼ.ｺﾞﾑくず!$AL$27</f>
        <v>0</v>
      </c>
      <c r="S43" s="413">
        <f>+ｽ.金属くず!$AL$27</f>
        <v>0.8</v>
      </c>
      <c r="T43" s="413">
        <f>+ｾ.ｶﾞﾗｽ･ｺﾝｸﾘ･陶磁器くず!$AL$27</f>
        <v>452.4</v>
      </c>
      <c r="U43" s="413">
        <f>+ｿ.鉱さい!$AL$27</f>
        <v>0</v>
      </c>
      <c r="V43" s="413">
        <f>+ﾀ.がれき類!$AL$27</f>
        <v>4836</v>
      </c>
      <c r="W43" s="413">
        <f>+ﾁ.動物のふん尿!$AL$27</f>
        <v>0</v>
      </c>
      <c r="X43" s="413">
        <f>+ﾂ.動物の死体!$AL$27</f>
        <v>0</v>
      </c>
      <c r="Y43" s="413">
        <f>+ﾃ.ばいじん!$AL$27</f>
        <v>0</v>
      </c>
      <c r="Z43" s="414">
        <f>+ﾄ.混合廃棄物その他!$AL$27</f>
        <v>460.9</v>
      </c>
      <c r="AA43" s="415">
        <f t="shared" si="4"/>
        <v>7978.7999999999993</v>
      </c>
    </row>
    <row r="44" spans="2:27" ht="24" customHeight="1" x14ac:dyDescent="0.15">
      <c r="B44" s="169"/>
      <c r="C44" s="176"/>
      <c r="D44" s="174" t="s">
        <v>250</v>
      </c>
      <c r="E44" s="756" t="s">
        <v>383</v>
      </c>
      <c r="F44" s="757"/>
      <c r="G44" s="416">
        <f>+ｱ.燃え殻!$AL$30</f>
        <v>0</v>
      </c>
      <c r="H44" s="416">
        <f>+ｲ.汚泥!$AL$30</f>
        <v>0</v>
      </c>
      <c r="I44" s="416">
        <f>+ｳ.廃油!$AL$30</f>
        <v>0</v>
      </c>
      <c r="J44" s="416">
        <f>+ｴ.廃酸!$AL$30</f>
        <v>0</v>
      </c>
      <c r="K44" s="416">
        <f>+ｵ.廃ｱﾙｶﾘ!$AL$30</f>
        <v>0</v>
      </c>
      <c r="L44" s="416">
        <f>+ｶ.廃ﾌﾟﾗ類!$AL$30</f>
        <v>0</v>
      </c>
      <c r="M44" s="416">
        <f>+ｷ.紙くず!$AL$30</f>
        <v>0</v>
      </c>
      <c r="N44" s="416">
        <f>+ｸ.木くず!$AL$30</f>
        <v>0</v>
      </c>
      <c r="O44" s="416">
        <f>+ｹ.繊維くず!$AL$30</f>
        <v>0</v>
      </c>
      <c r="P44" s="416">
        <f>+ｺ.動植物性残さ!$AL$30</f>
        <v>0</v>
      </c>
      <c r="Q44" s="416">
        <f>+ｻ.動物系固形不要物!$AL$30</f>
        <v>0</v>
      </c>
      <c r="R44" s="416">
        <f>+ｼ.ｺﾞﾑくず!$AL$30</f>
        <v>0</v>
      </c>
      <c r="S44" s="416">
        <f>+ｽ.金属くず!$AL$30</f>
        <v>0</v>
      </c>
      <c r="T44" s="416">
        <f>+ｾ.ｶﾞﾗｽ･ｺﾝｸﾘ･陶磁器くず!$AL$30</f>
        <v>0</v>
      </c>
      <c r="U44" s="416">
        <f>+ｿ.鉱さい!$AL$30</f>
        <v>0</v>
      </c>
      <c r="V44" s="416">
        <f>+ﾀ.がれき類!$AL$30</f>
        <v>0</v>
      </c>
      <c r="W44" s="416">
        <f>+ﾁ.動物のふん尿!$AL$30</f>
        <v>0</v>
      </c>
      <c r="X44" s="416">
        <f>+ﾂ.動物の死体!$AL$30</f>
        <v>0</v>
      </c>
      <c r="Y44" s="416">
        <f>+ﾃ.ばいじん!$AL$30</f>
        <v>0</v>
      </c>
      <c r="Z44" s="417">
        <f>+ﾄ.混合廃棄物その他!$AL$30</f>
        <v>0</v>
      </c>
      <c r="AA44" s="418">
        <f t="shared" si="4"/>
        <v>0</v>
      </c>
    </row>
    <row r="45" spans="2:27" ht="24" customHeight="1" x14ac:dyDescent="0.15">
      <c r="B45" s="169"/>
      <c r="C45" s="176"/>
      <c r="D45" s="477" t="s">
        <v>230</v>
      </c>
      <c r="E45" s="770" t="s">
        <v>384</v>
      </c>
      <c r="F45" s="771"/>
      <c r="G45" s="419">
        <f>+ｱ.燃え殻!$AS$24</f>
        <v>0</v>
      </c>
      <c r="H45" s="419">
        <f>+ｲ.汚泥!$AS$24</f>
        <v>0</v>
      </c>
      <c r="I45" s="419">
        <f>+ｳ.廃油!$AS$24</f>
        <v>0</v>
      </c>
      <c r="J45" s="419">
        <f>+ｴ.廃酸!$AS$24</f>
        <v>0</v>
      </c>
      <c r="K45" s="419">
        <f>+ｵ.廃ｱﾙｶﾘ!$AS$24</f>
        <v>0</v>
      </c>
      <c r="L45" s="419">
        <f>+ｶ.廃ﾌﾟﾗ類!$AS$24</f>
        <v>31.8</v>
      </c>
      <c r="M45" s="419">
        <f>+ｷ.紙くず!$AS$24</f>
        <v>0.8</v>
      </c>
      <c r="N45" s="419">
        <f>+ｸ.木くず!$AS$24</f>
        <v>2182.5</v>
      </c>
      <c r="O45" s="419">
        <f>+ｹ.繊維くず!$AS$24</f>
        <v>13.6</v>
      </c>
      <c r="P45" s="419">
        <f>+ｺ.動植物性残さ!$AS$24</f>
        <v>0</v>
      </c>
      <c r="Q45" s="419">
        <f>+ｻ.動物系固形不要物!$AS$24</f>
        <v>0</v>
      </c>
      <c r="R45" s="419">
        <f>+ｼ.ｺﾞﾑくず!$AS$24</f>
        <v>0</v>
      </c>
      <c r="S45" s="419">
        <f>+ｽ.金属くず!$AS$24</f>
        <v>0.8</v>
      </c>
      <c r="T45" s="419">
        <f>+ｾ.ｶﾞﾗｽ･ｺﾝｸﾘ･陶磁器くず!$AS$24</f>
        <v>452.4</v>
      </c>
      <c r="U45" s="419">
        <f>+ｿ.鉱さい!$AS$24</f>
        <v>0</v>
      </c>
      <c r="V45" s="419">
        <f>+ﾀ.がれき類!$AS$24</f>
        <v>4836</v>
      </c>
      <c r="W45" s="419">
        <f>+ﾁ.動物のふん尿!$AS$24</f>
        <v>0</v>
      </c>
      <c r="X45" s="419">
        <f>+ﾂ.動物の死体!$AS$24</f>
        <v>0</v>
      </c>
      <c r="Y45" s="419">
        <f>+ﾃ.ばいじん!$AS$24</f>
        <v>0</v>
      </c>
      <c r="Z45" s="420">
        <f>+ﾄ.混合廃棄物その他!$AS$24</f>
        <v>460.9</v>
      </c>
      <c r="AA45" s="421">
        <f t="shared" si="4"/>
        <v>7978.7999999999993</v>
      </c>
    </row>
    <row r="46" spans="2:27" ht="24" customHeight="1" x14ac:dyDescent="0.15">
      <c r="B46" s="169"/>
      <c r="C46" s="176"/>
      <c r="D46" s="471" t="s">
        <v>241</v>
      </c>
      <c r="E46" s="754" t="s">
        <v>385</v>
      </c>
      <c r="F46" s="755"/>
      <c r="G46" s="404">
        <f>+ｱ.燃え殻!$AS$27</f>
        <v>0</v>
      </c>
      <c r="H46" s="404">
        <f>+ｲ.汚泥!$AS$27</f>
        <v>0</v>
      </c>
      <c r="I46" s="404">
        <f>+ｳ.廃油!$AS$27</f>
        <v>0</v>
      </c>
      <c r="J46" s="404">
        <f>+ｴ.廃酸!$AS$27</f>
        <v>0</v>
      </c>
      <c r="K46" s="404">
        <f>+ｵ.廃ｱﾙｶﾘ!$AS$27</f>
        <v>0</v>
      </c>
      <c r="L46" s="404">
        <f>+ｶ.廃ﾌﾟﾗ類!$AS$27</f>
        <v>0</v>
      </c>
      <c r="M46" s="404">
        <f>+ｷ.紙くず!$AS$27</f>
        <v>0</v>
      </c>
      <c r="N46" s="404">
        <f>+ｸ.木くず!$AS$27</f>
        <v>0</v>
      </c>
      <c r="O46" s="404">
        <f>+ｹ.繊維くず!$AS$27</f>
        <v>0</v>
      </c>
      <c r="P46" s="404">
        <f>+ｺ.動植物性残さ!$AS$27</f>
        <v>0</v>
      </c>
      <c r="Q46" s="404">
        <f>+ｻ.動物系固形不要物!$AS$27</f>
        <v>0</v>
      </c>
      <c r="R46" s="404">
        <f>+ｼ.ｺﾞﾑくず!$AS$27</f>
        <v>0</v>
      </c>
      <c r="S46" s="404">
        <f>+ｽ.金属くず!$AS$27</f>
        <v>0</v>
      </c>
      <c r="T46" s="404">
        <f>+ｾ.ｶﾞﾗｽ･ｺﾝｸﾘ･陶磁器くず!$AS$27</f>
        <v>0</v>
      </c>
      <c r="U46" s="404">
        <f>+ｿ.鉱さい!$AS$27</f>
        <v>0</v>
      </c>
      <c r="V46" s="404">
        <f>+ﾀ.がれき類!$AS$27</f>
        <v>0</v>
      </c>
      <c r="W46" s="404">
        <f>+ﾁ.動物のふん尿!$AS$27</f>
        <v>0</v>
      </c>
      <c r="X46" s="404">
        <f>+ﾂ.動物の死体!$AS$27</f>
        <v>0</v>
      </c>
      <c r="Y46" s="404">
        <f>+ﾃ.ばいじん!$AS$27</f>
        <v>0</v>
      </c>
      <c r="Z46" s="405">
        <f>+ﾄ.混合廃棄物その他!$AS$27</f>
        <v>0</v>
      </c>
      <c r="AA46" s="406">
        <f t="shared" si="4"/>
        <v>0</v>
      </c>
    </row>
    <row r="47" spans="2:27" ht="26.65" customHeight="1" thickBot="1" x14ac:dyDescent="0.2">
      <c r="B47" s="170"/>
      <c r="C47" s="177"/>
      <c r="D47" s="175" t="s">
        <v>252</v>
      </c>
      <c r="E47" s="772" t="s">
        <v>386</v>
      </c>
      <c r="F47" s="773"/>
      <c r="G47" s="422">
        <f>+ｱ.燃え殻!$AS$31</f>
        <v>0</v>
      </c>
      <c r="H47" s="422">
        <f>+ｲ.汚泥!$AS$31</f>
        <v>0</v>
      </c>
      <c r="I47" s="422">
        <f>+ｳ.廃油!$AS$31</f>
        <v>0</v>
      </c>
      <c r="J47" s="422">
        <f>+ｴ.廃酸!$AS$31</f>
        <v>0</v>
      </c>
      <c r="K47" s="422">
        <f>+ｵ.廃ｱﾙｶﾘ!$AS$31</f>
        <v>0</v>
      </c>
      <c r="L47" s="422">
        <f>+ｶ.廃ﾌﾟﾗ類!$AS$31</f>
        <v>0</v>
      </c>
      <c r="M47" s="422">
        <f>+ｷ.紙くず!$AS$31</f>
        <v>0</v>
      </c>
      <c r="N47" s="422">
        <f>+ｸ.木くず!$AS$31</f>
        <v>0</v>
      </c>
      <c r="O47" s="422">
        <f>+ｹ.繊維くず!$AS$31</f>
        <v>0</v>
      </c>
      <c r="P47" s="422">
        <f>+ｺ.動植物性残さ!$AS$31</f>
        <v>0</v>
      </c>
      <c r="Q47" s="422">
        <f>+ｻ.動物系固形不要物!$AS$31</f>
        <v>0</v>
      </c>
      <c r="R47" s="422">
        <f>+ｼ.ｺﾞﾑくず!$AS$31</f>
        <v>0</v>
      </c>
      <c r="S47" s="422">
        <f>+ｽ.金属くず!$AS$31</f>
        <v>0</v>
      </c>
      <c r="T47" s="422">
        <f>+ｾ.ｶﾞﾗｽ･ｺﾝｸﾘ･陶磁器くず!$AS$31</f>
        <v>0</v>
      </c>
      <c r="U47" s="422">
        <f>+ｿ.鉱さい!$AS$31</f>
        <v>0</v>
      </c>
      <c r="V47" s="422">
        <f>+ﾀ.がれき類!$AS$31</f>
        <v>0</v>
      </c>
      <c r="W47" s="422">
        <f>+ﾁ.動物のふん尿!$AS$31</f>
        <v>0</v>
      </c>
      <c r="X47" s="422">
        <f>+ﾂ.動物の死体!$AS$31</f>
        <v>0</v>
      </c>
      <c r="Y47" s="422">
        <f>+ﾃ.ばいじん!$AS$31</f>
        <v>0</v>
      </c>
      <c r="Z47" s="423">
        <f>+ﾄ.混合廃棄物その他!$AS$31</f>
        <v>0</v>
      </c>
      <c r="AA47" s="424">
        <f t="shared" si="4"/>
        <v>0</v>
      </c>
    </row>
    <row r="48" spans="2:27" ht="19.899999999999999" customHeight="1" x14ac:dyDescent="0.15">
      <c r="G48" s="11" t="s">
        <v>387</v>
      </c>
    </row>
    <row r="50" spans="6:27" s="484" customFormat="1" x14ac:dyDescent="0.15">
      <c r="G50" s="484">
        <f>IF(ｱ.燃え殻!$P$16="エラー！：⑥残さ物量があるのに、④自ら中間処理した量がゼロになっています",1,0)</f>
        <v>0</v>
      </c>
      <c r="H50" s="484">
        <f>IF(ｲ.汚泥!$P$16="エラー！：⑥残さ物量があるのに、④自ら中間処理した量がゼロになっています",1,0)</f>
        <v>0</v>
      </c>
      <c r="I50" s="484">
        <f>IF(ｳ.廃油!$P$16="エラー！：⑥残さ物量があるのに、④自ら中間処理した量がゼロになっています",1,0)</f>
        <v>0</v>
      </c>
      <c r="J50" s="484">
        <f>IF(ｴ.廃酸!$P$16="エラー！：⑥残さ物量があるのに、④自ら中間処理した量がゼロになっています",1,0)</f>
        <v>0</v>
      </c>
      <c r="K50" s="484">
        <f>IF(ｵ.廃ｱﾙｶﾘ!$P$16="エラー！：⑥残さ物量があるのに、④自ら中間処理した量がゼロになっています",1,0)</f>
        <v>0</v>
      </c>
      <c r="L50" s="484">
        <f>IF(ｶ.廃ﾌﾟﾗ類!$P$16="エラー！：⑥残さ物量があるのに、④自ら中間処理した量がゼロになっています",1,0)</f>
        <v>0</v>
      </c>
      <c r="M50" s="484">
        <f>IF(ｷ.紙くず!$P$16="エラー！：⑥残さ物量があるのに、④自ら中間処理した量がゼロになっています",1,0)</f>
        <v>0</v>
      </c>
      <c r="N50" s="484">
        <f>IF(ｸ.木くず!$P$16="エラー！：⑥残さ物量があるのに、④自ら中間処理した量がゼロになっています",1,0)</f>
        <v>0</v>
      </c>
      <c r="O50" s="484">
        <f>IF(ｹ.繊維くず!$P$16="エラー！：⑥残さ物量があるのに、④自ら中間処理した量がゼロになっています",1,0)</f>
        <v>0</v>
      </c>
      <c r="P50" s="484">
        <f>IF(ｺ.動植物性残さ!$P$16="エラー！：⑥残さ物量があるのに、④自ら中間処理した量がゼロになっています",1,0)</f>
        <v>0</v>
      </c>
      <c r="Q50" s="484">
        <f>IF(ｻ.動物系固形不要物!$P$16="エラー！：⑥残さ物量があるのに、④自ら中間処理した量がゼロになっています",1,0)</f>
        <v>0</v>
      </c>
      <c r="R50" s="484">
        <f>IF(ｼ.ｺﾞﾑくず!$P$16="エラー！：⑥残さ物量があるのに、④自ら中間処理した量がゼロになっています",1,0)</f>
        <v>0</v>
      </c>
      <c r="S50" s="484">
        <f>IF(ｽ.金属くず!$P$16="エラー！：⑥残さ物量があるのに、④自ら中間処理した量がゼロになっています",1,0)</f>
        <v>0</v>
      </c>
      <c r="T50" s="484">
        <f>IF(ｾ.ｶﾞﾗｽ･ｺﾝｸﾘ･陶磁器くず!$P$16="エラー！：⑥残さ物量があるのに、④自ら中間処理した量がゼロになっています",1,0)</f>
        <v>0</v>
      </c>
      <c r="U50" s="484">
        <f>IF(ｿ.鉱さい!$P$16="エラー！：⑥残さ物量があるのに、④自ら中間処理した量がゼロになっています",1,0)</f>
        <v>0</v>
      </c>
      <c r="V50" s="484">
        <f>IF(ﾀ.がれき類!$P$16="エラー！：⑥残さ物量があるのに、④自ら中間処理した量がゼロになっています",1,0)</f>
        <v>0</v>
      </c>
      <c r="W50" s="484">
        <f>IF(ﾁ.動物のふん尿!$P$16="エラー！：⑥残さ物量があるのに、④自ら中間処理した量がゼロになっています",1,0)</f>
        <v>0</v>
      </c>
      <c r="X50" s="484">
        <f>IF(ﾂ.動物の死体!$P$16="エラー！：⑥残さ物量があるのに、④自ら中間処理した量がゼロになっています",1,0)</f>
        <v>0</v>
      </c>
      <c r="Y50" s="484">
        <f>IF(ﾃ.ばいじん!$P$16="エラー！：⑥残さ物量があるのに、④自ら中間処理した量がゼロになっています",1,0)</f>
        <v>0</v>
      </c>
      <c r="Z50" s="484">
        <f>IF(ﾄ.混合廃棄物その他!$P$16="エラー！：⑥残さ物量があるのに、④自ら中間処理した量がゼロになっています",1,0)</f>
        <v>0</v>
      </c>
    </row>
    <row r="51" spans="6:27" s="484" customFormat="1" x14ac:dyDescent="0.15">
      <c r="G51" s="485">
        <f>IF(ｱ.燃え殻!$P$22="エラー !：④の内数である⑤の量が④を超えています",1,0)</f>
        <v>0</v>
      </c>
      <c r="H51" s="484">
        <f>IF(ｲ.汚泥!$P$22="エラー !：④の内数である⑤の量が④を超えています",1,0)</f>
        <v>0</v>
      </c>
      <c r="I51" s="484">
        <f>IF(ｳ.廃油!$P$22="エラー !：④の内数である⑤の量が④を超えています",1,0)</f>
        <v>0</v>
      </c>
      <c r="J51" s="484">
        <f>IF(ｴ.廃酸!$P$22="エラー !：④の内数である⑤の量が④を超えています",1,0)</f>
        <v>0</v>
      </c>
      <c r="K51" s="484">
        <f>IF(ｵ.廃ｱﾙｶﾘ!$P$22="エラー !：④の内数である⑤の量が④を超えています",1,0)</f>
        <v>0</v>
      </c>
      <c r="L51" s="484">
        <f>IF(ｶ.廃ﾌﾟﾗ類!$P$22="エラー !：④の内数である⑤の量が④を超えています",1,0)</f>
        <v>0</v>
      </c>
      <c r="M51" s="484">
        <f>IF(ｷ.紙くず!$P$22="エラー !：④の内数である⑤の量が④を超えています",1,0)</f>
        <v>0</v>
      </c>
      <c r="N51" s="484">
        <f>IF(ｸ.木くず!$P$22="エラー !：④の内数である⑤の量が④を超えています",1,0)</f>
        <v>0</v>
      </c>
      <c r="O51" s="484">
        <f>IF(ｹ.繊維くず!$P$22="エラー !：④の内数である⑤の量が④を超えています",1,0)</f>
        <v>0</v>
      </c>
      <c r="P51" s="484">
        <f>IF(ｺ.動植物性残さ!$P$22="エラー !：④の内数である⑤の量が④を超えています",1,0)</f>
        <v>0</v>
      </c>
      <c r="Q51" s="484">
        <f>IF(ｻ.動物系固形不要物!$P$22="エラー !：④の内数である⑤の量が④を超えています",1,0)</f>
        <v>0</v>
      </c>
      <c r="R51" s="484">
        <f>IF(ｼ.ｺﾞﾑくず!$P$22="エラー !：④の内数である⑤の量が④を超えています",1,0)</f>
        <v>0</v>
      </c>
      <c r="S51" s="484">
        <f>IF(ｽ.金属くず!$P$22="エラー !：④の内数である⑤の量が④を超えています",1,0)</f>
        <v>0</v>
      </c>
      <c r="T51" s="484">
        <f>IF(ｾ.ｶﾞﾗｽ･ｺﾝｸﾘ･陶磁器くず!$P$22="エラー !：④の内数である⑤の量が④を超えています",1,0)</f>
        <v>0</v>
      </c>
      <c r="U51" s="484">
        <f>IF(ｿ.鉱さい!$P$22="エラー !：④の内数である⑤の量が④を超えています",1,0)</f>
        <v>0</v>
      </c>
      <c r="V51" s="484">
        <f>IF(ﾀ.がれき類!$P$22="エラー !：④の内数である⑤の量が④を超えています",1,0)</f>
        <v>0</v>
      </c>
      <c r="W51" s="484">
        <f>IF(ﾁ.動物のふん尿!$P$22="エラー !：④の内数である⑤の量が④を超えています",1,0)</f>
        <v>0</v>
      </c>
      <c r="X51" s="484">
        <f>IF(ﾂ.動物の死体!$P$22="エラー !：④の内数である⑤の量が④を超えています",1,0)</f>
        <v>0</v>
      </c>
      <c r="Y51" s="484">
        <f>IF(ﾃ.ばいじん!$P$22="エラー !：④の内数である⑤の量が④を超えています",1,0)</f>
        <v>0</v>
      </c>
      <c r="Z51" s="484">
        <f>IF(ﾄ.混合廃棄物その他!$P$22="エラー !：④の内数である⑤の量が④を超えています",1,0)</f>
        <v>0</v>
      </c>
    </row>
    <row r="52" spans="6:27" s="484" customFormat="1" x14ac:dyDescent="0.15">
      <c r="G52" s="485">
        <f>IF(ｱ.燃え殻!$AL$31="エラー !：⑩の内数である⑪の量が⑩を超えています",1,0)</f>
        <v>0</v>
      </c>
      <c r="H52" s="484">
        <f>IF(ｲ.汚泥!$AL$31="エラー !：⑩の内数である⑪の量が⑩を超えています",1,0)</f>
        <v>0</v>
      </c>
      <c r="I52" s="484">
        <f>IF(ｳ.廃油!$AL$31="エラー !：⑩の内数である⑪の量が⑩を超えています",1,0)</f>
        <v>0</v>
      </c>
      <c r="J52" s="484">
        <f>IF(ｴ.廃酸!$AL$31="エラー !：⑩の内数である⑪の量が⑩を超えています",1,0)</f>
        <v>0</v>
      </c>
      <c r="K52" s="484">
        <f>IF(ｵ.廃ｱﾙｶﾘ!$AL$31="エラー !：⑩の内数である⑪の量が⑩を超えています",1,0)</f>
        <v>0</v>
      </c>
      <c r="L52" s="484">
        <f>IF(ｶ.廃ﾌﾟﾗ類!$AL$31="エラー !：⑩の内数である⑪の量が⑩を超えています",1,0)</f>
        <v>0</v>
      </c>
      <c r="M52" s="484">
        <f>IF(ｷ.紙くず!$AL$31="エラー !：⑩の内数である⑪の量が⑩を超えています",1,0)</f>
        <v>0</v>
      </c>
      <c r="N52" s="484">
        <f>IF(ｸ.木くず!$AL$31="エラー !：⑩の内数である⑪の量が⑩を超えています",1,0)</f>
        <v>0</v>
      </c>
      <c r="O52" s="484">
        <f>IF(ｹ.繊維くず!$AL$31="エラー !：⑩の内数である⑪の量が⑩を超えています",1,0)</f>
        <v>0</v>
      </c>
      <c r="P52" s="484">
        <f>IF(ｺ.動植物性残さ!$AL$31="エラー !：⑩の内数である⑪の量が⑩を超えています",1,0)</f>
        <v>0</v>
      </c>
      <c r="Q52" s="484">
        <f>IF(ｻ.動物系固形不要物!$AL$31="エラー !：⑩の内数である⑪の量が⑩を超えています",1,0)</f>
        <v>0</v>
      </c>
      <c r="R52" s="484">
        <f>IF(ｼ.ｺﾞﾑくず!$AL$31="エラー !：⑩の内数である⑪の量が⑩を超えています",1,0)</f>
        <v>0</v>
      </c>
      <c r="S52" s="484">
        <f>IF(ｽ.金属くず!$AL$31="エラー !：⑩の内数である⑪の量が⑩を超えています",1,0)</f>
        <v>0</v>
      </c>
      <c r="T52" s="484">
        <f>IF(ｾ.ｶﾞﾗｽ･ｺﾝｸﾘ･陶磁器くず!$AL$31="エラー !：⑩の内数である⑪の量が⑩を超えています",1,0)</f>
        <v>0</v>
      </c>
      <c r="U52" s="484">
        <f>IF(ｿ.鉱さい!$AL$31="エラー !：⑩の内数である⑪の量が⑩を超えています",1,0)</f>
        <v>0</v>
      </c>
      <c r="V52" s="484">
        <f>IF(ﾀ.がれき類!$AL$31="エラー !：⑩の内数である⑪の量が⑩を超えています",1,0)</f>
        <v>0</v>
      </c>
      <c r="W52" s="484">
        <f>IF(ﾁ.動物のふん尿!$AL$31="エラー !：⑩の内数である⑪の量が⑩を超えています",1,0)</f>
        <v>0</v>
      </c>
      <c r="X52" s="484">
        <f>IF(ﾂ.動物の死体!$AL$31="エラー !：⑩の内数である⑪の量が⑩を超えています",1,0)</f>
        <v>0</v>
      </c>
      <c r="Y52" s="484">
        <f>IF(ﾃ.ばいじん!$AL$31="エラー !：⑩の内数である⑪の量が⑩を超えています",1,0)</f>
        <v>0</v>
      </c>
      <c r="Z52" s="484">
        <f>IF(ﾄ.混合廃棄物その他!$AL$31="エラー !：⑩の内数である⑪の量が⑩を超えています",1,0)</f>
        <v>0</v>
      </c>
    </row>
    <row r="53" spans="6:27" s="484" customFormat="1" x14ac:dyDescent="0.15">
      <c r="G53" s="485">
        <f>IF(ｱ.燃え殻!$AS$28="エラー !：⑩の内数である（⑫+⑬＋⑭）の量が⑩を超えています",1,0)</f>
        <v>0</v>
      </c>
      <c r="H53" s="484">
        <f>IF(ｲ.汚泥!$AS$28="エラー !：⑩の内数である（⑫+⑬＋⑭）の量が⑩を超えています",1,0)</f>
        <v>0</v>
      </c>
      <c r="I53" s="484">
        <f>IF(ｳ.廃油!$AS$28="エラー !：⑩の内数である（⑫+⑬＋⑭）の量が⑩を超えています",1,0)</f>
        <v>0</v>
      </c>
      <c r="J53" s="484">
        <f>IF(ｴ.廃酸!$AS$28="エラー !：⑩の内数である（⑫+⑬＋⑭）の量が⑩を超えています",1,0)</f>
        <v>0</v>
      </c>
      <c r="K53" s="484">
        <f>IF(ｵ.廃ｱﾙｶﾘ!$AS$28="エラー !：⑩の内数である（⑫+⑬＋⑭）の量が⑩を超えています",1,0)</f>
        <v>0</v>
      </c>
      <c r="L53" s="484">
        <f>IF(ｶ.廃ﾌﾟﾗ類!$AS$28="エラー !：⑩の内数である（⑫+⑬＋⑭）の量が⑩を超えています",1,0)</f>
        <v>0</v>
      </c>
      <c r="M53" s="484">
        <f>IF(ｷ.紙くず!$AS$28="エラー !：⑩の内数である（⑫+⑬＋⑭）の量が⑩を超えています",1,0)</f>
        <v>0</v>
      </c>
      <c r="N53" s="484">
        <f>IF(ｸ.木くず!$AS$28="エラー !：⑩の内数である（⑫+⑬＋⑭）の量が⑩を超えています",1,0)</f>
        <v>0</v>
      </c>
      <c r="O53" s="484">
        <f>IF(ｹ.繊維くず!$AS$28="エラー !：⑩の内数である（⑫+⑬＋⑭）の量が⑩を超えています",1,0)</f>
        <v>0</v>
      </c>
      <c r="P53" s="484">
        <f>IF(ｺ.動植物性残さ!$AS$28="エラー !：⑩の内数である（⑫+⑬＋⑭）の量が⑩を超えています",1,0)</f>
        <v>0</v>
      </c>
      <c r="Q53" s="484">
        <f>IF(ｻ.動物系固形不要物!$AS$28="エラー !：⑩の内数である（⑫+⑬＋⑭）の量が⑩を超えています",1,0)</f>
        <v>0</v>
      </c>
      <c r="R53" s="484">
        <f>IF(ｼ.ｺﾞﾑくず!$AS$28="エラー !：⑩の内数である（⑫+⑬＋⑭）の量が⑩を超えています",1,0)</f>
        <v>0</v>
      </c>
      <c r="S53" s="484">
        <f>IF(ｽ.金属くず!$AS$28="エラー !：⑩の内数である（⑫+⑬＋⑭）の量が⑩を超えています",1,0)</f>
        <v>0</v>
      </c>
      <c r="T53" s="484">
        <f>IF(ｾ.ｶﾞﾗｽ･ｺﾝｸﾘ･陶磁器くず!$AS$28="エラー !：⑩の内数である（⑫+⑬＋⑭）の量が⑩を超えています",1,0)</f>
        <v>0</v>
      </c>
      <c r="U53" s="484">
        <f>IF(ｿ.鉱さい!$AS$28="エラー !：⑩の内数である（⑫+⑬＋⑭）の量が⑩を超えています",1,0)</f>
        <v>0</v>
      </c>
      <c r="V53" s="484">
        <f>IF(ﾀ.がれき類!$AS$28="エラー !：⑩の内数である（⑫+⑬＋⑭）の量が⑩を超えています",1,0)</f>
        <v>0</v>
      </c>
      <c r="W53" s="484">
        <f>IF(ﾁ.動物のふん尿!$AS$28="エラー !：⑩の内数である（⑫+⑬＋⑭）の量が⑩を超えています",1,0)</f>
        <v>0</v>
      </c>
      <c r="X53" s="484">
        <f>IF(ﾂ.動物の死体!$AS$28="エラー !：⑩の内数である（⑫+⑬＋⑭）の量が⑩を超えています",1,0)</f>
        <v>0</v>
      </c>
      <c r="Y53" s="484">
        <f>IF(ﾃ.ばいじん!$AS$28="エラー !：⑩の内数である（⑫+⑬＋⑭）の量が⑩を超えています",1,0)</f>
        <v>0</v>
      </c>
      <c r="Z53" s="484">
        <f>IF(ﾄ.混合廃棄物その他!$AS$28="エラー !：⑩の内数である（⑫+⑬＋⑭）の量が⑩を超えています",1,0)</f>
        <v>0</v>
      </c>
    </row>
    <row r="54" spans="6:27" s="484" customFormat="1" x14ac:dyDescent="0.15">
      <c r="G54" s="485">
        <f>IF(ｱ.燃え殻!$AS$32="エラー !：⑩の内数である（⑫+⑬＋⑭）の量が⑩を超えています",1,0)</f>
        <v>0</v>
      </c>
      <c r="H54" s="484">
        <f>IF(ｲ.汚泥!$AS$32="エラー !：⑩の内数である（⑫+⑬＋⑭）の量が⑩を超えています",1,0)</f>
        <v>0</v>
      </c>
      <c r="I54" s="484">
        <f>IF(ｳ.廃油!$AS$32="エラー !：⑩の内数である（⑫+⑬＋⑭）の量が⑩を超えています",1,0)</f>
        <v>0</v>
      </c>
      <c r="J54" s="484">
        <f>IF(ｴ.廃酸!$AS$32="エラー !：⑩の内数である（⑫+⑬＋⑭）の量が⑩を超えています",1,0)</f>
        <v>0</v>
      </c>
      <c r="K54" s="484">
        <f>IF(ｵ.廃ｱﾙｶﾘ!$AS$32="エラー !：⑩の内数である（⑫+⑬＋⑭）の量が⑩を超えています",1,0)</f>
        <v>0</v>
      </c>
      <c r="L54" s="484">
        <f>IF(ｶ.廃ﾌﾟﾗ類!$AS$32="エラー !：⑩の内数である（⑫+⑬＋⑭）の量が⑩を超えています",1,0)</f>
        <v>0</v>
      </c>
      <c r="M54" s="484">
        <f>IF(ｷ.紙くず!$AS$32="エラー !：⑩の内数である（⑫+⑬＋⑭）の量が⑩を超えています",1,0)</f>
        <v>0</v>
      </c>
      <c r="N54" s="484">
        <f>IF(ｸ.木くず!$AS$32="エラー !：⑩の内数である（⑫+⑬＋⑭）の量が⑩を超えています",1,0)</f>
        <v>0</v>
      </c>
      <c r="O54" s="484">
        <f>IF(ｹ.繊維くず!$AS$32="エラー !：⑩の内数である（⑫+⑬＋⑭）の量が⑩を超えています",1,0)</f>
        <v>0</v>
      </c>
      <c r="P54" s="484">
        <f>IF(ｺ.動植物性残さ!$AS$32="エラー !：⑩の内数である（⑫+⑬＋⑭）の量が⑩を超えています",1,0)</f>
        <v>0</v>
      </c>
      <c r="Q54" s="484">
        <f>IF(ｻ.動物系固形不要物!$AS$32="エラー !：⑩の内数である（⑫+⑬＋⑭）の量が⑩を超えています",1,0)</f>
        <v>0</v>
      </c>
      <c r="R54" s="484">
        <f>IF(ｼ.ｺﾞﾑくず!$AS$32="エラー !：⑩の内数である（⑫+⑬＋⑭）の量が⑩を超えています",1,0)</f>
        <v>0</v>
      </c>
      <c r="S54" s="484">
        <f>IF(ｽ.金属くず!$AS$32="エラー !：⑩の内数である（⑫+⑬＋⑭）の量が⑩を超えています",1,0)</f>
        <v>0</v>
      </c>
      <c r="T54" s="484">
        <f>IF(ｾ.ｶﾞﾗｽ･ｺﾝｸﾘ･陶磁器くず!$AS$32="エラー !：⑩の内数である（⑫+⑬＋⑭）の量が⑩を超えています",1,0)</f>
        <v>0</v>
      </c>
      <c r="U54" s="484">
        <f>IF(ｿ.鉱さい!$AS$32="エラー !：⑩の内数である（⑫+⑬＋⑭）の量が⑩を超えています",1,0)</f>
        <v>0</v>
      </c>
      <c r="V54" s="484">
        <f>IF(ﾀ.がれき類!$AS$32="エラー !：⑩の内数である（⑫+⑬＋⑭）の量が⑩を超えています",1,0)</f>
        <v>0</v>
      </c>
      <c r="W54" s="484">
        <f>IF(ﾁ.動物のふん尿!$AS$32="エラー !：⑩の内数である（⑫+⑬＋⑭）の量が⑩を超えています",1,0)</f>
        <v>0</v>
      </c>
      <c r="X54" s="484">
        <f>IF(ﾂ.動物の死体!$AS$32="エラー !：⑩の内数である（⑫+⑬＋⑭）の量が⑩を超えています",1,0)</f>
        <v>0</v>
      </c>
      <c r="Y54" s="484">
        <f>IF(ﾃ.ばいじん!$AS$32="エラー !：⑩の内数である（⑫+⑬＋⑭）の量が⑩を超えています",1,0)</f>
        <v>0</v>
      </c>
      <c r="Z54" s="484">
        <f>IF(ﾄ.混合廃棄物その他!$AS$32="エラー !：⑩の内数である（⑫+⑬＋⑭）の量が⑩を超えています",1,0)</f>
        <v>0</v>
      </c>
    </row>
    <row r="55" spans="6:27" s="484" customFormat="1" x14ac:dyDescent="0.15">
      <c r="G55" s="486">
        <f>IF(G9="0",+G19+G20,+G9+G19+G20)</f>
        <v>0</v>
      </c>
      <c r="H55" s="486">
        <f t="shared" ref="H55:Z55" si="10">IF(H9="0",+H19+H20,+H9+H19+H20)</f>
        <v>0.1</v>
      </c>
      <c r="I55" s="486">
        <f t="shared" si="10"/>
        <v>0</v>
      </c>
      <c r="J55" s="486">
        <f t="shared" si="10"/>
        <v>0</v>
      </c>
      <c r="K55" s="486">
        <f t="shared" si="10"/>
        <v>0</v>
      </c>
      <c r="L55" s="486">
        <f t="shared" si="10"/>
        <v>88.3</v>
      </c>
      <c r="M55" s="486">
        <f t="shared" si="10"/>
        <v>1.8</v>
      </c>
      <c r="N55" s="486">
        <f t="shared" si="10"/>
        <v>4998.5</v>
      </c>
      <c r="O55" s="486">
        <f t="shared" si="10"/>
        <v>33.1</v>
      </c>
      <c r="P55" s="486">
        <f t="shared" si="10"/>
        <v>0</v>
      </c>
      <c r="Q55" s="486">
        <f t="shared" si="10"/>
        <v>0</v>
      </c>
      <c r="R55" s="486">
        <f t="shared" si="10"/>
        <v>0</v>
      </c>
      <c r="S55" s="486">
        <f t="shared" si="10"/>
        <v>1.8</v>
      </c>
      <c r="T55" s="486">
        <f t="shared" si="10"/>
        <v>1252.4000000000001</v>
      </c>
      <c r="U55" s="486">
        <f t="shared" si="10"/>
        <v>0</v>
      </c>
      <c r="V55" s="486">
        <f t="shared" si="10"/>
        <v>11900</v>
      </c>
      <c r="W55" s="486">
        <f t="shared" si="10"/>
        <v>0</v>
      </c>
      <c r="X55" s="486">
        <f t="shared" si="10"/>
        <v>0</v>
      </c>
      <c r="Y55" s="486">
        <f t="shared" si="10"/>
        <v>0</v>
      </c>
      <c r="Z55" s="486">
        <f t="shared" si="10"/>
        <v>1038.9000000000001</v>
      </c>
      <c r="AA55" s="487">
        <f>+AA9+AA19+AA20</f>
        <v>19314.900000000001</v>
      </c>
    </row>
    <row r="56" spans="6:27" s="484" customFormat="1" ht="13.5" x14ac:dyDescent="0.15">
      <c r="F56" s="488"/>
    </row>
    <row r="57" spans="6:27" s="484" customFormat="1" ht="13.5" x14ac:dyDescent="0.15">
      <c r="F57" s="488"/>
    </row>
    <row r="58" spans="6:27" s="484" customFormat="1" ht="13.5" x14ac:dyDescent="0.15">
      <c r="F58" s="488"/>
    </row>
    <row r="59" spans="6:27" s="484" customFormat="1" ht="13.5" x14ac:dyDescent="0.15">
      <c r="F59" s="48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17" customWidth="1"/>
    <col min="4" max="4" width="2.625" style="217" customWidth="1"/>
    <col min="5" max="5" width="9.625" style="217" customWidth="1"/>
    <col min="6" max="6" width="2.75" style="217" customWidth="1"/>
    <col min="7" max="7" width="6.75" style="217" customWidth="1"/>
    <col min="8" max="8" width="13.75" style="217" customWidth="1"/>
    <col min="9" max="9" width="5.75" style="217" customWidth="1"/>
    <col min="10" max="10" width="3.75" style="217" customWidth="1"/>
    <col min="11" max="11" width="10.75" style="217" customWidth="1"/>
    <col min="12" max="12" width="6.75" style="217" customWidth="1"/>
    <col min="13" max="13" width="7.75" style="217" customWidth="1"/>
    <col min="14" max="14" width="6.75" style="217" customWidth="1"/>
    <col min="15" max="15" width="7.75" style="217" customWidth="1"/>
    <col min="16" max="16" width="2.25" style="44" customWidth="1"/>
    <col min="17" max="24" width="9" style="46"/>
    <col min="25" max="16384" width="9" style="44"/>
  </cols>
  <sheetData>
    <row r="1" spans="1:16" ht="16.149999999999999" customHeight="1" x14ac:dyDescent="0.15">
      <c r="C1" s="81" t="s">
        <v>388</v>
      </c>
    </row>
    <row r="2" spans="1:16" ht="16.149999999999999" customHeight="1" x14ac:dyDescent="0.15">
      <c r="C2" s="81"/>
    </row>
    <row r="3" spans="1:16" ht="13.9" customHeight="1" thickBot="1" x14ac:dyDescent="0.2">
      <c r="O3" s="221" t="s">
        <v>25</v>
      </c>
    </row>
    <row r="4" spans="1:16" ht="13.5" x14ac:dyDescent="0.15">
      <c r="A4" s="44">
        <v>14</v>
      </c>
      <c r="M4" s="845" t="s">
        <v>26</v>
      </c>
      <c r="N4" s="223" t="s">
        <v>27</v>
      </c>
      <c r="O4" s="224" t="s">
        <v>28</v>
      </c>
    </row>
    <row r="5" spans="1:16" ht="20.100000000000001" customHeight="1" thickBot="1" x14ac:dyDescent="0.2">
      <c r="A5" s="26" t="e">
        <f>+#REF!</f>
        <v>#REF!</v>
      </c>
      <c r="C5" s="217" t="s">
        <v>29</v>
      </c>
      <c r="M5" s="846"/>
      <c r="N5" s="257" t="str">
        <f>+表紙!N28</f>
        <v>○</v>
      </c>
      <c r="O5" s="258" t="str">
        <f>+表紙!O28</f>
        <v>　</v>
      </c>
    </row>
    <row r="6" spans="1:16" ht="13.5" x14ac:dyDescent="0.15">
      <c r="C6" s="590" t="s">
        <v>31</v>
      </c>
      <c r="D6" s="847"/>
      <c r="E6" s="847"/>
      <c r="F6" s="847"/>
      <c r="G6" s="847"/>
      <c r="H6" s="847"/>
      <c r="I6" s="847"/>
      <c r="J6" s="847"/>
      <c r="K6" s="847"/>
      <c r="L6" s="847"/>
      <c r="M6" s="847"/>
      <c r="N6" s="847"/>
      <c r="O6" s="847"/>
    </row>
    <row r="7" spans="1:16" ht="7.5" customHeight="1" x14ac:dyDescent="0.15">
      <c r="C7" s="225"/>
      <c r="D7" s="226"/>
      <c r="E7" s="226"/>
      <c r="F7" s="226"/>
      <c r="G7" s="226"/>
      <c r="H7" s="226"/>
      <c r="I7" s="226"/>
      <c r="J7" s="226"/>
      <c r="K7" s="226"/>
      <c r="L7" s="226"/>
      <c r="M7" s="226"/>
      <c r="N7" s="226"/>
      <c r="O7" s="227"/>
    </row>
    <row r="8" spans="1:16" ht="12" customHeight="1" x14ac:dyDescent="0.15">
      <c r="C8" s="553" t="s">
        <v>32</v>
      </c>
      <c r="D8" s="848"/>
      <c r="E8" s="848"/>
      <c r="F8" s="848"/>
      <c r="G8" s="848"/>
      <c r="H8" s="848"/>
      <c r="I8" s="848"/>
      <c r="J8" s="848"/>
      <c r="K8" s="848"/>
      <c r="L8" s="848"/>
      <c r="M8" s="848"/>
      <c r="N8" s="848"/>
      <c r="O8" s="849"/>
      <c r="P8" s="222"/>
    </row>
    <row r="9" spans="1:16" ht="12" customHeight="1" x14ac:dyDescent="0.15">
      <c r="C9" s="850"/>
      <c r="D9" s="851"/>
      <c r="E9" s="851"/>
      <c r="F9" s="851"/>
      <c r="G9" s="851"/>
      <c r="H9" s="851"/>
      <c r="I9" s="851"/>
      <c r="J9" s="851"/>
      <c r="K9" s="851"/>
      <c r="L9" s="851"/>
      <c r="M9" s="851"/>
      <c r="N9" s="851"/>
      <c r="O9" s="852"/>
    </row>
    <row r="10" spans="1:16" ht="10.15" customHeight="1" x14ac:dyDescent="0.15">
      <c r="C10" s="228"/>
      <c r="D10" s="229"/>
      <c r="E10" s="229"/>
      <c r="F10" s="229"/>
      <c r="G10" s="229"/>
      <c r="H10" s="229"/>
      <c r="I10" s="229"/>
      <c r="J10" s="229"/>
      <c r="K10" s="229"/>
      <c r="L10" s="229"/>
      <c r="M10" s="229"/>
      <c r="N10" s="229"/>
      <c r="O10" s="230"/>
    </row>
    <row r="11" spans="1:16" ht="13.5" x14ac:dyDescent="0.15">
      <c r="C11" s="228"/>
      <c r="D11" s="229"/>
      <c r="E11" s="229"/>
      <c r="F11" s="229"/>
      <c r="G11" s="229"/>
      <c r="H11" s="229"/>
      <c r="I11" s="229"/>
      <c r="J11" s="229"/>
      <c r="K11" s="229"/>
      <c r="L11" s="853" t="str">
        <f>+表紙!L34</f>
        <v>令和    6年    6月    28日</v>
      </c>
      <c r="M11" s="854"/>
      <c r="N11" s="854"/>
      <c r="O11" s="855"/>
    </row>
    <row r="12" spans="1:16" ht="13.15" customHeight="1" x14ac:dyDescent="0.15">
      <c r="C12" s="228"/>
      <c r="D12" s="229"/>
      <c r="E12" s="229"/>
      <c r="F12" s="229"/>
      <c r="G12" s="229"/>
      <c r="H12" s="229"/>
      <c r="I12" s="229"/>
      <c r="J12" s="229"/>
      <c r="K12" s="229"/>
      <c r="L12" s="229"/>
      <c r="M12" s="229"/>
      <c r="N12" s="229"/>
      <c r="O12" s="231"/>
    </row>
    <row r="13" spans="1:16" ht="13.5" x14ac:dyDescent="0.15">
      <c r="C13" s="856" t="str">
        <f>+表紙!C36</f>
        <v>横浜市長</v>
      </c>
      <c r="D13" s="857"/>
      <c r="E13" s="857"/>
      <c r="F13" s="857"/>
      <c r="G13" s="498" t="s">
        <v>33</v>
      </c>
      <c r="H13" s="229"/>
      <c r="I13" s="229"/>
      <c r="J13" s="229"/>
      <c r="K13" s="229"/>
      <c r="L13" s="229"/>
      <c r="M13" s="229"/>
      <c r="N13" s="229"/>
      <c r="O13" s="230"/>
    </row>
    <row r="14" spans="1:16" ht="8.25" customHeight="1" x14ac:dyDescent="0.15">
      <c r="C14" s="228"/>
      <c r="D14" s="229"/>
      <c r="E14" s="229"/>
      <c r="F14" s="229"/>
      <c r="G14" s="229"/>
      <c r="H14" s="229"/>
      <c r="I14" s="229"/>
      <c r="J14" s="229"/>
      <c r="K14" s="229"/>
      <c r="L14" s="229"/>
      <c r="M14" s="229"/>
      <c r="N14" s="229"/>
      <c r="O14" s="230"/>
    </row>
    <row r="15" spans="1:16" ht="13.15" customHeight="1" x14ac:dyDescent="0.15">
      <c r="A15" s="26">
        <v>3</v>
      </c>
      <c r="C15" s="228"/>
      <c r="D15" s="229"/>
      <c r="E15" s="229"/>
      <c r="F15" s="229"/>
      <c r="G15" s="229"/>
      <c r="H15" s="450" t="s">
        <v>389</v>
      </c>
      <c r="I15" s="450"/>
      <c r="J15" s="229"/>
      <c r="K15" s="229"/>
      <c r="L15" s="229"/>
      <c r="M15" s="229"/>
      <c r="N15" s="229"/>
      <c r="O15" s="230"/>
    </row>
    <row r="16" spans="1:16" ht="26.25" customHeight="1" x14ac:dyDescent="0.15">
      <c r="C16" s="228"/>
      <c r="D16" s="229"/>
      <c r="E16" s="229"/>
      <c r="F16" s="229"/>
      <c r="G16" s="229"/>
      <c r="H16" s="232" t="s">
        <v>35</v>
      </c>
      <c r="I16" s="232"/>
      <c r="J16" s="842" t="str">
        <f>+表紙!J39</f>
        <v>横浜市西区みなとみらい2-3-5
クイーンズタワーC14F</v>
      </c>
      <c r="K16" s="842"/>
      <c r="L16" s="843"/>
      <c r="M16" s="843"/>
      <c r="N16" s="843"/>
      <c r="O16" s="844"/>
    </row>
    <row r="17" spans="1:48" ht="26.25" customHeight="1" x14ac:dyDescent="0.15">
      <c r="C17" s="228"/>
      <c r="D17" s="229"/>
      <c r="E17" s="229"/>
      <c r="F17" s="229"/>
      <c r="G17" s="229"/>
      <c r="H17" s="232" t="s">
        <v>36</v>
      </c>
      <c r="I17" s="232"/>
      <c r="J17" s="842" t="str">
        <f>+表紙!J40</f>
        <v>旭化成ホームズ株式会社
住宅事業神奈川本部  本部長  水野 誠</v>
      </c>
      <c r="K17" s="842"/>
      <c r="L17" s="843"/>
      <c r="M17" s="843"/>
      <c r="N17" s="843"/>
      <c r="O17" s="844"/>
    </row>
    <row r="18" spans="1:48" x14ac:dyDescent="0.15">
      <c r="C18" s="228"/>
      <c r="D18" s="229"/>
      <c r="E18" s="229"/>
      <c r="F18" s="229"/>
      <c r="G18" s="229"/>
      <c r="H18" s="229"/>
      <c r="I18" s="229"/>
      <c r="J18" s="229" t="s">
        <v>37</v>
      </c>
      <c r="K18" s="229"/>
      <c r="L18" s="229"/>
      <c r="M18" s="229"/>
      <c r="N18" s="229"/>
      <c r="O18" s="230"/>
    </row>
    <row r="19" spans="1:48" x14ac:dyDescent="0.15">
      <c r="C19" s="228"/>
      <c r="D19" s="229"/>
      <c r="E19" s="229"/>
      <c r="F19" s="229"/>
      <c r="G19" s="229"/>
      <c r="H19" s="229"/>
      <c r="I19" s="229"/>
      <c r="J19" s="233" t="s">
        <v>38</v>
      </c>
      <c r="K19" s="233"/>
      <c r="L19" s="793" t="str">
        <f>IF(+表紙!L42="","",+表紙!L42)</f>
        <v>045-222-0536</v>
      </c>
      <c r="M19" s="793"/>
      <c r="N19" s="793"/>
      <c r="O19" s="794"/>
    </row>
    <row r="20" spans="1:48" x14ac:dyDescent="0.15">
      <c r="C20" s="228"/>
      <c r="D20" s="229"/>
      <c r="E20" s="229"/>
      <c r="F20" s="229"/>
      <c r="G20" s="229"/>
      <c r="H20" s="229"/>
      <c r="I20" s="229"/>
      <c r="J20" s="233"/>
      <c r="K20" s="233"/>
      <c r="L20" s="229"/>
      <c r="M20" s="229"/>
      <c r="N20" s="229"/>
      <c r="O20" s="230"/>
    </row>
    <row r="21" spans="1:48" ht="6" customHeight="1" x14ac:dyDescent="0.15">
      <c r="C21" s="228"/>
      <c r="D21" s="229"/>
      <c r="E21" s="229"/>
      <c r="F21" s="229"/>
      <c r="G21" s="229"/>
      <c r="H21" s="229"/>
      <c r="I21" s="229"/>
      <c r="J21" s="229"/>
      <c r="K21" s="229"/>
      <c r="L21" s="229"/>
      <c r="M21" s="229"/>
      <c r="N21" s="229"/>
      <c r="O21" s="230"/>
    </row>
    <row r="22" spans="1:48" ht="30" customHeight="1" x14ac:dyDescent="0.15">
      <c r="A22" s="26">
        <v>4</v>
      </c>
      <c r="C22" s="801" t="s">
        <v>390</v>
      </c>
      <c r="D22" s="563"/>
      <c r="E22" s="563"/>
      <c r="F22" s="563"/>
      <c r="G22" s="563"/>
      <c r="H22" s="563"/>
      <c r="I22" s="563"/>
      <c r="J22" s="563"/>
      <c r="K22" s="563"/>
      <c r="L22" s="563"/>
      <c r="M22" s="563"/>
      <c r="N22" s="563"/>
      <c r="O22" s="564"/>
    </row>
    <row r="23" spans="1:48" x14ac:dyDescent="0.15">
      <c r="C23" s="234"/>
      <c r="D23" s="235"/>
      <c r="E23" s="235"/>
      <c r="F23" s="235"/>
      <c r="G23" s="235"/>
      <c r="H23" s="235"/>
      <c r="I23" s="235"/>
      <c r="J23" s="235"/>
      <c r="K23" s="235"/>
      <c r="L23" s="235"/>
      <c r="M23" s="235"/>
      <c r="N23" s="235"/>
      <c r="O23" s="236"/>
    </row>
    <row r="24" spans="1:48" ht="18" customHeight="1" x14ac:dyDescent="0.15">
      <c r="C24" s="808" t="s">
        <v>40</v>
      </c>
      <c r="D24" s="814"/>
      <c r="E24" s="815"/>
      <c r="F24" s="819" t="str">
        <f>+表紙!F47</f>
        <v>旭化成ホームズ株式会社  住宅事業神奈川本部</v>
      </c>
      <c r="G24" s="820"/>
      <c r="H24" s="821"/>
      <c r="I24" s="821"/>
      <c r="J24" s="821"/>
      <c r="K24" s="821"/>
      <c r="L24" s="821"/>
      <c r="M24" s="824" t="s">
        <v>391</v>
      </c>
      <c r="N24" s="825"/>
      <c r="O24" s="826"/>
    </row>
    <row r="25" spans="1:48" ht="18" customHeight="1" x14ac:dyDescent="0.15">
      <c r="C25" s="816"/>
      <c r="D25" s="817"/>
      <c r="E25" s="818"/>
      <c r="F25" s="822"/>
      <c r="G25" s="823"/>
      <c r="H25" s="823"/>
      <c r="I25" s="823"/>
      <c r="J25" s="823"/>
      <c r="K25" s="823"/>
      <c r="L25" s="823"/>
      <c r="M25" s="827">
        <f>表紙!M48</f>
        <v>2203</v>
      </c>
      <c r="N25" s="828"/>
      <c r="O25" s="829"/>
    </row>
    <row r="26" spans="1:48" ht="18" customHeight="1" x14ac:dyDescent="0.15">
      <c r="C26" s="808" t="s">
        <v>42</v>
      </c>
      <c r="D26" s="809"/>
      <c r="E26" s="810"/>
      <c r="F26" s="802" t="str">
        <f>+表紙!F49</f>
        <v>横浜市西区みなとみらい2-3-5 クイーンズタワーC14F</v>
      </c>
      <c r="G26" s="803"/>
      <c r="H26" s="803"/>
      <c r="I26" s="803"/>
      <c r="J26" s="803"/>
      <c r="K26" s="803"/>
      <c r="L26" s="479" t="s">
        <v>43</v>
      </c>
      <c r="M26" s="237"/>
      <c r="N26" s="806" t="str">
        <f>IF(+表紙!N49="","",+表紙!N49)</f>
        <v>045-222-0536</v>
      </c>
      <c r="O26" s="807"/>
    </row>
    <row r="27" spans="1:48" ht="18" customHeight="1" x14ac:dyDescent="0.15">
      <c r="C27" s="811"/>
      <c r="D27" s="812"/>
      <c r="E27" s="813"/>
      <c r="F27" s="804"/>
      <c r="G27" s="805"/>
      <c r="H27" s="805"/>
      <c r="I27" s="805"/>
      <c r="J27" s="805"/>
      <c r="K27" s="805"/>
      <c r="L27" s="499"/>
      <c r="M27" s="219"/>
      <c r="N27" s="220"/>
      <c r="O27" s="129"/>
    </row>
    <row r="28" spans="1:48" s="25" customFormat="1" ht="26.25" customHeight="1" x14ac:dyDescent="0.15">
      <c r="A28" s="26"/>
      <c r="B28" s="26"/>
      <c r="C28" s="337" t="s">
        <v>44</v>
      </c>
      <c r="D28" s="338"/>
      <c r="E28" s="338"/>
      <c r="F28" s="339"/>
      <c r="G28" s="339"/>
      <c r="H28" s="339"/>
      <c r="I28" s="339"/>
      <c r="J28" s="339"/>
      <c r="K28" s="339"/>
      <c r="L28" s="340"/>
      <c r="M28" s="341"/>
      <c r="N28" s="342"/>
      <c r="O28" s="34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44"/>
      <c r="D29" s="345" t="s">
        <v>45</v>
      </c>
      <c r="E29" s="346" t="s">
        <v>46</v>
      </c>
      <c r="F29" s="830" t="str">
        <f>+表紙!F52</f>
        <v>Ｄ－建設業</v>
      </c>
      <c r="G29" s="831"/>
      <c r="H29" s="831"/>
      <c r="I29" s="831"/>
      <c r="J29" s="339" t="s">
        <v>47</v>
      </c>
      <c r="K29" s="339"/>
      <c r="L29" s="832" t="str">
        <f>+表紙!L52</f>
        <v>一戸建て住宅の建築</v>
      </c>
      <c r="M29" s="832"/>
      <c r="N29" s="833"/>
      <c r="O29" s="834"/>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47"/>
      <c r="D30" s="348" t="s">
        <v>48</v>
      </c>
      <c r="E30" s="349" t="s">
        <v>49</v>
      </c>
      <c r="F30" s="835" t="s">
        <v>50</v>
      </c>
      <c r="G30" s="836"/>
      <c r="H30" s="837"/>
      <c r="I30" s="835" t="s">
        <v>51</v>
      </c>
      <c r="J30" s="838"/>
      <c r="K30" s="839"/>
      <c r="L30" s="840">
        <f>+表紙!L53</f>
        <v>0</v>
      </c>
      <c r="M30" s="841"/>
      <c r="N30" s="350" t="s">
        <v>52</v>
      </c>
      <c r="O30" s="35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47"/>
      <c r="D31" s="344"/>
      <c r="E31" s="352"/>
      <c r="F31" s="835" t="s">
        <v>53</v>
      </c>
      <c r="G31" s="836"/>
      <c r="H31" s="837"/>
      <c r="I31" s="858" t="s">
        <v>54</v>
      </c>
      <c r="J31" s="838"/>
      <c r="K31" s="838"/>
      <c r="L31" s="840">
        <f>+表紙!L54</f>
        <v>55900</v>
      </c>
      <c r="M31" s="841"/>
      <c r="N31" s="350" t="s">
        <v>52</v>
      </c>
      <c r="O31" s="35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47"/>
      <c r="D32" s="863" t="s">
        <v>55</v>
      </c>
      <c r="E32" s="864"/>
      <c r="F32" s="835" t="s">
        <v>56</v>
      </c>
      <c r="G32" s="836"/>
      <c r="H32" s="837"/>
      <c r="I32" s="858" t="s">
        <v>57</v>
      </c>
      <c r="J32" s="838"/>
      <c r="K32" s="838"/>
      <c r="L32" s="840">
        <f>+表紙!L55</f>
        <v>0</v>
      </c>
      <c r="M32" s="841"/>
      <c r="N32" s="350" t="s">
        <v>58</v>
      </c>
      <c r="O32" s="35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47"/>
      <c r="D33" s="863"/>
      <c r="E33" s="864"/>
      <c r="F33" s="835" t="s">
        <v>59</v>
      </c>
      <c r="G33" s="836"/>
      <c r="H33" s="837"/>
      <c r="I33" s="858" t="s">
        <v>60</v>
      </c>
      <c r="J33" s="838"/>
      <c r="K33" s="838"/>
      <c r="L33" s="840">
        <f>+表紙!L56</f>
        <v>0</v>
      </c>
      <c r="M33" s="841"/>
      <c r="N33" s="350" t="s">
        <v>52</v>
      </c>
      <c r="O33" s="35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47"/>
      <c r="D34" s="344"/>
      <c r="E34" s="352"/>
      <c r="F34" s="300" t="s">
        <v>61</v>
      </c>
      <c r="G34" s="353"/>
      <c r="H34" s="353"/>
      <c r="I34" s="353"/>
      <c r="J34" s="304"/>
      <c r="K34" s="304"/>
      <c r="L34" s="354"/>
      <c r="M34" s="354"/>
      <c r="N34" s="355"/>
      <c r="O34" s="35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47"/>
      <c r="D35" s="357"/>
      <c r="E35" s="358"/>
      <c r="F35" s="859">
        <f>+表紙!F58</f>
        <v>0</v>
      </c>
      <c r="G35" s="860"/>
      <c r="H35" s="860"/>
      <c r="I35" s="860"/>
      <c r="J35" s="860"/>
      <c r="K35" s="860"/>
      <c r="L35" s="860"/>
      <c r="M35" s="860"/>
      <c r="N35" s="860"/>
      <c r="O35" s="861"/>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59"/>
      <c r="D36" s="360" t="s">
        <v>62</v>
      </c>
      <c r="E36" s="361" t="s">
        <v>63</v>
      </c>
      <c r="F36" s="862">
        <f>+表紙!F59</f>
        <v>398</v>
      </c>
      <c r="G36" s="833"/>
      <c r="H36" s="833"/>
      <c r="I36" s="833"/>
      <c r="J36" s="833"/>
      <c r="K36" s="833"/>
      <c r="L36" s="833"/>
      <c r="M36" s="833"/>
      <c r="N36" s="833"/>
      <c r="O36" s="834"/>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795" t="s">
        <v>64</v>
      </c>
      <c r="D37" s="796"/>
      <c r="E37" s="797"/>
      <c r="F37" s="798" t="str">
        <f>+表紙!F60</f>
        <v>令和 ５ 年 ４ 月 １ 日 ～ 令和 ６ 年 ３ 月 31 日（ １ 年間）</v>
      </c>
      <c r="G37" s="799"/>
      <c r="H37" s="799"/>
      <c r="I37" s="799"/>
      <c r="J37" s="799"/>
      <c r="K37" s="799"/>
      <c r="L37" s="799"/>
      <c r="M37" s="799"/>
      <c r="N37" s="799"/>
      <c r="O37" s="800"/>
    </row>
    <row r="38" spans="1:48" ht="30" customHeight="1" x14ac:dyDescent="0.15">
      <c r="C38" s="178" t="s">
        <v>66</v>
      </c>
      <c r="D38" s="457"/>
      <c r="E38" s="179"/>
      <c r="F38" s="33"/>
      <c r="G38" s="33"/>
      <c r="H38" s="34"/>
      <c r="I38" s="34"/>
      <c r="J38" s="35"/>
      <c r="K38" s="35"/>
      <c r="L38" s="36"/>
      <c r="M38" s="36"/>
      <c r="N38" s="36"/>
      <c r="O38" s="37"/>
    </row>
    <row r="39" spans="1:48" ht="24.75" customHeight="1" x14ac:dyDescent="0.15">
      <c r="C39" s="783"/>
      <c r="D39" s="508" t="s">
        <v>67</v>
      </c>
      <c r="E39" s="509"/>
      <c r="F39" s="509"/>
      <c r="G39" s="510"/>
      <c r="H39" s="508" t="s">
        <v>68</v>
      </c>
      <c r="I39" s="510"/>
      <c r="J39" s="508" t="s">
        <v>69</v>
      </c>
      <c r="K39" s="509"/>
      <c r="L39" s="510"/>
      <c r="M39" s="508" t="s">
        <v>70</v>
      </c>
      <c r="N39" s="509"/>
      <c r="O39" s="510"/>
    </row>
    <row r="40" spans="1:48" ht="24.75" customHeight="1" x14ac:dyDescent="0.15">
      <c r="C40" s="584"/>
      <c r="D40" s="572" t="s">
        <v>71</v>
      </c>
      <c r="E40" s="573"/>
      <c r="F40" s="573"/>
      <c r="G40" s="574"/>
      <c r="H40" s="480">
        <f>+表紙!H63</f>
        <v>11336.1</v>
      </c>
      <c r="I40" s="268" t="s">
        <v>72</v>
      </c>
      <c r="J40" s="587" t="s">
        <v>73</v>
      </c>
      <c r="K40" s="588"/>
      <c r="L40" s="589"/>
      <c r="M40" s="788">
        <f>+表紙!M63</f>
        <v>11336.1</v>
      </c>
      <c r="N40" s="789">
        <f>+表紙!N63</f>
        <v>0</v>
      </c>
      <c r="O40" s="452" t="s">
        <v>72</v>
      </c>
    </row>
    <row r="41" spans="1:48" ht="24.75" customHeight="1" x14ac:dyDescent="0.15">
      <c r="C41" s="584"/>
      <c r="D41" s="572" t="s">
        <v>74</v>
      </c>
      <c r="E41" s="573"/>
      <c r="F41" s="573"/>
      <c r="G41" s="574"/>
      <c r="H41" s="480" t="str">
        <f>+表紙!H64</f>
        <v>0</v>
      </c>
      <c r="I41" s="268" t="s">
        <v>72</v>
      </c>
      <c r="J41" s="587" t="s">
        <v>75</v>
      </c>
      <c r="K41" s="588"/>
      <c r="L41" s="589"/>
      <c r="M41" s="788" t="str">
        <f>+表紙!M64</f>
        <v>0</v>
      </c>
      <c r="N41" s="789">
        <f>+表紙!N64</f>
        <v>0</v>
      </c>
      <c r="O41" s="37" t="s">
        <v>72</v>
      </c>
    </row>
    <row r="42" spans="1:48" ht="24.75" customHeight="1" x14ac:dyDescent="0.15">
      <c r="C42" s="584"/>
      <c r="D42" s="572" t="s">
        <v>76</v>
      </c>
      <c r="E42" s="573"/>
      <c r="F42" s="573"/>
      <c r="G42" s="574"/>
      <c r="H42" s="480" t="str">
        <f>+表紙!H65</f>
        <v>0</v>
      </c>
      <c r="I42" s="268" t="s">
        <v>72</v>
      </c>
      <c r="J42" s="790" t="s">
        <v>77</v>
      </c>
      <c r="K42" s="791"/>
      <c r="L42" s="792"/>
      <c r="M42" s="788">
        <f>+表紙!M65</f>
        <v>11336.1</v>
      </c>
      <c r="N42" s="789">
        <f>+表紙!N65</f>
        <v>0</v>
      </c>
      <c r="O42" s="481" t="s">
        <v>72</v>
      </c>
    </row>
    <row r="43" spans="1:48" ht="24.75" customHeight="1" x14ac:dyDescent="0.15">
      <c r="C43" s="454"/>
      <c r="D43" s="572" t="s">
        <v>78</v>
      </c>
      <c r="E43" s="573"/>
      <c r="F43" s="573"/>
      <c r="G43" s="574"/>
      <c r="H43" s="480" t="str">
        <f>+表紙!H66</f>
        <v>0</v>
      </c>
      <c r="I43" s="268" t="s">
        <v>72</v>
      </c>
      <c r="J43" s="790" t="s">
        <v>79</v>
      </c>
      <c r="K43" s="791"/>
      <c r="L43" s="792"/>
      <c r="M43" s="788" t="str">
        <f>+表紙!M66</f>
        <v>0</v>
      </c>
      <c r="N43" s="789">
        <f>+表紙!N66</f>
        <v>0</v>
      </c>
      <c r="O43" s="481" t="s">
        <v>72</v>
      </c>
    </row>
    <row r="44" spans="1:48" ht="24.75" customHeight="1" x14ac:dyDescent="0.15">
      <c r="C44" s="440"/>
      <c r="D44" s="572" t="s">
        <v>80</v>
      </c>
      <c r="E44" s="573"/>
      <c r="F44" s="573"/>
      <c r="G44" s="574"/>
      <c r="H44" s="480" t="str">
        <f>+表紙!H67</f>
        <v>0</v>
      </c>
      <c r="I44" s="268" t="s">
        <v>72</v>
      </c>
      <c r="J44" s="790" t="s">
        <v>81</v>
      </c>
      <c r="K44" s="791"/>
      <c r="L44" s="792"/>
      <c r="M44" s="788" t="str">
        <f>+表紙!M67</f>
        <v>0</v>
      </c>
      <c r="N44" s="789">
        <f>+表紙!N67</f>
        <v>0</v>
      </c>
      <c r="O44" s="481" t="s">
        <v>72</v>
      </c>
    </row>
    <row r="45" spans="1:48" ht="31.9" customHeight="1" x14ac:dyDescent="0.15">
      <c r="C45" s="784" t="s">
        <v>82</v>
      </c>
      <c r="D45" s="785"/>
      <c r="E45" s="786"/>
      <c r="F45" s="239"/>
      <c r="G45" s="239"/>
      <c r="H45" s="240"/>
      <c r="I45" s="240"/>
      <c r="J45" s="241"/>
      <c r="K45" s="241"/>
      <c r="L45" s="238"/>
      <c r="M45" s="238"/>
      <c r="N45" s="238"/>
      <c r="O45" s="242"/>
    </row>
    <row r="46" spans="1:48" ht="3.6" customHeight="1" x14ac:dyDescent="0.15">
      <c r="C46" s="500"/>
      <c r="D46" s="501"/>
      <c r="E46" s="501"/>
      <c r="F46" s="254"/>
      <c r="G46" s="254"/>
      <c r="H46" s="255"/>
      <c r="I46" s="255"/>
      <c r="J46" s="256"/>
      <c r="K46" s="256"/>
      <c r="L46" s="181"/>
      <c r="M46" s="181"/>
      <c r="N46" s="181"/>
      <c r="O46" s="255"/>
    </row>
    <row r="47" spans="1:48" ht="15" customHeight="1" x14ac:dyDescent="0.15">
      <c r="C47" s="590" t="s">
        <v>83</v>
      </c>
      <c r="D47" s="787"/>
      <c r="E47" s="787"/>
      <c r="F47" s="787"/>
      <c r="G47" s="787"/>
      <c r="H47" s="787"/>
      <c r="I47" s="787"/>
      <c r="J47" s="787"/>
      <c r="K47" s="787"/>
      <c r="L47" s="787"/>
      <c r="M47" s="787"/>
      <c r="N47" s="787"/>
      <c r="O47" s="787"/>
    </row>
    <row r="48" spans="1:48" ht="13.5" x14ac:dyDescent="0.15">
      <c r="C48" s="243" t="s">
        <v>84</v>
      </c>
      <c r="D48" s="6"/>
      <c r="E48" s="6"/>
      <c r="F48" s="244"/>
      <c r="G48" s="244"/>
      <c r="H48" s="180"/>
      <c r="I48" s="180"/>
      <c r="J48" s="245"/>
      <c r="K48" s="245"/>
      <c r="L48" s="246"/>
      <c r="M48" s="246"/>
      <c r="N48" s="246"/>
      <c r="O48" s="247"/>
    </row>
    <row r="49" spans="1:48" ht="15" customHeight="1" x14ac:dyDescent="0.15">
      <c r="A49" s="26">
        <v>11</v>
      </c>
      <c r="C49" s="248"/>
      <c r="D49" s="249"/>
      <c r="E49" s="249"/>
      <c r="F49" s="249"/>
      <c r="G49" s="249"/>
      <c r="H49" s="249"/>
      <c r="I49" s="249"/>
      <c r="J49" s="249"/>
      <c r="K49" s="249"/>
      <c r="L49" s="249"/>
      <c r="M49" s="249"/>
      <c r="N49" s="249"/>
      <c r="O49" s="250"/>
    </row>
    <row r="50" spans="1:48" ht="15" customHeight="1" x14ac:dyDescent="0.15">
      <c r="C50" s="182">
        <v>1</v>
      </c>
      <c r="D50" s="570" t="s">
        <v>85</v>
      </c>
      <c r="E50" s="570"/>
      <c r="F50" s="570"/>
      <c r="G50" s="570"/>
      <c r="H50" s="570"/>
      <c r="I50" s="570"/>
      <c r="J50" s="570"/>
      <c r="K50" s="570"/>
      <c r="L50" s="570"/>
      <c r="M50" s="570"/>
      <c r="N50" s="570"/>
      <c r="O50" s="571"/>
    </row>
    <row r="51" spans="1:48" s="25" customFormat="1" ht="15" customHeight="1" x14ac:dyDescent="0.15">
      <c r="A51" s="26"/>
      <c r="B51" s="26"/>
      <c r="C51" s="182">
        <v>2</v>
      </c>
      <c r="D51" s="570" t="s">
        <v>86</v>
      </c>
      <c r="E51" s="570"/>
      <c r="F51" s="570"/>
      <c r="G51" s="570"/>
      <c r="H51" s="570"/>
      <c r="I51" s="570"/>
      <c r="J51" s="570"/>
      <c r="K51" s="570"/>
      <c r="L51" s="570"/>
      <c r="M51" s="570"/>
      <c r="N51" s="570"/>
      <c r="O51" s="571"/>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82"/>
      <c r="D52" s="570" t="s">
        <v>87</v>
      </c>
      <c r="E52" s="570"/>
      <c r="F52" s="570"/>
      <c r="G52" s="570"/>
      <c r="H52" s="570"/>
      <c r="I52" s="570"/>
      <c r="J52" s="570"/>
      <c r="K52" s="570"/>
      <c r="L52" s="570"/>
      <c r="M52" s="570"/>
      <c r="N52" s="570"/>
      <c r="O52" s="571"/>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82"/>
      <c r="D53" s="570" t="s">
        <v>88</v>
      </c>
      <c r="E53" s="570"/>
      <c r="F53" s="570"/>
      <c r="G53" s="570"/>
      <c r="H53" s="570"/>
      <c r="I53" s="570"/>
      <c r="J53" s="570"/>
      <c r="K53" s="570"/>
      <c r="L53" s="570"/>
      <c r="M53" s="570"/>
      <c r="N53" s="570"/>
      <c r="O53" s="571"/>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82">
        <v>3</v>
      </c>
      <c r="D54" s="570" t="s">
        <v>89</v>
      </c>
      <c r="E54" s="570"/>
      <c r="F54" s="570"/>
      <c r="G54" s="570"/>
      <c r="H54" s="570"/>
      <c r="I54" s="570"/>
      <c r="J54" s="570"/>
      <c r="K54" s="570"/>
      <c r="L54" s="570"/>
      <c r="M54" s="570"/>
      <c r="N54" s="570"/>
      <c r="O54" s="571"/>
    </row>
    <row r="55" spans="1:48" ht="28.15" customHeight="1" x14ac:dyDescent="0.15">
      <c r="A55" s="44"/>
      <c r="B55" s="44"/>
      <c r="C55" s="182">
        <v>4</v>
      </c>
      <c r="D55" s="570" t="s">
        <v>392</v>
      </c>
      <c r="E55" s="570"/>
      <c r="F55" s="570"/>
      <c r="G55" s="570"/>
      <c r="H55" s="570"/>
      <c r="I55" s="570"/>
      <c r="J55" s="570"/>
      <c r="K55" s="570"/>
      <c r="L55" s="570"/>
      <c r="M55" s="570"/>
      <c r="N55" s="570"/>
      <c r="O55" s="571"/>
    </row>
    <row r="56" spans="1:48" ht="15" customHeight="1" x14ac:dyDescent="0.15">
      <c r="A56" s="44"/>
      <c r="B56" s="44"/>
      <c r="C56" s="182"/>
      <c r="D56" s="183" t="s">
        <v>393</v>
      </c>
      <c r="E56" s="570" t="s">
        <v>92</v>
      </c>
      <c r="F56" s="570"/>
      <c r="G56" s="570"/>
      <c r="H56" s="570"/>
      <c r="I56" s="570"/>
      <c r="J56" s="570"/>
      <c r="K56" s="570"/>
      <c r="L56" s="570"/>
      <c r="M56" s="570"/>
      <c r="N56" s="570"/>
      <c r="O56" s="571"/>
    </row>
    <row r="57" spans="1:48" ht="15" customHeight="1" x14ac:dyDescent="0.15">
      <c r="A57" s="44"/>
      <c r="B57" s="44"/>
      <c r="C57" s="182"/>
      <c r="D57" s="183" t="s">
        <v>394</v>
      </c>
      <c r="E57" s="570" t="s">
        <v>395</v>
      </c>
      <c r="F57" s="570"/>
      <c r="G57" s="570"/>
      <c r="H57" s="570"/>
      <c r="I57" s="570"/>
      <c r="J57" s="570"/>
      <c r="K57" s="570"/>
      <c r="L57" s="570"/>
      <c r="M57" s="570"/>
      <c r="N57" s="570"/>
      <c r="O57" s="571"/>
    </row>
    <row r="58" spans="1:48" ht="15" customHeight="1" x14ac:dyDescent="0.15">
      <c r="A58" s="44"/>
      <c r="B58" s="44"/>
      <c r="C58" s="182"/>
      <c r="D58" s="183" t="s">
        <v>396</v>
      </c>
      <c r="E58" s="570" t="s">
        <v>397</v>
      </c>
      <c r="F58" s="570"/>
      <c r="G58" s="570"/>
      <c r="H58" s="570"/>
      <c r="I58" s="570"/>
      <c r="J58" s="570"/>
      <c r="K58" s="570"/>
      <c r="L58" s="570"/>
      <c r="M58" s="570"/>
      <c r="N58" s="570"/>
      <c r="O58" s="571"/>
    </row>
    <row r="59" spans="1:48" ht="15" customHeight="1" x14ac:dyDescent="0.15">
      <c r="A59" s="44"/>
      <c r="B59" s="44"/>
      <c r="C59" s="182"/>
      <c r="D59" s="183" t="s">
        <v>398</v>
      </c>
      <c r="E59" s="570" t="s">
        <v>399</v>
      </c>
      <c r="F59" s="570"/>
      <c r="G59" s="570"/>
      <c r="H59" s="570"/>
      <c r="I59" s="570"/>
      <c r="J59" s="570"/>
      <c r="K59" s="570"/>
      <c r="L59" s="570"/>
      <c r="M59" s="570"/>
      <c r="N59" s="570"/>
      <c r="O59" s="571"/>
    </row>
    <row r="60" spans="1:48" ht="15" customHeight="1" x14ac:dyDescent="0.15">
      <c r="A60" s="44"/>
      <c r="B60" s="44"/>
      <c r="C60" s="182"/>
      <c r="D60" s="183" t="s">
        <v>400</v>
      </c>
      <c r="E60" s="570" t="s">
        <v>401</v>
      </c>
      <c r="F60" s="570"/>
      <c r="G60" s="570"/>
      <c r="H60" s="570"/>
      <c r="I60" s="570"/>
      <c r="J60" s="570"/>
      <c r="K60" s="570"/>
      <c r="L60" s="570"/>
      <c r="M60" s="570"/>
      <c r="N60" s="570"/>
      <c r="O60" s="571"/>
    </row>
    <row r="61" spans="1:48" ht="15" customHeight="1" x14ac:dyDescent="0.15">
      <c r="A61" s="44"/>
      <c r="B61" s="44"/>
      <c r="C61" s="182"/>
      <c r="D61" s="183" t="s">
        <v>402</v>
      </c>
      <c r="E61" s="570" t="s">
        <v>106</v>
      </c>
      <c r="F61" s="570"/>
      <c r="G61" s="570"/>
      <c r="H61" s="570"/>
      <c r="I61" s="570"/>
      <c r="J61" s="570"/>
      <c r="K61" s="570"/>
      <c r="L61" s="570"/>
      <c r="M61" s="570"/>
      <c r="N61" s="570"/>
      <c r="O61" s="571"/>
    </row>
    <row r="62" spans="1:48" ht="15" customHeight="1" x14ac:dyDescent="0.15">
      <c r="A62" s="44"/>
      <c r="B62" s="44"/>
      <c r="C62" s="182"/>
      <c r="D62" s="183" t="s">
        <v>403</v>
      </c>
      <c r="E62" s="570" t="s">
        <v>404</v>
      </c>
      <c r="F62" s="570"/>
      <c r="G62" s="570"/>
      <c r="H62" s="570"/>
      <c r="I62" s="570"/>
      <c r="J62" s="570"/>
      <c r="K62" s="570"/>
      <c r="L62" s="570"/>
      <c r="M62" s="570"/>
      <c r="N62" s="570"/>
      <c r="O62" s="571"/>
    </row>
    <row r="63" spans="1:48" ht="15" customHeight="1" x14ac:dyDescent="0.15">
      <c r="A63" s="44"/>
      <c r="B63" s="44"/>
      <c r="C63" s="182"/>
      <c r="D63" s="183" t="s">
        <v>405</v>
      </c>
      <c r="E63" s="570" t="s">
        <v>406</v>
      </c>
      <c r="F63" s="570"/>
      <c r="G63" s="570"/>
      <c r="H63" s="570"/>
      <c r="I63" s="570"/>
      <c r="J63" s="570"/>
      <c r="K63" s="570"/>
      <c r="L63" s="570"/>
      <c r="M63" s="570"/>
      <c r="N63" s="570"/>
      <c r="O63" s="571"/>
    </row>
    <row r="64" spans="1:48" ht="15" customHeight="1" x14ac:dyDescent="0.15">
      <c r="A64" s="44"/>
      <c r="B64" s="44"/>
      <c r="C64" s="182"/>
      <c r="D64" s="183" t="s">
        <v>407</v>
      </c>
      <c r="E64" s="570" t="s">
        <v>408</v>
      </c>
      <c r="F64" s="570"/>
      <c r="G64" s="570"/>
      <c r="H64" s="570"/>
      <c r="I64" s="570"/>
      <c r="J64" s="570"/>
      <c r="K64" s="570"/>
      <c r="L64" s="570"/>
      <c r="M64" s="570"/>
      <c r="N64" s="570"/>
      <c r="O64" s="571"/>
    </row>
    <row r="65" spans="1:16" ht="15" customHeight="1" x14ac:dyDescent="0.15">
      <c r="A65" s="44"/>
      <c r="B65" s="44"/>
      <c r="C65" s="182"/>
      <c r="D65" s="183" t="s">
        <v>409</v>
      </c>
      <c r="E65" s="570" t="s">
        <v>115</v>
      </c>
      <c r="F65" s="570"/>
      <c r="G65" s="570"/>
      <c r="H65" s="570"/>
      <c r="I65" s="570"/>
      <c r="J65" s="570"/>
      <c r="K65" s="570"/>
      <c r="L65" s="570"/>
      <c r="M65" s="570"/>
      <c r="N65" s="570"/>
      <c r="O65" s="571"/>
    </row>
    <row r="66" spans="1:16" ht="28.15" customHeight="1" x14ac:dyDescent="0.15">
      <c r="A66" s="44"/>
      <c r="B66" s="44"/>
      <c r="C66" s="182"/>
      <c r="D66" s="183" t="s">
        <v>116</v>
      </c>
      <c r="E66" s="570" t="s">
        <v>117</v>
      </c>
      <c r="F66" s="570"/>
      <c r="G66" s="570"/>
      <c r="H66" s="570"/>
      <c r="I66" s="570"/>
      <c r="J66" s="570"/>
      <c r="K66" s="570"/>
      <c r="L66" s="570"/>
      <c r="M66" s="570"/>
      <c r="N66" s="570"/>
      <c r="O66" s="571"/>
    </row>
    <row r="67" spans="1:16" ht="15" customHeight="1" x14ac:dyDescent="0.15">
      <c r="A67" s="44"/>
      <c r="B67" s="44"/>
      <c r="C67" s="182"/>
      <c r="D67" s="183" t="s">
        <v>118</v>
      </c>
      <c r="E67" s="570" t="s">
        <v>119</v>
      </c>
      <c r="F67" s="570"/>
      <c r="G67" s="570"/>
      <c r="H67" s="570"/>
      <c r="I67" s="570"/>
      <c r="J67" s="570"/>
      <c r="K67" s="570"/>
      <c r="L67" s="570"/>
      <c r="M67" s="570"/>
      <c r="N67" s="570"/>
      <c r="O67" s="571"/>
    </row>
    <row r="68" spans="1:16" ht="28.15" customHeight="1" x14ac:dyDescent="0.15">
      <c r="A68" s="44"/>
      <c r="B68" s="44"/>
      <c r="C68" s="182"/>
      <c r="D68" s="183" t="s">
        <v>120</v>
      </c>
      <c r="E68" s="570" t="s">
        <v>121</v>
      </c>
      <c r="F68" s="570"/>
      <c r="G68" s="570"/>
      <c r="H68" s="570"/>
      <c r="I68" s="570"/>
      <c r="J68" s="570"/>
      <c r="K68" s="570"/>
      <c r="L68" s="570"/>
      <c r="M68" s="570"/>
      <c r="N68" s="570"/>
      <c r="O68" s="571"/>
    </row>
    <row r="69" spans="1:16" ht="28.15" customHeight="1" x14ac:dyDescent="0.15">
      <c r="A69" s="44"/>
      <c r="B69" s="44"/>
      <c r="C69" s="182"/>
      <c r="D69" s="183" t="s">
        <v>122</v>
      </c>
      <c r="E69" s="570" t="s">
        <v>123</v>
      </c>
      <c r="F69" s="570"/>
      <c r="G69" s="570"/>
      <c r="H69" s="570"/>
      <c r="I69" s="570"/>
      <c r="J69" s="570"/>
      <c r="K69" s="570"/>
      <c r="L69" s="570"/>
      <c r="M69" s="570"/>
      <c r="N69" s="570"/>
      <c r="O69" s="571"/>
    </row>
    <row r="70" spans="1:16" ht="28.15" customHeight="1" x14ac:dyDescent="0.15">
      <c r="A70" s="44"/>
      <c r="B70" s="44"/>
      <c r="C70" s="182">
        <v>5</v>
      </c>
      <c r="D70" s="570" t="s">
        <v>124</v>
      </c>
      <c r="E70" s="570"/>
      <c r="F70" s="570"/>
      <c r="G70" s="570"/>
      <c r="H70" s="570"/>
      <c r="I70" s="570"/>
      <c r="J70" s="570"/>
      <c r="K70" s="570"/>
      <c r="L70" s="570"/>
      <c r="M70" s="570"/>
      <c r="N70" s="570"/>
      <c r="O70" s="571"/>
    </row>
    <row r="71" spans="1:16" ht="15" customHeight="1" x14ac:dyDescent="0.15">
      <c r="A71" s="44"/>
      <c r="B71" s="44"/>
      <c r="C71" s="182">
        <v>6</v>
      </c>
      <c r="D71" s="570" t="s">
        <v>125</v>
      </c>
      <c r="E71" s="570"/>
      <c r="F71" s="570"/>
      <c r="G71" s="570"/>
      <c r="H71" s="570"/>
      <c r="I71" s="570"/>
      <c r="J71" s="570"/>
      <c r="K71" s="570"/>
      <c r="L71" s="570"/>
      <c r="M71" s="570"/>
      <c r="N71" s="570"/>
      <c r="O71" s="571"/>
    </row>
    <row r="72" spans="1:16" ht="15" customHeight="1" x14ac:dyDescent="0.15">
      <c r="A72" s="44"/>
      <c r="B72" s="44"/>
      <c r="C72" s="251"/>
      <c r="D72" s="252"/>
      <c r="E72" s="252"/>
      <c r="F72" s="252"/>
      <c r="G72" s="252"/>
      <c r="H72" s="252"/>
      <c r="I72" s="252"/>
      <c r="J72" s="252"/>
      <c r="K72" s="252"/>
      <c r="L72" s="252"/>
      <c r="M72" s="252"/>
      <c r="N72" s="252"/>
      <c r="O72" s="253"/>
    </row>
    <row r="73" spans="1:16" ht="15" customHeight="1" x14ac:dyDescent="0.15">
      <c r="A73" s="44"/>
      <c r="B73" s="44"/>
    </row>
    <row r="74" spans="1:16" s="46" customFormat="1" ht="23.25" customHeight="1" x14ac:dyDescent="0.15">
      <c r="C74" s="217"/>
      <c r="D74" s="217"/>
      <c r="E74" s="217"/>
      <c r="F74" s="217"/>
      <c r="G74" s="217"/>
      <c r="H74" s="217"/>
      <c r="I74" s="217"/>
      <c r="J74" s="217"/>
      <c r="K74" s="217"/>
      <c r="L74" s="217"/>
      <c r="M74" s="217"/>
      <c r="N74" s="217"/>
      <c r="O74" s="217"/>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18"/>
      <c r="D84" s="218"/>
      <c r="E84" s="218"/>
      <c r="F84" s="218"/>
      <c r="G84" s="218"/>
      <c r="H84" s="218"/>
      <c r="I84" s="218"/>
      <c r="J84" s="218"/>
      <c r="K84" s="218"/>
      <c r="L84" s="218"/>
      <c r="M84" s="218"/>
      <c r="N84" s="218"/>
      <c r="O84" s="218"/>
    </row>
    <row r="85" spans="1:16" x14ac:dyDescent="0.15">
      <c r="C85" s="218"/>
      <c r="D85" s="218"/>
      <c r="E85" s="218"/>
      <c r="F85" s="218"/>
      <c r="G85" s="218"/>
      <c r="H85" s="218"/>
      <c r="I85" s="218"/>
      <c r="J85" s="218"/>
      <c r="K85" s="218"/>
      <c r="L85" s="218"/>
      <c r="M85" s="218"/>
      <c r="N85" s="218"/>
      <c r="O85" s="218"/>
    </row>
    <row r="86" spans="1:16" x14ac:dyDescent="0.15">
      <c r="C86" s="218"/>
      <c r="D86" s="218"/>
      <c r="E86" s="218"/>
      <c r="F86" s="218"/>
      <c r="G86" s="218"/>
      <c r="H86" s="218"/>
      <c r="I86" s="218"/>
      <c r="J86" s="218"/>
      <c r="K86" s="218"/>
      <c r="L86" s="218"/>
      <c r="M86" s="218"/>
      <c r="N86" s="218"/>
      <c r="O86" s="218"/>
    </row>
    <row r="87" spans="1:16" x14ac:dyDescent="0.15">
      <c r="C87" s="218"/>
      <c r="D87" s="218"/>
      <c r="E87" s="218"/>
      <c r="F87" s="218"/>
      <c r="G87" s="218"/>
      <c r="H87" s="218"/>
      <c r="I87" s="218"/>
      <c r="J87" s="218"/>
      <c r="K87" s="218"/>
      <c r="L87" s="218"/>
      <c r="M87" s="218"/>
      <c r="N87" s="218"/>
      <c r="O87" s="218"/>
    </row>
    <row r="88" spans="1:16" x14ac:dyDescent="0.15">
      <c r="C88" s="218"/>
      <c r="D88" s="218"/>
      <c r="E88" s="218"/>
      <c r="F88" s="218"/>
      <c r="G88" s="218"/>
      <c r="H88" s="218"/>
      <c r="I88" s="218"/>
      <c r="J88" s="218"/>
      <c r="K88" s="218"/>
      <c r="L88" s="218"/>
      <c r="M88" s="218"/>
      <c r="N88" s="218"/>
      <c r="O88" s="218"/>
    </row>
    <row r="89" spans="1:16" x14ac:dyDescent="0.15">
      <c r="C89" s="218"/>
      <c r="D89" s="218"/>
      <c r="E89" s="218"/>
      <c r="F89" s="218"/>
      <c r="G89" s="218"/>
      <c r="H89" s="218"/>
      <c r="I89" s="218"/>
      <c r="J89" s="218"/>
      <c r="K89" s="218"/>
      <c r="L89" s="218"/>
      <c r="M89" s="218"/>
      <c r="N89" s="218"/>
      <c r="O89" s="218"/>
    </row>
    <row r="90" spans="1:16" x14ac:dyDescent="0.15">
      <c r="C90" s="218"/>
      <c r="D90" s="218"/>
      <c r="E90" s="218"/>
      <c r="F90" s="218"/>
      <c r="G90" s="218"/>
      <c r="H90" s="218"/>
      <c r="I90" s="218"/>
      <c r="J90" s="218"/>
      <c r="K90" s="218"/>
      <c r="L90" s="218"/>
      <c r="M90" s="218"/>
      <c r="N90" s="218"/>
      <c r="O90" s="218"/>
    </row>
    <row r="91" spans="1:16" x14ac:dyDescent="0.15">
      <c r="C91" s="218"/>
      <c r="D91" s="218"/>
      <c r="E91" s="218"/>
      <c r="F91" s="218"/>
      <c r="G91" s="218"/>
      <c r="H91" s="218"/>
      <c r="I91" s="218"/>
      <c r="J91" s="218"/>
      <c r="K91" s="218"/>
      <c r="L91" s="218"/>
      <c r="M91" s="218"/>
      <c r="N91" s="218"/>
      <c r="O91" s="218"/>
    </row>
    <row r="92" spans="1:16" x14ac:dyDescent="0.15">
      <c r="C92" s="218"/>
      <c r="D92" s="218"/>
      <c r="E92" s="218"/>
      <c r="F92" s="218"/>
      <c r="G92" s="218"/>
      <c r="H92" s="218"/>
      <c r="I92" s="218"/>
      <c r="J92" s="218"/>
      <c r="K92" s="218"/>
      <c r="L92" s="218"/>
      <c r="M92" s="218"/>
      <c r="N92" s="218"/>
      <c r="O92" s="218"/>
    </row>
    <row r="93" spans="1:16" x14ac:dyDescent="0.15">
      <c r="C93" s="218"/>
      <c r="D93" s="218"/>
      <c r="E93" s="218"/>
      <c r="F93" s="218"/>
      <c r="G93" s="218"/>
      <c r="H93" s="218"/>
      <c r="I93" s="218"/>
      <c r="J93" s="218"/>
      <c r="K93" s="218"/>
      <c r="L93" s="218"/>
      <c r="M93" s="218"/>
      <c r="N93" s="218"/>
      <c r="O93" s="218"/>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865" t="s">
        <v>411</v>
      </c>
      <c r="C4" s="865"/>
    </row>
    <row r="5" spans="2:4" ht="14.25" thickBot="1" x14ac:dyDescent="0.2">
      <c r="B5" s="7"/>
    </row>
    <row r="6" spans="2:4" x14ac:dyDescent="0.15">
      <c r="B6" s="106" t="s">
        <v>412</v>
      </c>
      <c r="C6" s="8" t="s">
        <v>413</v>
      </c>
    </row>
    <row r="7" spans="2:4" ht="114.95" customHeight="1" x14ac:dyDescent="0.15">
      <c r="B7" s="107" t="s">
        <v>414</v>
      </c>
      <c r="C7" s="9" t="s">
        <v>415</v>
      </c>
    </row>
    <row r="8" spans="2:4" ht="125.1" customHeight="1" x14ac:dyDescent="0.15">
      <c r="B8" s="108" t="s">
        <v>416</v>
      </c>
      <c r="C8" s="9" t="s">
        <v>417</v>
      </c>
    </row>
    <row r="9" spans="2:4" ht="75" customHeight="1" x14ac:dyDescent="0.15">
      <c r="B9" s="109" t="s">
        <v>418</v>
      </c>
      <c r="C9" s="9" t="s">
        <v>419</v>
      </c>
    </row>
    <row r="10" spans="2:4" ht="65.099999999999994" customHeight="1" x14ac:dyDescent="0.15">
      <c r="B10" s="109" t="s">
        <v>420</v>
      </c>
      <c r="C10" s="9" t="s">
        <v>421</v>
      </c>
    </row>
    <row r="11" spans="2:4" ht="39.950000000000003" customHeight="1" x14ac:dyDescent="0.15">
      <c r="B11" s="109" t="s">
        <v>422</v>
      </c>
      <c r="C11" s="9" t="s">
        <v>423</v>
      </c>
    </row>
    <row r="12" spans="2:4" ht="30" customHeight="1" x14ac:dyDescent="0.15">
      <c r="B12" s="109" t="s">
        <v>424</v>
      </c>
      <c r="C12" s="9" t="s">
        <v>425</v>
      </c>
    </row>
    <row r="13" spans="2:4" ht="30" customHeight="1" thickBot="1" x14ac:dyDescent="0.2">
      <c r="B13" s="110" t="s">
        <v>426</v>
      </c>
      <c r="C13" s="10" t="s">
        <v>427</v>
      </c>
      <c r="D13" s="111"/>
    </row>
    <row r="14" spans="2:4" ht="60" customHeight="1" x14ac:dyDescent="0.15">
      <c r="B14" s="866" t="s">
        <v>428</v>
      </c>
      <c r="C14" s="866"/>
      <c r="D14" s="112"/>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5A90424C223F4783D78ADD8B44172A" ma:contentTypeVersion="" ma:contentTypeDescription="新しいドキュメントを作成します。" ma:contentTypeScope="" ma:versionID="64e16cdd4e32baf0642963700f15dec6">
  <xsd:schema xmlns:xsd="http://www.w3.org/2001/XMLSchema" xmlns:xs="http://www.w3.org/2001/XMLSchema" xmlns:p="http://schemas.microsoft.com/office/2006/metadata/properties" xmlns:ns2="face3720-f303-4922-99ff-2a66bff97c8d" xmlns:ns3="ebfeda7b-34d8-4b49-86b5-eac579778104" xmlns:ns4="bda324cc-5c01-4da3-afe6-743be5c6365c" targetNamespace="http://schemas.microsoft.com/office/2006/metadata/properties" ma:root="true" ma:fieldsID="fc233318501c30928f9d4f11fff9d494" ns2:_="" ns3:_="" ns4:_="">
    <xsd:import namespace="face3720-f303-4922-99ff-2a66bff97c8d"/>
    <xsd:import namespace="ebfeda7b-34d8-4b49-86b5-eac579778104"/>
    <xsd:import namespace="bda324cc-5c01-4da3-afe6-743be5c636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e3720-f303-4922-99ff-2a66bff97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eda7b-34d8-4b49-86b5-eac57977810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a324cc-5c01-4da3-afe6-743be5c6365c" elementFormDefault="qualified">
    <xsd:import namespace="http://schemas.microsoft.com/office/2006/documentManagement/types"/>
    <xsd:import namespace="http://schemas.microsoft.com/office/infopath/2007/PartnerControls"/>
    <xsd:element name="TaxCatchAll" ma:index="16" nillable="true" ma:displayName="分類の集約列" ma:hidden="true" ma:list="{717616B5-88D6-42A4-AC31-B3B777466C8E}" ma:internalName="TaxCatchAll" ma:showField="CatchAllData" ma:web="{ebfeda7b-34d8-4b49-86b5-eac579778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793653-DEC5-4CD8-A19C-6C6568BE7373}">
  <ds:schemaRefs>
    <ds:schemaRef ds:uri="http://schemas.microsoft.com/sharepoint/v3/contenttype/forms"/>
  </ds:schemaRefs>
</ds:datastoreItem>
</file>

<file path=customXml/itemProps2.xml><?xml version="1.0" encoding="utf-8"?>
<ds:datastoreItem xmlns:ds="http://schemas.openxmlformats.org/officeDocument/2006/customXml" ds:itemID="{DA60DE71-1478-43A7-BC9F-486C5B61E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e3720-f303-4922-99ff-2a66bff97c8d"/>
    <ds:schemaRef ds:uri="ebfeda7b-34d8-4b49-86b5-eac579778104"/>
    <ds:schemaRef ds:uri="bda324cc-5c01-4da3-afe6-743be5c63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2024-07-02T07:16:11Z</dcterms:created>
  <dcterms:modified xsi:type="dcterms:W3CDTF">2024-09-05T05:28:32Z</dcterms:modified>
</cp:coreProperties>
</file>