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6535" yWindow="825" windowWidth="14400" windowHeight="92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<sst xmlns="http://schemas.openxmlformats.org/spreadsheetml/2006/main" count="3181" uniqueCount="464">
  <si>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</si>
  <si>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</si>
  <si>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</si>
  <si>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</si>
  <si>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</si>
  <si>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</si>
  <si>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</si>
  <si>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</si>
  <si>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</si>
  <si>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</si>
  <si>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</si>
  <si>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</si>
  <si>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</si>
  <si>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</si>
  <si>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</si>
  <si>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</si>
  <si>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</si>
  <si>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</si>
  <si>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</si>
  <si>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</si>
  <si>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</si>
  <si>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</si>
  <si>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</si>
  <si>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</si>
  <si>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</si>
  <si>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</si>
  <si>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</si>
  <si>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</si>
  <si>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</si>
  <si>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</si>
  <si>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</si>
  <si>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</si>
  <si>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</si>
  <si>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</si>
  <si>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</si>
  <si>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</si>
  <si>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</si>
  <si>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</si>
  <si>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</si>
  <si>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</si>
  <si>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</si>
  <si>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</si>
  <si>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</si>
  <si>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</si>
  <si>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</si>
  <si>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</si>
  <si>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</si>
  <si>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</si>
  <si>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</si>
  <si>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</si>
  <si>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</si>
  <si>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</si>
  <si>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</si>
  <si>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</si>
  <si>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</si>
  <si>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</si>
  <si>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</si>
  <si>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</si>
  <si>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</si>
  <si>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</si>
  <si>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</si>
  <si>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</si>
  <si>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</si>
  <si>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</si>
  <si>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</si>
  <si>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</si>
  <si>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</si>
  <si>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</si>
  <si>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</si>
  <si>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</si>
  <si>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</si>
  <si>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</si>
  <si>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</si>
  <si>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</si>
  <si>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</si>
  <si>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</si>
  <si>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</si>
  <si>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</si>
  <si>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</si>
  <si>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</si>
  <si>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</si>
  <si>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</si>
  <si>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</si>
  <si>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</si>
  <si>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</si>
  <si>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</si>
  <si>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</si>
  <si>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</si>
  <si>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</si>
  <si>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</si>
  <si>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</si>
  <si>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</si>
  <si>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</si>
  <si>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</si>
  <si>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</si>
  <si>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</si>
  <si>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</si>
  <si>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</si>
  <si>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</si>
  <si>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</si>
  <si>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</si>
  <si>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</si>
  <si>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</si>
  <si>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</si>
  <si>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</si>
  <si>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</si>
  <si>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</si>
  <si>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</si>
  <si>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</si>
  <si>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</si>
  <si>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</si>
  <si>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</si>
  <si>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</si>
  <si>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</si>
  <si>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</si>
  <si>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</si>
  <si>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</si>
  <si>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</si>
  <si>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</si>
  <si>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</si>
  <si>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</si>
  <si>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</si>
  <si>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</si>
  <si>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</si>
  <si>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</si>
  <si>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</si>
  <si>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</si>
  <si>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</si>
  <si>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</si>
  <si>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</si>
  <si>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</si>
  <si>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</si>
  <si>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</si>
  <si>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</si>
  <si>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</si>
  <si>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</si>
  <si>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</si>
  <si>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</si>
  <si>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</si>
  <si>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</si>
  <si>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</si>
  <si>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</si>
  <si>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</si>
  <si>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</si>
  <si>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</si>
  <si>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</si>
  <si>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</si>
  <si>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</si>
  <si>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</si>
  <si>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</si>
  <si>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</si>
  <si>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</si>
  <si>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</si>
  <si>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</si>
  <si>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</si>
  <si>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</si>
  <si>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</si>
  <si>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</si>
  <si>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</si>
  <si>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</si>
  <si>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</si>
  <si>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</si>
  <si>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</si>
  <si>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</si>
  <si>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</si>
  <si>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</si>
  <si>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</si>
  <si>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</si>
  <si>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</si>
  <si>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</si>
  <si>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</si>
  <si>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</si>
  <si>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</si>
  <si>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</si>
  <si>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</si>
  <si>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</si>
  <si>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</si>
  <si>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</si>
  <si>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</si>
  <si>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</si>
  <si>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</si>
  <si>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</si>
  <si>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</si>
  <si>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</si>
  <si>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</si>
  <si>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</si>
  <si>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</si>
  <si>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</si>
  <si>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</si>
  <si>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</si>
  <si>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</si>
  <si>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</si>
  <si>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</si>
  <si>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</si>
  <si>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</si>
  <si>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</si>
  <si>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</si>
  <si>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</si>
  <si>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</si>
  <si>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</si>
  <si>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</si>
  <si>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</si>
  <si>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</si>
  <si>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</si>
  <si>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</si>
  <si>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</si>
  <si>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</si>
  <si>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</si>
  <si>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</si>
  <si>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</si>
  <si>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</si>
  <si>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</si>
  <si>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</si>
  <si>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</si>
  <si>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</si>
  <si>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</si>
  <si>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</si>
  <si>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</si>
  <si>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</si>
  <si>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</si>
  <si>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</si>
  <si>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</si>
  <si>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</si>
  <si>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</si>
  <si>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</si>
  <si>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</si>
  <si>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</si>
  <si>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</si>
  <si>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</si>
  <si>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</si>
  <si>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</si>
  <si>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</si>
  <si>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</si>
  <si>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</si>
  <si>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</si>
  <si>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</si>
  <si>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</si>
  <si>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</si>
  <si>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</si>
  <si>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</si>
  <si>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</si>
  <si>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</si>
  <si>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</si>
  <si>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</si>
  <si>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</si>
  <si>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</si>
  <si>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</si>
  <si>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</si>
  <si>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</si>
  <si>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</si>
  <si>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</si>
  <si>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</si>
  <si>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</si>
  <si>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</si>
  <si>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</si>
  <si>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</si>
  <si>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</si>
  <si>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</si>
  <si>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</si>
  <si>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</si>
  <si>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</si>
  <si>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</si>
  <si>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</si>
  <si>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</si>
  <si>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</si>
  <si>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</si>
  <si>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</si>
  <si>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</si>
  <si>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</si>
  <si>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</si>
  <si>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</si>
  <si>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</si>
  <si>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</si>
  <si>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</si>
  <si>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</si>
  <si>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</si>
  <si>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</si>
  <si>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</si>
  <si>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</si>
  <si>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</si>
  <si>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</si>
  <si>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</si>
  <si>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</si>
  <si>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</si>
  <si>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</si>
  <si>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</si>
  <si>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</si>
  <si>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</si>
  <si>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</si>
  <si>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</si>
  <si>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</si>
  <si>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</si>
  <si>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</si>
  <si>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</si>
  <si>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</si>
  <si>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</si>
  <si>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</si>
  <si>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</si>
  <si>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</si>
  <si>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</si>
  <si>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</si>
  <si>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</si>
  <si>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</si>
  <si>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</si>
  <si>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</si>
  <si>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</si>
  <si>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</si>
  <si>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</si>
  <si>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</si>
  <si>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</si>
  <si>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</si>
  <si>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</si>
  <si>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</si>
  <si>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</si>
  <si>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</si>
  <si>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</si>
  <si>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</si>
  <si>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</si>
  <si>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</si>
  <si>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</si>
  <si>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</si>
  <si>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</si>
  <si>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</si>
  <si>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</si>
  <si>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</si>
  <si>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</si>
  <si>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</si>
  <si>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</si>
  <si>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</si>
  <si>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</si>
  <si>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</si>
  <si>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</si>
  <si>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</si>
  <si>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</si>
  <si>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</si>
  <si>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</si>
  <si>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</si>
  <si>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</si>
  <si>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</si>
  <si>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</si>
  <si>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</si>
  <si>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</si>
  <si>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</si>
  <si>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</si>
  <si>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</si>
  <si>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</si>
  <si>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</si>
  <si>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</si>
  <si>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</si>
  <si>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</si>
  <si>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</si>
  <si>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</si>
  <si>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</si>
  <si>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</si>
  <si>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</si>
  <si>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</si>
  <si>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</si>
  <si>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</si>
  <si>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</si>
  <si>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</si>
  <si>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</si>
  <si>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</si>
  <si>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</si>
  <si>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</si>
  <si>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</si>
  <si>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</si>
  <si>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</si>
  <si>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</si>
  <si>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</si>
  <si>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</si>
  <si>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</si>
  <si>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</si>
  <si>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</si>
  <si>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</si>
  <si>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</si>
  <si>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</si>
  <si>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</si>
  <si>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</si>
  <si>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</si>
  <si>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</si>
  <si>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</si>
  <si>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</si>
  <si>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</si>
  <si>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</si>
  <si>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</si>
  <si>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</si>
  <si>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</si>
  <si>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</si>
  <si>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</si>
  <si>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</si>
  <si>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</si>
  <si>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</si>
  <si>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</si>
  <si>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</si>
  <si>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</si>
  <si>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</si>
  <si>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</si>
  <si>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</si>
  <si>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</si>
  <si>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</si>
  <si>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</si>
  <si>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</si>
  <si>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</si>
  <si>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</si>
  <si>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</si>
  <si>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</si>
  <si>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</si>
  <si>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</si>
  <si>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</si>
  <si>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</si>
  <si>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</si>
  <si>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</si>
  <si>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</si>
  <si>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</si>
  <si>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</si>
  <si>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</si>
  <si>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</si>
  <si>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</si>
  <si>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</si>
  <si>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</si>
  <si>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</si>
  <si>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</si>
  <si>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</si>
  <si>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</si>
  <si>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</si>
  <si>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</si>
  <si>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</si>
  <si>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</si>
  <si>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</si>
  <si>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</si>
  <si>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</si>
  <si>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</si>
  <si>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</si>
  <si>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</si>
  <si>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</si>
  <si>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</si>
  <si>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</si>
  <si>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</si>
  <si>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</si>
  <si>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</si>
  <si>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</si>
  <si>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</si>
  <si>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</si>
  <si>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</si>
  <si>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</si>
  <si>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令和6年6月15日</t>
    <phoneticPr fontId="3"/>
  </si>
  <si>
    <t>東京都中央区新富２－１４－４</t>
    <phoneticPr fontId="3"/>
  </si>
  <si>
    <t>大豊建設株式会社 東京土木支店
執行役員支店長　岩﨑 延宏</t>
    <phoneticPr fontId="3"/>
  </si>
  <si>
    <t>０３－５５４１－５０３１</t>
    <phoneticPr fontId="3"/>
  </si>
  <si>
    <t>大豊建設株式会社　東京土木支店</t>
    <phoneticPr fontId="3"/>
  </si>
  <si>
    <t>東京都中央区新富２－１４－４</t>
    <phoneticPr fontId="3"/>
  </si>
  <si>
    <t>総合建設業</t>
    <phoneticPr fontId="3"/>
  </si>
  <si>
    <t xml:space="preserve">  完成工事高（14,651百万円）</t>
    <phoneticPr fontId="3"/>
  </si>
  <si>
    <t>145人</t>
    <phoneticPr fontId="3"/>
  </si>
  <si>
    <t>別添１ 処理工程図のとおり</t>
    <phoneticPr fontId="3"/>
  </si>
  <si>
    <t>別添２ 管理体制図のとおり</t>
    <phoneticPr fontId="3"/>
  </si>
  <si>
    <t>今後も同様に排出抑制を図る</t>
    <phoneticPr fontId="3"/>
  </si>
  <si>
    <t>がれき類、廃プラ、金属、木くず、現場での分別徹底を図るとともに
他の廃棄物が混入しないように保管する。</t>
    <phoneticPr fontId="3"/>
  </si>
  <si>
    <t>今後も同様に分別排出の徹底を心掛ける。</t>
    <phoneticPr fontId="3"/>
  </si>
  <si>
    <t>・委託処理のため、実施していない。</t>
    <phoneticPr fontId="3"/>
  </si>
  <si>
    <t>産業廃棄物は全て委託処理する。
処理方法は出来るだけ再利用できる業者に委託する。
また、優良認定処理業者を優先する。
電子マニフェストの導入を進めるため、電子マニフェスト対応可能な処理業者から選定する。</t>
    <phoneticPr fontId="3"/>
  </si>
  <si>
    <t>・現状同様、産業廃棄物は全て委託処理する。
・処理方法は出来るだけ再利用できる業者に委託する。
・可能な限り優良認定処理業者から選定する。
・電子マニフェストの導入を進めるため、電子マニフェスト対応可能な処理業者から選定する。
・委託処理業者には定期的に現地確認を実施する。</t>
    <phoneticPr fontId="3"/>
  </si>
  <si>
    <t>03-5541-5031</t>
    <phoneticPr fontId="3"/>
  </si>
  <si>
    <t>工法の改善や余剰材の引き取りを実施する
協力業者へ分別の指導・教育を実施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</si>
</sst>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115" zoomScaleNormal="115" zoomScaleSheetLayoutView="115"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2223</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462</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t="s">
        <v>452</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453</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7399.4000000000005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463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6659.4000000000005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459</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459</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459</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459</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459</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7399.4000000000005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272.09999999999997</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7399.4000000000005</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6659.4000000000005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245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6659.4000000000005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大豊建設株式会社　東京土木支店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D18" zoomScaleNormal="100" workbookViewId="0">
      <selection activeCell="AK27" sqref="AK27:AN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6400.1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7111.3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6400.1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6400.1</v>
      </c>
      <c r="P27" s="718"/>
      <c r="Q27" s="718"/>
      <c r="R27" s="718"/>
      <c r="S27" s="49" t="s">
        <v>38</v>
      </c>
      <c r="T27" s="70"/>
      <c r="U27" s="70"/>
      <c r="X27" s="68" t="s">
        <v>39</v>
      </c>
      <c r="Y27" s="71"/>
      <c r="AG27" s="58"/>
      <c r="AH27" s="58"/>
      <c r="AI27" s="58"/>
      <c r="AJ27" s="58"/>
      <c r="AK27" s="668">
        <f>+AG18+O27</f>
        <v>6400.1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6400.1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7111.3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6400.1</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7111.3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4" workbookViewId="0">
      <selection activeCell="N10" sqref="N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AK35" sqref="AK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13.1</v>
      </c>
      <c r="P27" s="718"/>
      <c r="Q27" s="718"/>
      <c r="R27" s="718"/>
      <c r="S27" s="49" t="s">
        <v>38</v>
      </c>
      <c r="T27" s="70"/>
      <c r="U27" s="70"/>
      <c r="X27" s="68" t="s">
        <v>39</v>
      </c>
      <c r="Y27" s="71"/>
      <c r="AG27" s="58"/>
      <c r="AH27" s="58"/>
      <c r="AI27" s="58"/>
      <c r="AJ27" s="58"/>
      <c r="AK27" s="668">
        <f>+AG18+O27</f>
        <v>13.1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14.5</v>
      </c>
      <c r="G30" s="674"/>
      <c r="H30" s="214" t="s">
        <v>198</v>
      </c>
      <c r="L30" s="682"/>
      <c r="O30" s="61"/>
      <c r="Q30" s="684">
        <f>+ROUND(Z28,1)+ROUND(Z29,1)+ROUND(Z30,1)</f>
        <v>13.1</v>
      </c>
      <c r="R30" s="718"/>
      <c r="S30" s="718"/>
      <c r="T30" s="718"/>
      <c r="U30" s="49" t="s">
        <v>16</v>
      </c>
      <c r="X30" s="726" t="s">
        <v>186</v>
      </c>
      <c r="Y30" s="727"/>
      <c r="Z30" s="670"/>
      <c r="AA30" s="671"/>
      <c r="AB30" s="671"/>
      <c r="AC30" s="671"/>
      <c r="AD30" s="671"/>
      <c r="AE30" s="49" t="s">
        <v>13</v>
      </c>
      <c r="AK30" s="655">
        <v>13.1</v>
      </c>
      <c r="AL30" s="656"/>
      <c r="AM30" s="656"/>
      <c r="AN30" s="656"/>
      <c r="AO30" s="57" t="s">
        <v>13</v>
      </c>
      <c r="AR30" s="667"/>
      <c r="AS30" s="664"/>
      <c r="AT30" s="664"/>
      <c r="AU30" s="665"/>
    </row>
    <row r="31" spans="2:48" ht="27" customHeight="1" thickTop="1" thickBot="1" x14ac:dyDescent="0.2">
      <c r="B31" s="690" t="s">
        <v>375</v>
      </c>
      <c r="C31" s="679"/>
      <c r="D31" s="679"/>
      <c r="E31" s="680"/>
      <c r="F31" s="673">
        <v>14.5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V19" workbookViewId="0">
      <selection activeCell="AN35" sqref="AN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3.3</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36.200000000000003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40.299999999999997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36.200000000000003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36.200000000000003</v>
      </c>
      <c r="P27" s="718"/>
      <c r="Q27" s="718"/>
      <c r="R27" s="718"/>
      <c r="S27" s="49" t="s">
        <v>38</v>
      </c>
      <c r="T27" s="70"/>
      <c r="U27" s="70"/>
      <c r="X27" s="68" t="s">
        <v>39</v>
      </c>
      <c r="Y27" s="71"/>
      <c r="AG27" s="58"/>
      <c r="AH27" s="58"/>
      <c r="AI27" s="58"/>
      <c r="AJ27" s="58"/>
      <c r="AK27" s="668">
        <f>+AG18+O27</f>
        <v>36.200000000000003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36.200000000000003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40.299999999999997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24.3</v>
      </c>
      <c r="G30" s="674"/>
      <c r="H30" s="214" t="s">
        <v>198</v>
      </c>
      <c r="L30" s="682"/>
      <c r="O30" s="61"/>
      <c r="Q30" s="684">
        <f>+ROUND(Z28,1)+ROUND(Z29,1)+ROUND(Z30,1)</f>
        <v>36.200000000000003</v>
      </c>
      <c r="R30" s="718"/>
      <c r="S30" s="718"/>
      <c r="T30" s="718"/>
      <c r="U30" s="49" t="s">
        <v>16</v>
      </c>
      <c r="X30" s="726" t="s">
        <v>186</v>
      </c>
      <c r="Y30" s="727"/>
      <c r="Z30" s="670"/>
      <c r="AA30" s="671"/>
      <c r="AB30" s="671"/>
      <c r="AC30" s="671"/>
      <c r="AD30" s="671"/>
      <c r="AE30" s="49" t="s">
        <v>13</v>
      </c>
      <c r="AK30" s="655">
        <v>21.9</v>
      </c>
      <c r="AL30" s="656"/>
      <c r="AM30" s="656"/>
      <c r="AN30" s="656"/>
      <c r="AO30" s="57" t="s">
        <v>13</v>
      </c>
      <c r="AR30" s="667"/>
      <c r="AS30" s="664"/>
      <c r="AT30" s="664"/>
      <c r="AU30" s="665"/>
    </row>
    <row r="31" spans="2:48" ht="27" customHeight="1" thickTop="1" thickBot="1" x14ac:dyDescent="0.2">
      <c r="B31" s="690" t="s">
        <v>375</v>
      </c>
      <c r="C31" s="679"/>
      <c r="D31" s="679"/>
      <c r="E31" s="680"/>
      <c r="F31" s="673">
        <v>40.299999999999997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D22" workbookViewId="0">
      <selection activeCell="AK35" sqref="AK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D21" workbookViewId="0">
      <selection activeCell="AN35" sqref="AN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191.3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212.6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191.3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191.3</v>
      </c>
      <c r="P27" s="718"/>
      <c r="Q27" s="718"/>
      <c r="R27" s="718"/>
      <c r="S27" s="49" t="s">
        <v>38</v>
      </c>
      <c r="T27" s="70"/>
      <c r="U27" s="70"/>
      <c r="X27" s="68" t="s">
        <v>39</v>
      </c>
      <c r="Y27" s="71"/>
      <c r="AG27" s="58"/>
      <c r="AH27" s="58"/>
      <c r="AI27" s="58"/>
      <c r="AJ27" s="58"/>
      <c r="AK27" s="668">
        <f>+AG18+O27</f>
        <v>191.3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191.3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212.6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212.6</v>
      </c>
      <c r="G30" s="674"/>
      <c r="H30" s="214" t="s">
        <v>198</v>
      </c>
      <c r="L30" s="682"/>
      <c r="O30" s="61"/>
      <c r="Q30" s="684">
        <f>+ROUND(Z28,1)+ROUND(Z29,1)+ROUND(Z30,1)</f>
        <v>191.3</v>
      </c>
      <c r="R30" s="718"/>
      <c r="S30" s="718"/>
      <c r="T30" s="718"/>
      <c r="U30" s="49" t="s">
        <v>16</v>
      </c>
      <c r="X30" s="726" t="s">
        <v>186</v>
      </c>
      <c r="Y30" s="727"/>
      <c r="Z30" s="670"/>
      <c r="AA30" s="671"/>
      <c r="AB30" s="671"/>
      <c r="AC30" s="671"/>
      <c r="AD30" s="671"/>
      <c r="AE30" s="49" t="s">
        <v>13</v>
      </c>
      <c r="AK30" s="655">
        <v>191.3</v>
      </c>
      <c r="AL30" s="656"/>
      <c r="AM30" s="656"/>
      <c r="AN30" s="656"/>
      <c r="AO30" s="57" t="s">
        <v>13</v>
      </c>
      <c r="AR30" s="667"/>
      <c r="AS30" s="664"/>
      <c r="AT30" s="664"/>
      <c r="AU30" s="665"/>
    </row>
    <row r="31" spans="2:48" ht="27" customHeight="1" thickTop="1" thickBot="1" x14ac:dyDescent="0.2">
      <c r="B31" s="690" t="s">
        <v>375</v>
      </c>
      <c r="C31" s="679"/>
      <c r="D31" s="679"/>
      <c r="E31" s="680"/>
      <c r="F31" s="673">
        <v>212.6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D18" workbookViewId="0">
      <selection activeCell="AK35" sqref="AK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大豊建設株式会社　東京土木支店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17.399999999999999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15.7</v>
      </c>
      <c r="P27" s="718"/>
      <c r="Q27" s="718"/>
      <c r="R27" s="718"/>
      <c r="S27" s="49" t="s">
        <v>38</v>
      </c>
      <c r="T27" s="70"/>
      <c r="U27" s="70"/>
      <c r="X27" s="68" t="s">
        <v>39</v>
      </c>
      <c r="Y27" s="71"/>
      <c r="AG27" s="58"/>
      <c r="AH27" s="58"/>
      <c r="AI27" s="58"/>
      <c r="AJ27" s="58"/>
      <c r="AK27" s="668">
        <f>+AG18+O27</f>
        <v>15.7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17.399999999999999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17.399999999999999</v>
      </c>
      <c r="G30" s="674"/>
      <c r="H30" s="214" t="s">
        <v>198</v>
      </c>
      <c r="L30" s="682"/>
      <c r="O30" s="61"/>
      <c r="Q30" s="684">
        <f>+ROUND(Z28,1)+ROUND(Z29,1)+ROUND(Z30,1)</f>
        <v>15.7</v>
      </c>
      <c r="R30" s="718"/>
      <c r="S30" s="718"/>
      <c r="T30" s="718"/>
      <c r="U30" s="49" t="s">
        <v>16</v>
      </c>
      <c r="X30" s="726" t="s">
        <v>186</v>
      </c>
      <c r="Y30" s="727"/>
      <c r="Z30" s="670"/>
      <c r="AA30" s="671"/>
      <c r="AB30" s="671"/>
      <c r="AC30" s="671"/>
      <c r="AD30" s="671"/>
      <c r="AE30" s="49" t="s">
        <v>13</v>
      </c>
      <c r="AK30" s="655">
        <v>15.7</v>
      </c>
      <c r="AL30" s="656"/>
      <c r="AM30" s="656"/>
      <c r="AN30" s="656"/>
      <c r="AO30" s="57" t="s">
        <v>13</v>
      </c>
      <c r="AR30" s="667"/>
      <c r="AS30" s="664"/>
      <c r="AT30" s="664"/>
      <c r="AU30" s="665"/>
    </row>
    <row r="31" spans="2:48" ht="27" customHeight="1" thickTop="1" thickBot="1" x14ac:dyDescent="0.2">
      <c r="B31" s="690" t="s">
        <v>375</v>
      </c>
      <c r="C31" s="679"/>
      <c r="D31" s="679"/>
      <c r="E31" s="680"/>
      <c r="F31" s="673">
        <v>17.399999999999999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80" zoomScaleNormal="80" workbookViewId="0">
      <selection activeCell="H43" sqref="H4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大豊建設株式会社　東京土木支店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7111.3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14.5</v>
      </c>
      <c r="M9" s="377">
        <f>IF(OR(ｷ.紙くず!F24&gt;0,ｷ.紙くず!F24&lt;0),ｷ.紙くず!F24,IF(M$19&gt;0,"0",0))</f>
        <v>3.3</v>
      </c>
      <c r="N9" s="377">
        <f>IF(OR(ｸ.木くず!F24&gt;0,ｸ.木くず!F24&lt;0),ｸ.木くず!F24,IF(N$19&gt;0,"0",0))</f>
        <v>40.299999999999997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212.6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17.399999999999999</v>
      </c>
      <c r="AA9" s="379">
        <f>IF(SUM(G9:Z9)&gt;0,SUM(G9:Z9),IF(AA$19&gt;0,"0",0))</f>
        <v>7399.4000000000005</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7111.3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14.5</v>
      </c>
      <c r="M14" s="383">
        <f>IF(OR(ｷ.紙くず!F29&gt;0,ｷ.紙くず!F29&lt;0),ｷ.紙くず!F29,IF(M$19&gt;0,"0",0))</f>
        <v>3.3</v>
      </c>
      <c r="N14" s="383">
        <f>IF(OR(ｸ.木くず!F29&gt;0,ｸ.木くず!F29&lt;0),ｸ.木くず!F29,IF(N$19&gt;0,"0",0))</f>
        <v>40.299999999999997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212.6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17.399999999999999</v>
      </c>
      <c r="AA14" s="385">
        <f t="shared" si="0"/>
        <v>7399.4000000000005</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14.5</v>
      </c>
      <c r="M15" s="383">
        <f>IF(OR(ｷ.紙くず!F30&gt;0,ｷ.紙くず!F30&lt;0),ｷ.紙くず!F30,IF(M$19&gt;0,"0",0))</f>
        <v>3.3</v>
      </c>
      <c r="N15" s="383">
        <f>IF(OR(ｸ.木くず!F30&gt;0,ｸ.木くず!F30&lt;0),ｸ.木くず!F30,IF(N$19&gt;0,"0",0))</f>
        <v>24.3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212.6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17.399999999999999</v>
      </c>
      <c r="AA15" s="385">
        <f t="shared" si="0"/>
        <v>272.09999999999997</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7111.3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14.5</v>
      </c>
      <c r="M16" s="383">
        <f>IF(OR(ｷ.紙くず!F31&gt;0,ｷ.紙くず!F31&lt;0),ｷ.紙くず!F31,IF(M$19&gt;0,"0",0))</f>
        <v>3.3</v>
      </c>
      <c r="N16" s="383">
        <f>IF(OR(ｸ.木くず!F31&gt;0,ｸ.木くず!F31&lt;0),ｸ.木くず!F31,IF(N$19&gt;0,"0",0))</f>
        <v>40.299999999999997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212.6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17.399999999999999</v>
      </c>
      <c r="AA16" s="385">
        <f t="shared" si="0"/>
        <v>7399.4000000000005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6400.1</v>
      </c>
      <c r="I19" s="389">
        <f t="shared" si="1"/>
        <v>0</v>
      </c>
      <c r="J19" s="389">
        <f t="shared" si="1"/>
        <v>0</v>
      </c>
      <c r="K19" s="389">
        <f t="shared" si="1"/>
        <v>0</v>
      </c>
      <c r="L19" s="389">
        <f t="shared" si="1"/>
        <v>13.1</v>
      </c>
      <c r="M19" s="389">
        <f t="shared" si="1"/>
        <v>3</v>
      </c>
      <c r="N19" s="389">
        <f t="shared" si="1"/>
        <v>36.200000000000003</v>
      </c>
      <c r="O19" s="389">
        <f t="shared" si="1"/>
        <v>0</v>
      </c>
      <c r="P19" s="389">
        <f t="shared" si="1"/>
        <v>0</v>
      </c>
      <c r="Q19" s="389">
        <f t="shared" si="1"/>
        <v>0</v>
      </c>
      <c r="R19" s="389">
        <f t="shared" si="1"/>
        <v>0</v>
      </c>
      <c r="S19" s="389">
        <f t="shared" si="1"/>
        <v>0</v>
      </c>
      <c r="T19" s="389">
        <f t="shared" si="1"/>
        <v>0</v>
      </c>
      <c r="U19" s="389">
        <f t="shared" si="1"/>
        <v>0</v>
      </c>
      <c r="V19" s="389">
        <f t="shared" si="1"/>
        <v>191.3</v>
      </c>
      <c r="W19" s="389">
        <f t="shared" si="1"/>
        <v>0</v>
      </c>
      <c r="X19" s="389">
        <f t="shared" si="1"/>
        <v>0</v>
      </c>
      <c r="Y19" s="389">
        <f t="shared" si="1"/>
        <v>0</v>
      </c>
      <c r="Z19" s="390">
        <f t="shared" si="1"/>
        <v>15.7</v>
      </c>
      <c r="AA19" s="391">
        <f t="shared" ref="AA19:AA25" si="2">SUM(G19:Z19)</f>
        <v>6659.4000000000005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6400.1</v>
      </c>
      <c r="I37" s="424">
        <f t="shared" si="8"/>
        <v>0</v>
      </c>
      <c r="J37" s="424">
        <f t="shared" si="8"/>
        <v>0</v>
      </c>
      <c r="K37" s="424">
        <f t="shared" si="8"/>
        <v>0</v>
      </c>
      <c r="L37" s="424">
        <f t="shared" si="8"/>
        <v>13.1</v>
      </c>
      <c r="M37" s="424">
        <f t="shared" si="8"/>
        <v>3</v>
      </c>
      <c r="N37" s="424">
        <f t="shared" si="8"/>
        <v>36.200000000000003</v>
      </c>
      <c r="O37" s="424">
        <f t="shared" si="8"/>
        <v>0</v>
      </c>
      <c r="P37" s="424">
        <f t="shared" si="8"/>
        <v>0</v>
      </c>
      <c r="Q37" s="424">
        <f t="shared" si="8"/>
        <v>0</v>
      </c>
      <c r="R37" s="424">
        <f t="shared" si="8"/>
        <v>0</v>
      </c>
      <c r="S37" s="424">
        <f t="shared" si="8"/>
        <v>0</v>
      </c>
      <c r="T37" s="424">
        <f t="shared" si="8"/>
        <v>0</v>
      </c>
      <c r="U37" s="424">
        <f t="shared" si="8"/>
        <v>0</v>
      </c>
      <c r="V37" s="424">
        <f t="shared" si="8"/>
        <v>191.3</v>
      </c>
      <c r="W37" s="424">
        <f t="shared" si="8"/>
        <v>0</v>
      </c>
      <c r="X37" s="424">
        <f t="shared" si="8"/>
        <v>0</v>
      </c>
      <c r="Y37" s="424">
        <f t="shared" si="8"/>
        <v>0</v>
      </c>
      <c r="Z37" s="425">
        <f t="shared" si="8"/>
        <v>15.7</v>
      </c>
      <c r="AA37" s="426">
        <f t="shared" si="4"/>
        <v>6659.4000000000005</v>
      </c>
    </row>
    <row r="38" spans="2:27" ht="24" customHeight="1" x14ac:dyDescent="0.15">
      <c r="B38" s="170"/>
      <c r="C38" s="809"/>
      <c r="D38" s="227"/>
      <c r="E38" s="225" t="s">
        <v>319</v>
      </c>
      <c r="F38" s="443"/>
      <c r="G38" s="415">
        <f t="shared" ref="G38:Z38" si="9">SUM(G39:G41)</f>
        <v>0</v>
      </c>
      <c r="H38" s="415">
        <f t="shared" si="9"/>
        <v>6400.1</v>
      </c>
      <c r="I38" s="415">
        <f t="shared" si="9"/>
        <v>0</v>
      </c>
      <c r="J38" s="415">
        <f t="shared" si="9"/>
        <v>0</v>
      </c>
      <c r="K38" s="415">
        <f t="shared" si="9"/>
        <v>0</v>
      </c>
      <c r="L38" s="415">
        <f t="shared" si="9"/>
        <v>13.1</v>
      </c>
      <c r="M38" s="415">
        <f t="shared" si="9"/>
        <v>3</v>
      </c>
      <c r="N38" s="415">
        <f t="shared" si="9"/>
        <v>36.200000000000003</v>
      </c>
      <c r="O38" s="415">
        <f t="shared" si="9"/>
        <v>0</v>
      </c>
      <c r="P38" s="415">
        <f t="shared" si="9"/>
        <v>0</v>
      </c>
      <c r="Q38" s="415">
        <f t="shared" si="9"/>
        <v>0</v>
      </c>
      <c r="R38" s="415">
        <f t="shared" si="9"/>
        <v>0</v>
      </c>
      <c r="S38" s="415">
        <f t="shared" si="9"/>
        <v>0</v>
      </c>
      <c r="T38" s="415">
        <f t="shared" si="9"/>
        <v>0</v>
      </c>
      <c r="U38" s="415">
        <f t="shared" si="9"/>
        <v>0</v>
      </c>
      <c r="V38" s="415">
        <f t="shared" si="9"/>
        <v>191.3</v>
      </c>
      <c r="W38" s="415">
        <f t="shared" si="9"/>
        <v>0</v>
      </c>
      <c r="X38" s="415">
        <f t="shared" si="9"/>
        <v>0</v>
      </c>
      <c r="Y38" s="415">
        <f t="shared" si="9"/>
        <v>0</v>
      </c>
      <c r="Z38" s="416">
        <f t="shared" si="9"/>
        <v>15.7</v>
      </c>
      <c r="AA38" s="417">
        <f t="shared" si="4"/>
        <v>6659.4000000000005</v>
      </c>
    </row>
    <row r="39" spans="2:27" ht="24" customHeight="1" x14ac:dyDescent="0.15">
      <c r="B39" s="170"/>
      <c r="C39" s="809"/>
      <c r="D39" s="228"/>
      <c r="E39" s="223"/>
      <c r="F39" s="221" t="s">
        <v>233</v>
      </c>
      <c r="G39" s="418">
        <f>+ｱ.燃え殻!$Z$28</f>
        <v>0</v>
      </c>
      <c r="H39" s="418">
        <f>+ｲ.汚泥!$Z$28</f>
        <v>6400.1</v>
      </c>
      <c r="I39" s="418">
        <f>+ｳ.廃油!$Z$28</f>
        <v>0</v>
      </c>
      <c r="J39" s="418">
        <f>+ｴ.廃酸!$Z$28</f>
        <v>0</v>
      </c>
      <c r="K39" s="418">
        <f>+ｵ.廃ｱﾙｶﾘ!$Z$28</f>
        <v>0</v>
      </c>
      <c r="L39" s="418">
        <f>+ｶ.廃ﾌﾟﾗ類!$Z$28</f>
        <v>13.1</v>
      </c>
      <c r="M39" s="418">
        <f>+ｷ.紙くず!$Z$28</f>
        <v>3</v>
      </c>
      <c r="N39" s="418">
        <f>+ｸ.木くず!$Z$28</f>
        <v>36.200000000000003</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191.3</v>
      </c>
      <c r="W39" s="418">
        <f>+ﾁ.動物のふん尿!$Z$28</f>
        <v>0</v>
      </c>
      <c r="X39" s="418">
        <f>+ﾂ.動物の死体!$Z$28</f>
        <v>0</v>
      </c>
      <c r="Y39" s="418">
        <f>+ﾃ.ばいじん!$Z$28</f>
        <v>0</v>
      </c>
      <c r="Z39" s="419">
        <f>+ﾄ.混合廃棄物その他!$Z$28</f>
        <v>15.7</v>
      </c>
      <c r="AA39" s="420">
        <f t="shared" si="4"/>
        <v>6659.4000000000005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6400.1</v>
      </c>
      <c r="I43" s="427">
        <f>+ｳ.廃油!$AK$27</f>
        <v>0</v>
      </c>
      <c r="J43" s="427">
        <f>+ｴ.廃酸!$AK$27</f>
        <v>0</v>
      </c>
      <c r="K43" s="427">
        <f>+ｵ.廃ｱﾙｶﾘ!$AK$27</f>
        <v>0</v>
      </c>
      <c r="L43" s="427">
        <f>+ｶ.廃ﾌﾟﾗ類!$AK$27</f>
        <v>13.1</v>
      </c>
      <c r="M43" s="427">
        <f>+ｷ.紙くず!$AK$27</f>
        <v>3</v>
      </c>
      <c r="N43" s="427">
        <f>+ｸ.木くず!$AK$27</f>
        <v>36.200000000000003</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191.3</v>
      </c>
      <c r="W43" s="427">
        <f>+ﾁ.動物のふん尿!$AK$27</f>
        <v>0</v>
      </c>
      <c r="X43" s="427">
        <f>+ﾂ.動物の死体!$AK$27</f>
        <v>0</v>
      </c>
      <c r="Y43" s="427">
        <f>+ﾃ.ばいじん!$AK$27</f>
        <v>0</v>
      </c>
      <c r="Z43" s="428">
        <f>+ﾄ.混合廃棄物その他!$AK$27</f>
        <v>15.7</v>
      </c>
      <c r="AA43" s="429">
        <f t="shared" si="4"/>
        <v>6659.4000000000005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13.1</v>
      </c>
      <c r="M44" s="430">
        <f>+ｷ.紙くず!$AK$30</f>
        <v>3</v>
      </c>
      <c r="N44" s="430">
        <f>+ｸ.木くず!$AK$30</f>
        <v>21.9</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191.3</v>
      </c>
      <c r="W44" s="430">
        <f>+ﾁ.動物のふん尿!$AK$30</f>
        <v>0</v>
      </c>
      <c r="X44" s="430">
        <f>+ﾂ.動物の死体!$AK$30</f>
        <v>0</v>
      </c>
      <c r="Y44" s="430">
        <f>+ﾃ.ばいじん!$AK$30</f>
        <v>0</v>
      </c>
      <c r="Z44" s="431">
        <f>+ﾄ.混合廃棄物その他!$AK$30</f>
        <v>15.7</v>
      </c>
      <c r="AA44" s="432">
        <f t="shared" si="4"/>
        <v>245</v>
      </c>
    </row>
    <row r="45" spans="2:27" ht="24" customHeight="1" x14ac:dyDescent="0.15">
      <c r="B45" s="170"/>
      <c r="C45" s="177"/>
      <c r="D45" s="442" t="s">
        <v>190</v>
      </c>
      <c r="E45" s="799" t="s">
        <v>237</v>
      </c>
      <c r="F45" s="800"/>
      <c r="G45" s="433">
        <f>+ｱ.燃え殻!$AR$24</f>
        <v>0</v>
      </c>
      <c r="H45" s="433">
        <f>+ｲ.汚泥!$AR$24</f>
        <v>6400.1</v>
      </c>
      <c r="I45" s="433">
        <f>+ｳ.廃油!$AR$24</f>
        <v>0</v>
      </c>
      <c r="J45" s="433">
        <f>+ｴ.廃酸!$AR$24</f>
        <v>0</v>
      </c>
      <c r="K45" s="433">
        <f>+ｵ.廃ｱﾙｶﾘ!$AR$24</f>
        <v>0</v>
      </c>
      <c r="L45" s="433">
        <f>+ｶ.廃ﾌﾟﾗ類!$AR$24</f>
        <v>13.1</v>
      </c>
      <c r="M45" s="433">
        <f>+ｷ.紙くず!$AR$24</f>
        <v>3</v>
      </c>
      <c r="N45" s="433">
        <f>+ｸ.木くず!$AR$24</f>
        <v>36.200000000000003</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191.3</v>
      </c>
      <c r="W45" s="433">
        <f>+ﾁ.動物のふん尿!$AR$24</f>
        <v>0</v>
      </c>
      <c r="X45" s="433">
        <f>+ﾂ.動物の死体!$AR$24</f>
        <v>0</v>
      </c>
      <c r="Y45" s="433">
        <f>+ﾃ.ばいじん!$AR$24</f>
        <v>0</v>
      </c>
      <c r="Z45" s="434">
        <f>+ﾄ.混合廃棄物その他!$AR$24</f>
        <v>15.7</v>
      </c>
      <c r="AA45" s="435">
        <f t="shared" si="4"/>
        <v>6659.4000000000005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13511.400000000001</v>
      </c>
      <c r="I55" s="480">
        <f t="shared" si="10"/>
        <v>0</v>
      </c>
      <c r="J55" s="480">
        <f t="shared" si="10"/>
        <v>0</v>
      </c>
      <c r="K55" s="480">
        <f t="shared" si="10"/>
        <v>0</v>
      </c>
      <c r="L55" s="480">
        <f t="shared" si="10"/>
        <v>27.6</v>
      </c>
      <c r="M55" s="480">
        <f t="shared" si="10"/>
        <v>6.3</v>
      </c>
      <c r="N55" s="480">
        <f t="shared" si="10"/>
        <v>76.5</v>
      </c>
      <c r="O55" s="480">
        <f t="shared" si="10"/>
        <v>0</v>
      </c>
      <c r="P55" s="480">
        <f t="shared" si="10"/>
        <v>0</v>
      </c>
      <c r="Q55" s="480">
        <f t="shared" si="10"/>
        <v>0</v>
      </c>
      <c r="R55" s="480">
        <f t="shared" si="10"/>
        <v>0</v>
      </c>
      <c r="S55" s="480">
        <f t="shared" si="10"/>
        <v>0</v>
      </c>
      <c r="T55" s="480">
        <f t="shared" si="10"/>
        <v>0</v>
      </c>
      <c r="U55" s="480">
        <f t="shared" si="10"/>
        <v>0</v>
      </c>
      <c r="V55" s="480">
        <f t="shared" si="10"/>
        <v>403.9</v>
      </c>
      <c r="W55" s="480">
        <f t="shared" si="10"/>
        <v>0</v>
      </c>
      <c r="X55" s="480">
        <f t="shared" si="10"/>
        <v>0</v>
      </c>
      <c r="Y55" s="480">
        <f t="shared" si="10"/>
        <v>0</v>
      </c>
      <c r="Z55" s="480">
        <f t="shared" si="10"/>
        <v>33.099999999999994</v>
      </c>
      <c r="AA55" s="481">
        <f>+AA9+AA19+AA20</f>
        <v>14058.800000000001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59" zoomScaleNormal="100" zoomScaleSheetLayoutView="115" workbookViewId="0">
      <selection activeCell="Y32" sqref="Y32"/>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令和6年6月15日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東京都中央区新富２－１４－４</v>
      </c>
      <c r="M16" s="884"/>
      <c r="N16" s="884"/>
      <c r="O16" s="884"/>
      <c r="P16" s="884"/>
      <c r="Q16" s="884"/>
      <c r="R16" s="884"/>
      <c r="S16" s="884"/>
      <c r="T16" s="884"/>
      <c r="U16" s="282"/>
    </row>
    <row r="17" spans="1:21" ht="26.25" customHeight="1" x14ac:dyDescent="0.15">
      <c r="C17" s="86"/>
      <c r="I17" s="25"/>
      <c r="J17" s="25" t="s">
        <v>7</v>
      </c>
      <c r="K17" s="25"/>
      <c r="L17" s="884" t="str">
        <f>+表紙!L41</f>
        <v>大豊建設株式会社 東京土木支店
執行役員支店長　岩﨑 延宏</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０３－５５４１－５０３１</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大豊建設株式会社　東京土木支店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2223</v>
      </c>
      <c r="Q25" s="891"/>
      <c r="R25" s="891"/>
      <c r="S25" s="891"/>
      <c r="T25" s="891"/>
      <c r="U25" s="892"/>
    </row>
    <row r="26" spans="1:21" ht="26.25" customHeight="1" x14ac:dyDescent="0.15">
      <c r="C26" s="538" t="s">
        <v>11</v>
      </c>
      <c r="D26" s="539"/>
      <c r="E26" s="540"/>
      <c r="F26" s="906" t="str">
        <f>+表紙!F50</f>
        <v>東京都中央区新富２－１４－４</v>
      </c>
      <c r="G26" s="907"/>
      <c r="H26" s="907"/>
      <c r="I26" s="907"/>
      <c r="J26" s="907"/>
      <c r="K26" s="907"/>
      <c r="L26" s="907"/>
      <c r="M26" s="907"/>
      <c r="N26" s="341" t="s">
        <v>172</v>
      </c>
      <c r="O26"/>
      <c r="P26"/>
      <c r="Q26" s="901" t="str">
        <f>IF(+表紙!Q50="","",+表紙!Q50)</f>
        <v>03-5541-5031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xml:space="preserve">  完成工事高（14,651百万円）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145人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7399.4000000000005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工法の改善や余剰材の引き取りを実施する
協力業者へ分別の指導・教育を実施</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6659.4000000000005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今後も同様に排出抑制を図る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がれき類、廃プラ、金属、木くず、現場での分別徹底を図るとともに
他の廃棄物が混入しないように保管する。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今後も同様に分別排出の徹底を心掛ける。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・委託処理のため、実施していない。</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・委託処理のため、実施していない。</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・委託処理のため、実施していない。</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・委託処理のため、実施していない。</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・委託処理のため、実施していない。</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・委託処理のため、実施していない。</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7399.4000000000005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272.09999999999997</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7399.4000000000005</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産業廃棄物は全て委託処理する。
処理方法は出来るだけ再利用できる業者に委託する。
また、優良認定処理業者を優先する。
電子マニフェストの導入を進めるため、電子マニフェスト対応可能な処理業者から選定する。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6659.4000000000005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245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6659.4000000000005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・現状同様、産業廃棄物は全て委託処理する。
・処理方法は出来るだけ再利用できる業者に委託する。
・可能な限り優良認定処理業者から選定する。
・電子マニフェストの導入を進めるため、電子マニフェスト対応可能な処理業者から選定する。
・委託処理業者には定期的に現地確認を実施する。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2024-07-01T08:27:56Z</dcterms:created>
  <dcterms:modified xsi:type="dcterms:W3CDTF">2024-09-05T05:30:08Z</dcterms:modified>
</cp:coreProperties>
</file>