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26" i="94" l="1"/>
  <c r="AA44" i="94"/>
  <c r="K226" i="95" s="1"/>
  <c r="K202" i="98" s="1"/>
  <c r="AA28" i="94"/>
  <c r="AA29" i="94"/>
  <c r="AA36" i="94"/>
  <c r="H38" i="94"/>
  <c r="H37" i="94" s="1"/>
  <c r="O38" i="94"/>
  <c r="O37" i="94" s="1"/>
  <c r="O19" i="94" s="1"/>
  <c r="O17"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R55" i="94"/>
  <c r="M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<sst xmlns="http://schemas.openxmlformats.org/spreadsheetml/2006/main" count="3173" uniqueCount="460">
  <si>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</si>
  <si>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</si>
  <si>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</si>
  <si>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</si>
  <si>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</si>
  <si>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</si>
  <si>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</si>
  <si>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</si>
  <si>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</si>
  <si>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</si>
  <si>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</si>
  <si>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</si>
  <si>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</si>
  <si>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</si>
  <si>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</si>
  <si>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</si>
  <si>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</si>
  <si>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</si>
  <si>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</si>
  <si>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</si>
  <si>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</si>
  <si>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</si>
  <si>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</si>
  <si>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</si>
  <si>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</si>
  <si>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</si>
  <si>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</si>
  <si>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</si>
  <si>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</si>
  <si>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</si>
  <si>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</si>
  <si>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</si>
  <si>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</si>
  <si>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</si>
  <si>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</si>
  <si>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</si>
  <si>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</si>
  <si>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</si>
  <si>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</si>
  <si>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</si>
  <si>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</si>
  <si>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</si>
  <si>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</si>
  <si>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</si>
  <si>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</si>
  <si>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</si>
  <si>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</si>
  <si>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</si>
  <si>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</si>
  <si>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</si>
  <si>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</si>
  <si>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</si>
  <si>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</si>
  <si>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</si>
  <si>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</si>
  <si>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</si>
  <si>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</si>
  <si>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</si>
  <si>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</si>
  <si>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</si>
  <si>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</si>
  <si>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</si>
  <si>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</si>
  <si>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</si>
  <si>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</si>
  <si>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</si>
  <si>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</si>
  <si>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</si>
  <si>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</si>
  <si>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</si>
  <si>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</si>
  <si>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</si>
  <si>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</si>
  <si>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</si>
  <si>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</si>
  <si>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</si>
  <si>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</si>
  <si>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</si>
  <si>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</si>
  <si>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</si>
  <si>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</si>
  <si>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</si>
  <si>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</si>
  <si>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</si>
  <si>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</si>
  <si>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</si>
  <si>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</si>
  <si>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</si>
  <si>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</si>
  <si>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</si>
  <si>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</si>
  <si>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</si>
  <si>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</si>
  <si>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</si>
  <si>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</si>
  <si>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</si>
  <si>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</si>
  <si>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</si>
  <si>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</si>
  <si>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</si>
  <si>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</si>
  <si>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</si>
  <si>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</si>
  <si>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</si>
  <si>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</si>
  <si>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</si>
  <si>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</si>
  <si>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</si>
  <si>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</si>
  <si>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</si>
  <si>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</si>
  <si>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</si>
  <si>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</si>
  <si>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</si>
  <si>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</si>
  <si>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</si>
  <si>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</si>
  <si>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</si>
  <si>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</si>
  <si>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</si>
  <si>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</si>
  <si>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</si>
  <si>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</si>
  <si>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</si>
  <si>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</si>
  <si>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</si>
  <si>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</si>
  <si>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</si>
  <si>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</si>
  <si>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</si>
  <si>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</si>
  <si>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</si>
  <si>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</si>
  <si>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</si>
  <si>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</si>
  <si>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</si>
  <si>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</si>
  <si>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</si>
  <si>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</si>
  <si>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</si>
  <si>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</si>
  <si>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</si>
  <si>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</si>
  <si>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</si>
  <si>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</si>
  <si>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</si>
  <si>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</si>
  <si>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</si>
  <si>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</si>
  <si>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</si>
  <si>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</si>
  <si>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</si>
  <si>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</si>
  <si>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</si>
  <si>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</si>
  <si>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</si>
  <si>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</si>
  <si>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</si>
  <si>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</si>
  <si>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</si>
  <si>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</si>
  <si>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</si>
  <si>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</si>
  <si>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</si>
  <si>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</si>
  <si>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</si>
  <si>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</si>
  <si>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</si>
  <si>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</si>
  <si>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</si>
  <si>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</si>
  <si>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</si>
  <si>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</si>
  <si>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</si>
  <si>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</si>
  <si>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</si>
  <si>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</si>
  <si>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</si>
  <si>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</si>
  <si>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</si>
  <si>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</si>
  <si>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</si>
  <si>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</si>
  <si>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</si>
  <si>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</si>
  <si>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</si>
  <si>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</si>
  <si>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</si>
  <si>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</si>
  <si>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</si>
  <si>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</si>
  <si>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</si>
  <si>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</si>
  <si>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</si>
  <si>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</si>
  <si>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</si>
  <si>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</si>
  <si>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</si>
  <si>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</si>
  <si>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</si>
  <si>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</si>
  <si>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</si>
  <si>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</si>
  <si>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</si>
  <si>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</si>
  <si>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</si>
  <si>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</si>
  <si>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</si>
  <si>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</si>
  <si>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</si>
  <si>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</si>
  <si>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</si>
  <si>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</si>
  <si>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</si>
  <si>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</si>
  <si>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</si>
  <si>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</si>
  <si>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</si>
  <si>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</si>
  <si>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</si>
  <si>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</si>
  <si>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</si>
  <si>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</si>
  <si>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</si>
  <si>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</si>
  <si>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</si>
  <si>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</si>
  <si>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</si>
  <si>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</si>
  <si>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</si>
  <si>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</si>
  <si>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</si>
  <si>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</si>
  <si>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</si>
  <si>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</si>
  <si>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</si>
  <si>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</si>
  <si>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</si>
  <si>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</si>
  <si>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</si>
  <si>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</si>
  <si>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</si>
  <si>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</si>
  <si>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</si>
  <si>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</si>
  <si>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</si>
  <si>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</si>
  <si>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</si>
  <si>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</si>
  <si>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</si>
  <si>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</si>
  <si>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</si>
  <si>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</si>
  <si>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</si>
  <si>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</si>
  <si>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</si>
  <si>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</si>
  <si>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</si>
  <si>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</si>
  <si>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</si>
  <si>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</si>
  <si>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</si>
  <si>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</si>
  <si>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</si>
  <si>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</si>
  <si>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</si>
  <si>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</si>
  <si>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</si>
  <si>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</si>
  <si>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</si>
  <si>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</si>
  <si>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</si>
  <si>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</si>
  <si>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</si>
  <si>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</si>
  <si>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</si>
  <si>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</si>
  <si>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</si>
  <si>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</si>
  <si>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</si>
  <si>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</si>
  <si>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</si>
  <si>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</si>
  <si>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</si>
  <si>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</si>
  <si>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</si>
  <si>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</si>
  <si>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</si>
  <si>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</si>
  <si>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</si>
  <si>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</si>
  <si>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</si>
  <si>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</si>
  <si>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</si>
  <si>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</si>
  <si>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</si>
  <si>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</si>
  <si>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</si>
  <si>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</si>
  <si>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</si>
  <si>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</si>
  <si>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</si>
  <si>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</si>
  <si>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</si>
  <si>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</si>
  <si>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</si>
  <si>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</si>
  <si>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</si>
  <si>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</si>
  <si>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</si>
  <si>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</si>
  <si>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</si>
  <si>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</si>
  <si>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</si>
  <si>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</si>
  <si>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</si>
  <si>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</si>
  <si>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</si>
  <si>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</si>
  <si>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</si>
  <si>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</si>
  <si>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</si>
  <si>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</si>
  <si>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</si>
  <si>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</si>
  <si>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</si>
  <si>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</si>
  <si>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</si>
  <si>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</si>
  <si>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</si>
  <si>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</si>
  <si>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</si>
  <si>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</si>
  <si>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</si>
  <si>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</si>
  <si>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</si>
  <si>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</si>
  <si>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</si>
  <si>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</si>
  <si>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</si>
  <si>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</si>
  <si>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</si>
  <si>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</si>
  <si>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</si>
  <si>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</si>
  <si>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</si>
  <si>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</si>
  <si>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</si>
  <si>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</si>
  <si>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</si>
  <si>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</si>
  <si>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</si>
  <si>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</si>
  <si>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</si>
  <si>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</si>
  <si>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</si>
  <si>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</si>
  <si>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</si>
  <si>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</si>
  <si>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</si>
  <si>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</si>
  <si>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</si>
  <si>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</si>
  <si>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</si>
  <si>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</si>
  <si>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</si>
  <si>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</si>
  <si>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</si>
  <si>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</si>
  <si>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</si>
  <si>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</si>
  <si>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</si>
  <si>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</si>
  <si>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</si>
  <si>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</si>
  <si>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</si>
  <si>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</si>
  <si>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</si>
  <si>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</si>
  <si>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</si>
  <si>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</si>
  <si>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</si>
  <si>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</si>
  <si>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</si>
  <si>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</si>
  <si>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</si>
  <si>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</si>
  <si>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</si>
  <si>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</si>
  <si>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</si>
  <si>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</si>
  <si>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</si>
  <si>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</si>
  <si>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</si>
  <si>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</si>
  <si>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</si>
  <si>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</si>
  <si>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</si>
  <si>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</si>
  <si>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</si>
  <si>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</si>
  <si>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</si>
  <si>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</si>
  <si>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</si>
  <si>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</si>
  <si>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</si>
  <si>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</si>
  <si>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</si>
  <si>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</si>
  <si>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</si>
  <si>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</si>
  <si>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</si>
  <si>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</si>
  <si>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</si>
  <si>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</si>
  <si>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</si>
  <si>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</si>
  <si>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</si>
  <si>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</si>
  <si>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</si>
  <si>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</si>
  <si>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</si>
  <si>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</si>
  <si>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</si>
  <si>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</si>
  <si>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</si>
  <si>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</si>
  <si>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</si>
  <si>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</si>
  <si>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</si>
  <si>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</si>
  <si>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</si>
  <si>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</si>
  <si>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</si>
  <si>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</si>
  <si>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</si>
  <si>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</si>
  <si>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</si>
  <si>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</si>
  <si>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</si>
  <si>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</si>
  <si>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</si>
  <si>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</si>
  <si>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</si>
  <si>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</si>
  <si>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</si>
  <si>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</si>
  <si>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令和6年5月31日</t>
    <phoneticPr fontId="3"/>
  </si>
  <si>
    <t>横浜市長</t>
  </si>
  <si>
    <t>横浜市磯子区中原２－１－１</t>
    <phoneticPr fontId="3"/>
  </si>
  <si>
    <t>門倉工業株式会社
代表取締役　伊藤　晃</t>
    <phoneticPr fontId="3"/>
  </si>
  <si>
    <t>045（772）0661</t>
    <phoneticPr fontId="3"/>
  </si>
  <si>
    <t>門倉工業株式会社</t>
    <phoneticPr fontId="3"/>
  </si>
  <si>
    <t>建設業</t>
    <phoneticPr fontId="3"/>
  </si>
  <si>
    <t>15人</t>
    <phoneticPr fontId="3"/>
  </si>
  <si>
    <t>排出現場（解体）でのリサイクル品目等の分別の実施</t>
    <phoneticPr fontId="3"/>
  </si>
  <si>
    <t>リサイクル品目の現場での完全分別の実施</t>
    <phoneticPr fontId="3"/>
  </si>
  <si>
    <t>優良認定処理業者への一部委託を実施している</t>
    <phoneticPr fontId="3"/>
  </si>
  <si>
    <t>現状と同様</t>
    <phoneticPr fontId="3"/>
  </si>
  <si>
    <t>元請完成工事高　150百万円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</si>
</sst>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F61" sqref="F61:U6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2239</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459</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454</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6</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9676.3999999999978</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8708.7000000000025</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9676.3999999999978</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924.6</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9507.3000000000011</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f>+別紙!AA18</f>
        <v>97.600000000000009</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457</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8708.7000000000025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832</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8556.5</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87.9</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458</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門倉工業株式会社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8.3000000000000007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9.1999999999999993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8.3000000000000007</v>
      </c>
      <c r="P27" s="700"/>
      <c r="Q27" s="700"/>
      <c r="R27" s="700"/>
      <c r="S27" s="49" t="s">
        <v>38</v>
      </c>
      <c r="T27" s="70"/>
      <c r="U27" s="70"/>
      <c r="X27" s="68" t="s">
        <v>39</v>
      </c>
      <c r="Y27" s="71"/>
      <c r="AG27" s="58"/>
      <c r="AH27" s="58"/>
      <c r="AI27" s="58"/>
      <c r="AJ27" s="58"/>
      <c r="AK27" s="742">
        <f>+AG18+O27</f>
        <v>8.3000000000000007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9.1999999999999993</v>
      </c>
      <c r="G29" s="712"/>
      <c r="H29" s="214" t="s">
        <v>198</v>
      </c>
      <c r="L29" s="709"/>
      <c r="O29" s="61"/>
      <c r="P29" s="148"/>
      <c r="Q29" s="56" t="s">
        <v>183</v>
      </c>
      <c r="R29" s="676" t="s">
        <v>33</v>
      </c>
      <c r="S29" s="692"/>
      <c r="T29" s="692"/>
      <c r="U29" s="693"/>
      <c r="V29" s="53"/>
      <c r="W29" s="72"/>
      <c r="X29" s="697" t="s">
        <v>315</v>
      </c>
      <c r="Y29" s="698"/>
      <c r="Z29" s="690">
        <v>5</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8</v>
      </c>
      <c r="G30" s="712"/>
      <c r="H30" s="214" t="s">
        <v>198</v>
      </c>
      <c r="L30" s="709"/>
      <c r="O30" s="61"/>
      <c r="Q30" s="699">
        <f>+ROUND(Z28,1)+ROUND(Z29,1)+ROUND(Z30,1)</f>
        <v>8.3000000000000007</v>
      </c>
      <c r="R30" s="700"/>
      <c r="S30" s="700"/>
      <c r="T30" s="700"/>
      <c r="U30" s="49" t="s">
        <v>16</v>
      </c>
      <c r="X30" s="697" t="s">
        <v>186</v>
      </c>
      <c r="Y30" s="698"/>
      <c r="Z30" s="690"/>
      <c r="AA30" s="691"/>
      <c r="AB30" s="691"/>
      <c r="AC30" s="691"/>
      <c r="AD30" s="691"/>
      <c r="AE30" s="49" t="s">
        <v>13</v>
      </c>
      <c r="AK30" s="651">
        <v>7.2</v>
      </c>
      <c r="AL30" s="652"/>
      <c r="AM30" s="652"/>
      <c r="AN30" s="652"/>
      <c r="AO30" s="57" t="s">
        <v>13</v>
      </c>
      <c r="AR30" s="758"/>
      <c r="AS30" s="755"/>
      <c r="AT30" s="755"/>
      <c r="AU30" s="756"/>
    </row>
    <row r="31" spans="2:48" ht="27" customHeight="1" thickTop="1" thickBot="1" x14ac:dyDescent="0.2">
      <c r="B31" s="725" t="s">
        <v>375</v>
      </c>
      <c r="C31" s="676"/>
      <c r="D31" s="676"/>
      <c r="E31" s="677"/>
      <c r="F31" s="711">
        <v>3.7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5</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5.5</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203.39999999999998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226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135.19999999999999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203.39999999999998</v>
      </c>
      <c r="P27" s="700"/>
      <c r="Q27" s="700"/>
      <c r="R27" s="700"/>
      <c r="S27" s="49" t="s">
        <v>38</v>
      </c>
      <c r="T27" s="70"/>
      <c r="U27" s="70"/>
      <c r="X27" s="68" t="s">
        <v>39</v>
      </c>
      <c r="Y27" s="71"/>
      <c r="AG27" s="58"/>
      <c r="AH27" s="58"/>
      <c r="AI27" s="58"/>
      <c r="AJ27" s="58"/>
      <c r="AK27" s="742">
        <f>+AG18+O27</f>
        <v>203.39999999999998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135.19999999999999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226</v>
      </c>
      <c r="G29" s="712"/>
      <c r="H29" s="214" t="s">
        <v>198</v>
      </c>
      <c r="L29" s="709"/>
      <c r="O29" s="61"/>
      <c r="P29" s="148"/>
      <c r="Q29" s="56" t="s">
        <v>183</v>
      </c>
      <c r="R29" s="676" t="s">
        <v>33</v>
      </c>
      <c r="S29" s="692"/>
      <c r="T29" s="692"/>
      <c r="U29" s="693"/>
      <c r="V29" s="53"/>
      <c r="W29" s="72"/>
      <c r="X29" s="697" t="s">
        <v>315</v>
      </c>
      <c r="Y29" s="698"/>
      <c r="Z29" s="690">
        <v>68.2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211.9</v>
      </c>
      <c r="G30" s="712"/>
      <c r="H30" s="214" t="s">
        <v>198</v>
      </c>
      <c r="L30" s="709"/>
      <c r="O30" s="61"/>
      <c r="Q30" s="699">
        <f>+ROUND(Z28,1)+ROUND(Z29,1)+ROUND(Z30,1)</f>
        <v>203.39999999999998</v>
      </c>
      <c r="R30" s="700"/>
      <c r="S30" s="700"/>
      <c r="T30" s="700"/>
      <c r="U30" s="49" t="s">
        <v>16</v>
      </c>
      <c r="X30" s="697" t="s">
        <v>186</v>
      </c>
      <c r="Y30" s="698"/>
      <c r="Z30" s="690"/>
      <c r="AA30" s="691"/>
      <c r="AB30" s="691"/>
      <c r="AC30" s="691"/>
      <c r="AD30" s="691"/>
      <c r="AE30" s="49" t="s">
        <v>13</v>
      </c>
      <c r="AK30" s="651">
        <v>190.7</v>
      </c>
      <c r="AL30" s="652"/>
      <c r="AM30" s="652"/>
      <c r="AN30" s="652"/>
      <c r="AO30" s="57" t="s">
        <v>13</v>
      </c>
      <c r="AR30" s="758"/>
      <c r="AS30" s="755"/>
      <c r="AT30" s="755"/>
      <c r="AU30" s="756"/>
    </row>
    <row r="31" spans="2:48" ht="27" customHeight="1" thickTop="1" thickBot="1" x14ac:dyDescent="0.2">
      <c r="B31" s="725" t="s">
        <v>375</v>
      </c>
      <c r="C31" s="676"/>
      <c r="D31" s="676"/>
      <c r="E31" s="677"/>
      <c r="F31" s="711">
        <v>150.19999999999999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68.2</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75.8</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173.70000000000002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193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173.3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173.70000000000002</v>
      </c>
      <c r="P27" s="700"/>
      <c r="Q27" s="700"/>
      <c r="R27" s="700"/>
      <c r="S27" s="49" t="s">
        <v>38</v>
      </c>
      <c r="T27" s="70"/>
      <c r="U27" s="70"/>
      <c r="X27" s="68" t="s">
        <v>39</v>
      </c>
      <c r="Y27" s="71"/>
      <c r="AG27" s="58"/>
      <c r="AH27" s="58"/>
      <c r="AI27" s="58"/>
      <c r="AJ27" s="58"/>
      <c r="AK27" s="742">
        <f>+AG18+O27</f>
        <v>173.70000000000002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173.3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193</v>
      </c>
      <c r="G29" s="712"/>
      <c r="H29" s="214" t="s">
        <v>198</v>
      </c>
      <c r="L29" s="709"/>
      <c r="O29" s="61"/>
      <c r="P29" s="148"/>
      <c r="Q29" s="56" t="s">
        <v>183</v>
      </c>
      <c r="R29" s="676" t="s">
        <v>33</v>
      </c>
      <c r="S29" s="692"/>
      <c r="T29" s="692"/>
      <c r="U29" s="693"/>
      <c r="V29" s="53"/>
      <c r="W29" s="72"/>
      <c r="X29" s="697" t="s">
        <v>315</v>
      </c>
      <c r="Y29" s="698"/>
      <c r="Z29" s="690">
        <v>0.4</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0.7</v>
      </c>
      <c r="G30" s="712"/>
      <c r="H30" s="214" t="s">
        <v>198</v>
      </c>
      <c r="L30" s="709"/>
      <c r="O30" s="61"/>
      <c r="Q30" s="699">
        <f>+ROUND(Z28,1)+ROUND(Z29,1)+ROUND(Z30,1)</f>
        <v>173.70000000000002</v>
      </c>
      <c r="R30" s="700"/>
      <c r="S30" s="700"/>
      <c r="T30" s="700"/>
      <c r="U30" s="49" t="s">
        <v>16</v>
      </c>
      <c r="X30" s="697" t="s">
        <v>186</v>
      </c>
      <c r="Y30" s="698"/>
      <c r="Z30" s="690"/>
      <c r="AA30" s="691"/>
      <c r="AB30" s="691"/>
      <c r="AC30" s="691"/>
      <c r="AD30" s="691"/>
      <c r="AE30" s="49" t="s">
        <v>13</v>
      </c>
      <c r="AK30" s="651">
        <v>0.6</v>
      </c>
      <c r="AL30" s="652"/>
      <c r="AM30" s="652"/>
      <c r="AN30" s="652"/>
      <c r="AO30" s="57" t="s">
        <v>13</v>
      </c>
      <c r="AR30" s="758"/>
      <c r="AS30" s="755"/>
      <c r="AT30" s="755"/>
      <c r="AU30" s="756"/>
    </row>
    <row r="31" spans="2:48" ht="27" customHeight="1" thickTop="1" thickBot="1" x14ac:dyDescent="0.2">
      <c r="B31" s="725" t="s">
        <v>375</v>
      </c>
      <c r="C31" s="676"/>
      <c r="D31" s="676"/>
      <c r="E31" s="677"/>
      <c r="F31" s="711">
        <v>192.6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0.4</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0.4</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4.0999999999999996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6.8</v>
      </c>
      <c r="P27" s="700"/>
      <c r="Q27" s="700"/>
      <c r="R27" s="700"/>
      <c r="S27" s="49" t="s">
        <v>38</v>
      </c>
      <c r="T27" s="70"/>
      <c r="U27" s="70"/>
      <c r="X27" s="68" t="s">
        <v>39</v>
      </c>
      <c r="Y27" s="71"/>
      <c r="AG27" s="58"/>
      <c r="AH27" s="58"/>
      <c r="AI27" s="58"/>
      <c r="AJ27" s="58"/>
      <c r="AK27" s="742">
        <f>+AG18+O27</f>
        <v>6.8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4.0999999999999996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7.6</v>
      </c>
      <c r="G29" s="712"/>
      <c r="H29" s="214" t="s">
        <v>198</v>
      </c>
      <c r="L29" s="709"/>
      <c r="O29" s="61"/>
      <c r="P29" s="148"/>
      <c r="Q29" s="56" t="s">
        <v>183</v>
      </c>
      <c r="R29" s="676" t="s">
        <v>33</v>
      </c>
      <c r="S29" s="692"/>
      <c r="T29" s="692"/>
      <c r="U29" s="693"/>
      <c r="V29" s="53"/>
      <c r="W29" s="72"/>
      <c r="X29" s="697" t="s">
        <v>315</v>
      </c>
      <c r="Y29" s="698"/>
      <c r="Z29" s="690">
        <v>2.7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7.6</v>
      </c>
      <c r="G30" s="712"/>
      <c r="H30" s="214" t="s">
        <v>198</v>
      </c>
      <c r="L30" s="709"/>
      <c r="O30" s="61"/>
      <c r="Q30" s="699">
        <f>+ROUND(Z28,1)+ROUND(Z29,1)+ROUND(Z30,1)</f>
        <v>6.8</v>
      </c>
      <c r="R30" s="700"/>
      <c r="S30" s="700"/>
      <c r="T30" s="700"/>
      <c r="U30" s="49" t="s">
        <v>16</v>
      </c>
      <c r="X30" s="697" t="s">
        <v>186</v>
      </c>
      <c r="Y30" s="698"/>
      <c r="Z30" s="690"/>
      <c r="AA30" s="691"/>
      <c r="AB30" s="691"/>
      <c r="AC30" s="691"/>
      <c r="AD30" s="691"/>
      <c r="AE30" s="49" t="s">
        <v>13</v>
      </c>
      <c r="AK30" s="651">
        <v>6.8</v>
      </c>
      <c r="AL30" s="652"/>
      <c r="AM30" s="652"/>
      <c r="AN30" s="652"/>
      <c r="AO30" s="57" t="s">
        <v>13</v>
      </c>
      <c r="AR30" s="758"/>
      <c r="AS30" s="755"/>
      <c r="AT30" s="755"/>
      <c r="AU30" s="756"/>
    </row>
    <row r="31" spans="2:48" ht="27" customHeight="1" thickTop="1" thickBot="1" x14ac:dyDescent="0.2">
      <c r="B31" s="725" t="s">
        <v>375</v>
      </c>
      <c r="C31" s="676"/>
      <c r="D31" s="676"/>
      <c r="E31" s="677"/>
      <c r="F31" s="711">
        <v>4.5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8238.4000000000015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9153.7999999999993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8233.7000000000007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8238.4000000000015</v>
      </c>
      <c r="P27" s="700"/>
      <c r="Q27" s="700"/>
      <c r="R27" s="700"/>
      <c r="S27" s="49" t="s">
        <v>38</v>
      </c>
      <c r="T27" s="70"/>
      <c r="U27" s="70"/>
      <c r="X27" s="68" t="s">
        <v>39</v>
      </c>
      <c r="Y27" s="71"/>
      <c r="AG27" s="58"/>
      <c r="AH27" s="58"/>
      <c r="AI27" s="58"/>
      <c r="AJ27" s="58"/>
      <c r="AK27" s="742">
        <f>+AG18+O27</f>
        <v>8238.4000000000015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8233.7000000000007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9153.7999999999993</v>
      </c>
      <c r="G29" s="712"/>
      <c r="H29" s="214" t="s">
        <v>198</v>
      </c>
      <c r="L29" s="709"/>
      <c r="O29" s="61"/>
      <c r="P29" s="148"/>
      <c r="Q29" s="56" t="s">
        <v>183</v>
      </c>
      <c r="R29" s="676" t="s">
        <v>33</v>
      </c>
      <c r="S29" s="692"/>
      <c r="T29" s="692"/>
      <c r="U29" s="693"/>
      <c r="V29" s="53"/>
      <c r="W29" s="72"/>
      <c r="X29" s="697" t="s">
        <v>315</v>
      </c>
      <c r="Y29" s="698"/>
      <c r="Z29" s="690">
        <v>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672.8</v>
      </c>
      <c r="G30" s="712"/>
      <c r="H30" s="214" t="s">
        <v>198</v>
      </c>
      <c r="L30" s="709"/>
      <c r="O30" s="61"/>
      <c r="Q30" s="699">
        <f>+ROUND(Z28,1)+ROUND(Z29,1)+ROUND(Z30,1)</f>
        <v>8235.7000000000007</v>
      </c>
      <c r="R30" s="700"/>
      <c r="S30" s="700"/>
      <c r="T30" s="700"/>
      <c r="U30" s="49" t="s">
        <v>16</v>
      </c>
      <c r="X30" s="697" t="s">
        <v>186</v>
      </c>
      <c r="Y30" s="698"/>
      <c r="Z30" s="690"/>
      <c r="AA30" s="691"/>
      <c r="AB30" s="691"/>
      <c r="AC30" s="691"/>
      <c r="AD30" s="691"/>
      <c r="AE30" s="49" t="s">
        <v>13</v>
      </c>
      <c r="AK30" s="651">
        <v>605.5</v>
      </c>
      <c r="AL30" s="652"/>
      <c r="AM30" s="652"/>
      <c r="AN30" s="652"/>
      <c r="AO30" s="57" t="s">
        <v>13</v>
      </c>
      <c r="AR30" s="758"/>
      <c r="AS30" s="755"/>
      <c r="AT30" s="755"/>
      <c r="AU30" s="756"/>
    </row>
    <row r="31" spans="2:48" ht="27" customHeight="1" thickTop="1" thickBot="1" x14ac:dyDescent="0.2">
      <c r="B31" s="725" t="s">
        <v>375</v>
      </c>
      <c r="C31" s="676"/>
      <c r="D31" s="676"/>
      <c r="E31" s="677"/>
      <c r="F31" s="711">
        <v>9148.6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2.7</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門倉工業株式会社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78.099999999999994</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86.8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78.099999999999994</v>
      </c>
      <c r="P27" s="700"/>
      <c r="Q27" s="700"/>
      <c r="R27" s="700"/>
      <c r="S27" s="49" t="s">
        <v>38</v>
      </c>
      <c r="T27" s="70"/>
      <c r="U27" s="70"/>
      <c r="X27" s="68" t="s">
        <v>39</v>
      </c>
      <c r="Y27" s="71"/>
      <c r="AG27" s="58"/>
      <c r="AH27" s="58"/>
      <c r="AI27" s="58"/>
      <c r="AJ27" s="58"/>
      <c r="AK27" s="742">
        <f>+AG18+O27</f>
        <v>78.099999999999994</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86.8</v>
      </c>
      <c r="G29" s="712"/>
      <c r="H29" s="214" t="s">
        <v>198</v>
      </c>
      <c r="L29" s="709"/>
      <c r="O29" s="61"/>
      <c r="P29" s="148"/>
      <c r="Q29" s="56" t="s">
        <v>183</v>
      </c>
      <c r="R29" s="676" t="s">
        <v>33</v>
      </c>
      <c r="S29" s="692"/>
      <c r="T29" s="692"/>
      <c r="U29" s="693"/>
      <c r="V29" s="53"/>
      <c r="W29" s="72"/>
      <c r="X29" s="697" t="s">
        <v>315</v>
      </c>
      <c r="Y29" s="698"/>
      <c r="Z29" s="690">
        <v>14.3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23.6</v>
      </c>
      <c r="G30" s="712"/>
      <c r="H30" s="214" t="s">
        <v>198</v>
      </c>
      <c r="L30" s="709"/>
      <c r="O30" s="61"/>
      <c r="Q30" s="699">
        <f>+ROUND(Z28,1)+ROUND(Z29,1)+ROUND(Z30,1)</f>
        <v>21.200000000000003</v>
      </c>
      <c r="R30" s="700"/>
      <c r="S30" s="700"/>
      <c r="T30" s="700"/>
      <c r="U30" s="49" t="s">
        <v>16</v>
      </c>
      <c r="X30" s="697" t="s">
        <v>186</v>
      </c>
      <c r="Y30" s="698"/>
      <c r="Z30" s="690"/>
      <c r="AA30" s="691"/>
      <c r="AB30" s="691"/>
      <c r="AC30" s="691"/>
      <c r="AD30" s="691"/>
      <c r="AE30" s="49" t="s">
        <v>13</v>
      </c>
      <c r="AK30" s="651">
        <v>21.2</v>
      </c>
      <c r="AL30" s="652"/>
      <c r="AM30" s="652"/>
      <c r="AN30" s="652"/>
      <c r="AO30" s="57" t="s">
        <v>13</v>
      </c>
      <c r="AR30" s="758"/>
      <c r="AS30" s="755"/>
      <c r="AT30" s="755"/>
      <c r="AU30" s="756"/>
    </row>
    <row r="31" spans="2:48" ht="27" customHeight="1" thickTop="1" thickBot="1" x14ac:dyDescent="0.2">
      <c r="B31" s="725" t="s">
        <v>375</v>
      </c>
      <c r="C31" s="676"/>
      <c r="D31" s="676"/>
      <c r="E31" s="677"/>
      <c r="F31" s="711">
        <v>7.7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14.3</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15.9</v>
      </c>
      <c r="G33" s="714"/>
      <c r="H33" s="215" t="s">
        <v>198</v>
      </c>
      <c r="L33" s="710"/>
      <c r="Q33" s="690">
        <v>56.9</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2"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門倉工業株式会社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9.1999999999999993</v>
      </c>
      <c r="M9" s="377">
        <f>IF(OR(ｷ.紙くず!F24&gt;0,ｷ.紙くず!F24&lt;0),ｷ.紙くず!F24,IF(M$19&gt;0,"0",0))</f>
        <v>0</v>
      </c>
      <c r="N9" s="377">
        <f>IF(OR(ｸ.木くず!F24&gt;0,ｸ.木くず!F24&lt;0),ｸ.木くず!F24,IF(N$19&gt;0,"0",0))</f>
        <v>226</v>
      </c>
      <c r="O9" s="377">
        <f>IF(OR(ｹ.繊維くず!F24&gt;0,ｹ.繊維くず!F24&lt;0),ｹ.繊維くず!F24,IF(O$19&gt;0,"0",0))</f>
        <v>193</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7.6</v>
      </c>
      <c r="U9" s="377">
        <f>IF(OR(ｿ.鉱さい!F24&gt;0,ｿ.鉱さい!F24&lt;0),ｿ.鉱さい!F24,IF(U$19&gt;0,"0",0))</f>
        <v>0</v>
      </c>
      <c r="V9" s="377">
        <f>IF(OR(ﾀ.がれき類!F24&gt;0,ﾀ.がれき類!F24&lt;0),ﾀ.がれき類!F24,IF(V$19&gt;0,"0",0))</f>
        <v>9153.7999999999993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86.8</v>
      </c>
      <c r="AA9" s="379">
        <f>IF(SUM(G9:Z9)&gt;0,SUM(G9:Z9),IF(AA$19&gt;0,"0",0))</f>
        <v>9676.3999999999978</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9.1999999999999993</v>
      </c>
      <c r="M14" s="383">
        <f>IF(OR(ｷ.紙くず!F29&gt;0,ｷ.紙くず!F29&lt;0),ｷ.紙くず!F29,IF(M$19&gt;0,"0",0))</f>
        <v>0</v>
      </c>
      <c r="N14" s="383">
        <f>IF(OR(ｸ.木くず!F29&gt;0,ｸ.木くず!F29&lt;0),ｸ.木くず!F29,IF(N$19&gt;0,"0",0))</f>
        <v>226</v>
      </c>
      <c r="O14" s="383">
        <f>IF(OR(ｹ.繊維くず!F29&gt;0,ｹ.繊維くず!F29&lt;0),ｹ.繊維くず!F29,IF(O$19&gt;0,"0",0))</f>
        <v>193</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7.6</v>
      </c>
      <c r="U14" s="383">
        <f>IF(OR(ｿ.鉱さい!F29&gt;0,ｿ.鉱さい!F29&lt;0),ｿ.鉱さい!F29,IF(U$19&gt;0,"0",0))</f>
        <v>0</v>
      </c>
      <c r="V14" s="383">
        <f>IF(OR(ﾀ.がれき類!F29&gt;0,ﾀ.がれき類!F29&lt;0),ﾀ.がれき類!F29,IF(V$19&gt;0,"0",0))</f>
        <v>9153.7999999999993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86.8</v>
      </c>
      <c r="AA14" s="385">
        <f t="shared" si="0"/>
        <v>9676.3999999999978</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8</v>
      </c>
      <c r="M15" s="383">
        <f>IF(OR(ｷ.紙くず!F30&gt;0,ｷ.紙くず!F30&lt;0),ｷ.紙くず!F30,IF(M$19&gt;0,"0",0))</f>
        <v>0</v>
      </c>
      <c r="N15" s="383">
        <f>IF(OR(ｸ.木くず!F30&gt;0,ｸ.木くず!F30&lt;0),ｸ.木くず!F30,IF(N$19&gt;0,"0",0))</f>
        <v>211.9</v>
      </c>
      <c r="O15" s="383">
        <f>IF(OR(ｹ.繊維くず!F30&gt;0,ｹ.繊維くず!F30&lt;0),ｹ.繊維くず!F30,IF(O$19&gt;0,"0",0))</f>
        <v>0.7</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7.6</v>
      </c>
      <c r="U15" s="383">
        <f>IF(OR(ｿ.鉱さい!F30&gt;0,ｿ.鉱さい!F30&lt;0),ｿ.鉱さい!F30,IF(U$19&gt;0,"0",0))</f>
        <v>0</v>
      </c>
      <c r="V15" s="383">
        <f>IF(OR(ﾀ.がれき類!F30&gt;0,ﾀ.がれき類!F30&lt;0),ﾀ.がれき類!F30,IF(V$19&gt;0,"0",0))</f>
        <v>672.8</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23.6</v>
      </c>
      <c r="AA15" s="385">
        <f t="shared" si="0"/>
        <v>924.6</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3.7</v>
      </c>
      <c r="M16" s="383">
        <f>IF(OR(ｷ.紙くず!F31&gt;0,ｷ.紙くず!F31&lt;0),ｷ.紙くず!F31,IF(M$19&gt;0,"0",0))</f>
        <v>0</v>
      </c>
      <c r="N16" s="383">
        <f>IF(OR(ｸ.木くず!F31&gt;0,ｸ.木くず!F31&lt;0),ｸ.木くず!F31,IF(N$19&gt;0,"0",0))</f>
        <v>150.19999999999999</v>
      </c>
      <c r="O16" s="383">
        <f>IF(OR(ｹ.繊維くず!F31&gt;0,ｹ.繊維くず!F31&lt;0),ｹ.繊維くず!F31,IF(O$19&gt;0,"0",0))</f>
        <v>192.6</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4.5</v>
      </c>
      <c r="U16" s="383">
        <f>IF(OR(ｿ.鉱さい!F31&gt;0,ｿ.鉱さい!F31&lt;0),ｿ.鉱さい!F31,IF(U$19&gt;0,"0",0))</f>
        <v>0</v>
      </c>
      <c r="V16" s="383">
        <f>IF(OR(ﾀ.がれき類!F31&gt;0,ﾀ.がれき類!F31&lt;0),ﾀ.がれき類!F31,IF(V$19&gt;0,"0",0))</f>
        <v>9148.6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7.7</v>
      </c>
      <c r="AA16" s="385">
        <f t="shared" si="0"/>
        <v>9507.3000000000011</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5.5</v>
      </c>
      <c r="M18" s="386">
        <f>IF(OR(ｷ.紙くず!F33&gt;0,ｷ.紙くず!F33&lt;0),ｷ.紙くず!F33,IF(M$19&gt;0,"0",0))</f>
        <v>0</v>
      </c>
      <c r="N18" s="386">
        <f>IF(OR(ｸ.木くず!F33&gt;0,ｸ.木くず!F33&lt;0),ｸ.木くず!F33,IF(N$19&gt;0,"0",0))</f>
        <v>75.8</v>
      </c>
      <c r="O18" s="386">
        <f>IF(OR(ｹ.繊維くず!F33&gt;0,ｹ.繊維くず!F33&lt;0),ｹ.繊維くず!F33,IF(O$19&gt;0,"0",0))</f>
        <v>0.4</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15.9</v>
      </c>
      <c r="AA18" s="388">
        <f t="shared" si="0"/>
        <v>97.600000000000009</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8.3000000000000007</v>
      </c>
      <c r="M19" s="389">
        <f t="shared" si="1"/>
        <v>0</v>
      </c>
      <c r="N19" s="389">
        <f t="shared" si="1"/>
        <v>203.39999999999998</v>
      </c>
      <c r="O19" s="389">
        <f t="shared" si="1"/>
        <v>173.70000000000002</v>
      </c>
      <c r="P19" s="389">
        <f t="shared" si="1"/>
        <v>0</v>
      </c>
      <c r="Q19" s="389">
        <f t="shared" si="1"/>
        <v>0</v>
      </c>
      <c r="R19" s="389">
        <f t="shared" si="1"/>
        <v>0</v>
      </c>
      <c r="S19" s="389">
        <f t="shared" si="1"/>
        <v>0</v>
      </c>
      <c r="T19" s="389">
        <f t="shared" si="1"/>
        <v>6.8</v>
      </c>
      <c r="U19" s="389">
        <f t="shared" si="1"/>
        <v>0</v>
      </c>
      <c r="V19" s="389">
        <f t="shared" si="1"/>
        <v>8238.4000000000015</v>
      </c>
      <c r="W19" s="389">
        <f t="shared" si="1"/>
        <v>0</v>
      </c>
      <c r="X19" s="389">
        <f t="shared" si="1"/>
        <v>0</v>
      </c>
      <c r="Y19" s="389">
        <f t="shared" si="1"/>
        <v>0</v>
      </c>
      <c r="Z19" s="390">
        <f t="shared" si="1"/>
        <v>78.099999999999994</v>
      </c>
      <c r="AA19" s="391">
        <f t="shared" ref="AA19:AA25" si="2">SUM(G19:Z19)</f>
        <v>8708.7000000000025</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8.3000000000000007</v>
      </c>
      <c r="M37" s="424">
        <f t="shared" si="8"/>
        <v>0</v>
      </c>
      <c r="N37" s="424">
        <f t="shared" si="8"/>
        <v>203.39999999999998</v>
      </c>
      <c r="O37" s="424">
        <f t="shared" si="8"/>
        <v>173.70000000000002</v>
      </c>
      <c r="P37" s="424">
        <f t="shared" si="8"/>
        <v>0</v>
      </c>
      <c r="Q37" s="424">
        <f t="shared" si="8"/>
        <v>0</v>
      </c>
      <c r="R37" s="424">
        <f t="shared" si="8"/>
        <v>0</v>
      </c>
      <c r="S37" s="424">
        <f t="shared" si="8"/>
        <v>0</v>
      </c>
      <c r="T37" s="424">
        <f t="shared" si="8"/>
        <v>6.8</v>
      </c>
      <c r="U37" s="424">
        <f t="shared" si="8"/>
        <v>0</v>
      </c>
      <c r="V37" s="424">
        <f t="shared" si="8"/>
        <v>8238.4000000000015</v>
      </c>
      <c r="W37" s="424">
        <f t="shared" si="8"/>
        <v>0</v>
      </c>
      <c r="X37" s="424">
        <f t="shared" si="8"/>
        <v>0</v>
      </c>
      <c r="Y37" s="424">
        <f t="shared" si="8"/>
        <v>0</v>
      </c>
      <c r="Z37" s="425">
        <f t="shared" si="8"/>
        <v>78.099999999999994</v>
      </c>
      <c r="AA37" s="426">
        <f t="shared" si="4"/>
        <v>8708.7000000000025</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8.3000000000000007</v>
      </c>
      <c r="M38" s="415">
        <f t="shared" si="9"/>
        <v>0</v>
      </c>
      <c r="N38" s="415">
        <f t="shared" si="9"/>
        <v>203.39999999999998</v>
      </c>
      <c r="O38" s="415">
        <f t="shared" si="9"/>
        <v>173.70000000000002</v>
      </c>
      <c r="P38" s="415">
        <f t="shared" si="9"/>
        <v>0</v>
      </c>
      <c r="Q38" s="415">
        <f t="shared" si="9"/>
        <v>0</v>
      </c>
      <c r="R38" s="415">
        <f t="shared" si="9"/>
        <v>0</v>
      </c>
      <c r="S38" s="415">
        <f t="shared" si="9"/>
        <v>0</v>
      </c>
      <c r="T38" s="415">
        <f t="shared" si="9"/>
        <v>6.8</v>
      </c>
      <c r="U38" s="415">
        <f t="shared" si="9"/>
        <v>0</v>
      </c>
      <c r="V38" s="415">
        <f t="shared" si="9"/>
        <v>8235.7000000000007</v>
      </c>
      <c r="W38" s="415">
        <f t="shared" si="9"/>
        <v>0</v>
      </c>
      <c r="X38" s="415">
        <f t="shared" si="9"/>
        <v>0</v>
      </c>
      <c r="Y38" s="415">
        <f t="shared" si="9"/>
        <v>0</v>
      </c>
      <c r="Z38" s="416">
        <f t="shared" si="9"/>
        <v>21.200000000000003</v>
      </c>
      <c r="AA38" s="417">
        <f t="shared" si="4"/>
        <v>8649.1000000000022</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3.3</v>
      </c>
      <c r="M39" s="418">
        <f>+ｷ.紙くず!$Z$28</f>
        <v>0</v>
      </c>
      <c r="N39" s="418">
        <f>+ｸ.木くず!$Z$28</f>
        <v>135.19999999999999</v>
      </c>
      <c r="O39" s="418">
        <f>+ｹ.繊維くず!$Z$28</f>
        <v>173.3</v>
      </c>
      <c r="P39" s="418">
        <f>+ｺ.動植物性残さ!$Z$28</f>
        <v>0</v>
      </c>
      <c r="Q39" s="418">
        <f>+ｻ.動物系固形不要物!$Z$28</f>
        <v>0</v>
      </c>
      <c r="R39" s="418">
        <f>+ｼ.ｺﾞﾑくず!$Z$28</f>
        <v>0</v>
      </c>
      <c r="S39" s="418">
        <f>+ｽ.金属くず!$Z$28</f>
        <v>0</v>
      </c>
      <c r="T39" s="418">
        <f>+ｾ.ｶﾞﾗｽ･ｺﾝｸﾘ･陶磁器くず!$Z$28</f>
        <v>4.0999999999999996</v>
      </c>
      <c r="U39" s="418">
        <f>+ｿ.鉱さい!$Z$28</f>
        <v>0</v>
      </c>
      <c r="V39" s="418">
        <f>+ﾀ.がれき類!$Z$28</f>
        <v>8233.7000000000007</v>
      </c>
      <c r="W39" s="418">
        <f>+ﾁ.動物のふん尿!$Z$28</f>
        <v>0</v>
      </c>
      <c r="X39" s="418">
        <f>+ﾂ.動物の死体!$Z$28</f>
        <v>0</v>
      </c>
      <c r="Y39" s="418">
        <f>+ﾃ.ばいじん!$Z$28</f>
        <v>0</v>
      </c>
      <c r="Z39" s="419">
        <f>+ﾄ.混合廃棄物その他!$Z$28</f>
        <v>6.9</v>
      </c>
      <c r="AA39" s="420">
        <f t="shared" si="4"/>
        <v>8556.5</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5</v>
      </c>
      <c r="M40" s="418">
        <f>+ｷ.紙くず!$Z$29</f>
        <v>0</v>
      </c>
      <c r="N40" s="418">
        <f>+ｸ.木くず!$Z$29</f>
        <v>68.2</v>
      </c>
      <c r="O40" s="418">
        <f>+ｹ.繊維くず!$Z$29</f>
        <v>0.4</v>
      </c>
      <c r="P40" s="418">
        <f>+ｺ.動植物性残さ!$Z$29</f>
        <v>0</v>
      </c>
      <c r="Q40" s="418">
        <f>+ｻ.動物系固形不要物!$Z$29</f>
        <v>0</v>
      </c>
      <c r="R40" s="418">
        <f>+ｼ.ｺﾞﾑくず!$Z$29</f>
        <v>0</v>
      </c>
      <c r="S40" s="418">
        <f>+ｽ.金属くず!$Z$29</f>
        <v>0</v>
      </c>
      <c r="T40" s="418">
        <f>+ｾ.ｶﾞﾗｽ･ｺﾝｸﾘ･陶磁器くず!$Z$29</f>
        <v>2.7</v>
      </c>
      <c r="U40" s="418">
        <f>+ｿ.鉱さい!$Z$29</f>
        <v>0</v>
      </c>
      <c r="V40" s="418">
        <f>+ﾀ.がれき類!$Z$29</f>
        <v>2</v>
      </c>
      <c r="W40" s="418">
        <f>+ﾁ.動物のふん尿!$Z$29</f>
        <v>0</v>
      </c>
      <c r="X40" s="418">
        <f>+ﾂ.動物の死体!$Z$29</f>
        <v>0</v>
      </c>
      <c r="Y40" s="418">
        <f>+ﾃ.ばいじん!$Z$29</f>
        <v>0</v>
      </c>
      <c r="Z40" s="419">
        <f>+ﾄ.混合廃棄物その他!$Z$29</f>
        <v>14.3</v>
      </c>
      <c r="AA40" s="420">
        <f t="shared" si="4"/>
        <v>92.600000000000009</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2.7</v>
      </c>
      <c r="W42" s="421">
        <f>+ﾁ.動物のふん尿!$Q$33</f>
        <v>0</v>
      </c>
      <c r="X42" s="421">
        <f>+ﾂ.動物の死体!$Q$33</f>
        <v>0</v>
      </c>
      <c r="Y42" s="421">
        <f>+ﾃ.ばいじん!$Q$33</f>
        <v>0</v>
      </c>
      <c r="Z42" s="422">
        <f>+ﾄ.混合廃棄物その他!$Q$33</f>
        <v>56.9</v>
      </c>
      <c r="AA42" s="423">
        <f>SUM(G42:Z42)</f>
        <v>59.6</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8.3000000000000007</v>
      </c>
      <c r="M43" s="427">
        <f>+ｷ.紙くず!$AK$27</f>
        <v>0</v>
      </c>
      <c r="N43" s="427">
        <f>+ｸ.木くず!$AK$27</f>
        <v>203.39999999999998</v>
      </c>
      <c r="O43" s="427">
        <f>+ｹ.繊維くず!$AK$27</f>
        <v>173.70000000000002</v>
      </c>
      <c r="P43" s="427">
        <f>+ｺ.動植物性残さ!$AK$27</f>
        <v>0</v>
      </c>
      <c r="Q43" s="427">
        <f>+ｻ.動物系固形不要物!$AK$27</f>
        <v>0</v>
      </c>
      <c r="R43" s="427">
        <f>+ｼ.ｺﾞﾑくず!$AK$27</f>
        <v>0</v>
      </c>
      <c r="S43" s="427">
        <f>+ｽ.金属くず!$AK$27</f>
        <v>0</v>
      </c>
      <c r="T43" s="427">
        <f>+ｾ.ｶﾞﾗｽ･ｺﾝｸﾘ･陶磁器くず!$AK$27</f>
        <v>6.8</v>
      </c>
      <c r="U43" s="427">
        <f>+ｿ.鉱さい!$AK$27</f>
        <v>0</v>
      </c>
      <c r="V43" s="427">
        <f>+ﾀ.がれき類!$AK$27</f>
        <v>8238.4000000000015</v>
      </c>
      <c r="W43" s="427">
        <f>+ﾁ.動物のふん尿!$AK$27</f>
        <v>0</v>
      </c>
      <c r="X43" s="427">
        <f>+ﾂ.動物の死体!$AK$27</f>
        <v>0</v>
      </c>
      <c r="Y43" s="427">
        <f>+ﾃ.ばいじん!$AK$27</f>
        <v>0</v>
      </c>
      <c r="Z43" s="428">
        <f>+ﾄ.混合廃棄物その他!$AK$27</f>
        <v>78.099999999999994</v>
      </c>
      <c r="AA43" s="429">
        <f t="shared" si="4"/>
        <v>8708.7000000000025</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7.2</v>
      </c>
      <c r="M44" s="430">
        <f>+ｷ.紙くず!$AK$30</f>
        <v>0</v>
      </c>
      <c r="N44" s="430">
        <f>+ｸ.木くず!$AK$30</f>
        <v>190.7</v>
      </c>
      <c r="O44" s="430">
        <f>+ｹ.繊維くず!$AK$30</f>
        <v>0.6</v>
      </c>
      <c r="P44" s="430">
        <f>+ｺ.動植物性残さ!$AK$30</f>
        <v>0</v>
      </c>
      <c r="Q44" s="430">
        <f>+ｻ.動物系固形不要物!$AK$30</f>
        <v>0</v>
      </c>
      <c r="R44" s="430">
        <f>+ｼ.ｺﾞﾑくず!$AK$30</f>
        <v>0</v>
      </c>
      <c r="S44" s="430">
        <f>+ｽ.金属くず!$AK$30</f>
        <v>0</v>
      </c>
      <c r="T44" s="430">
        <f>+ｾ.ｶﾞﾗｽ･ｺﾝｸﾘ･陶磁器くず!$AK$30</f>
        <v>6.8</v>
      </c>
      <c r="U44" s="430">
        <f>+ｿ.鉱さい!$AK$30</f>
        <v>0</v>
      </c>
      <c r="V44" s="430">
        <f>+ﾀ.がれき類!$AK$30</f>
        <v>605.5</v>
      </c>
      <c r="W44" s="430">
        <f>+ﾁ.動物のふん尿!$AK$30</f>
        <v>0</v>
      </c>
      <c r="X44" s="430">
        <f>+ﾂ.動物の死体!$AK$30</f>
        <v>0</v>
      </c>
      <c r="Y44" s="430">
        <f>+ﾃ.ばいじん!$AK$30</f>
        <v>0</v>
      </c>
      <c r="Z44" s="431">
        <f>+ﾄ.混合廃棄物その他!$AK$30</f>
        <v>21.2</v>
      </c>
      <c r="AA44" s="432">
        <f t="shared" si="4"/>
        <v>832</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3.3</v>
      </c>
      <c r="M45" s="433">
        <f>+ｷ.紙くず!$AR$24</f>
        <v>0</v>
      </c>
      <c r="N45" s="433">
        <f>+ｸ.木くず!$AR$24</f>
        <v>135.19999999999999</v>
      </c>
      <c r="O45" s="433">
        <f>+ｹ.繊維くず!$AR$24</f>
        <v>173.3</v>
      </c>
      <c r="P45" s="433">
        <f>+ｺ.動植物性残さ!$AR$24</f>
        <v>0</v>
      </c>
      <c r="Q45" s="433">
        <f>+ｻ.動物系固形不要物!$AR$24</f>
        <v>0</v>
      </c>
      <c r="R45" s="433">
        <f>+ｼ.ｺﾞﾑくず!$AR$24</f>
        <v>0</v>
      </c>
      <c r="S45" s="433">
        <f>+ｽ.金属くず!$AR$24</f>
        <v>0</v>
      </c>
      <c r="T45" s="433">
        <f>+ｾ.ｶﾞﾗｽ･ｺﾝｸﾘ･陶磁器くず!$AR$24</f>
        <v>4.0999999999999996</v>
      </c>
      <c r="U45" s="433">
        <f>+ｿ.鉱さい!$AR$24</f>
        <v>0</v>
      </c>
      <c r="V45" s="433">
        <f>+ﾀ.がれき類!$AR$24</f>
        <v>8233.7000000000007</v>
      </c>
      <c r="W45" s="433">
        <f>+ﾁ.動物のふん尿!$AR$24</f>
        <v>0</v>
      </c>
      <c r="X45" s="433">
        <f>+ﾂ.動物の死体!$AR$24</f>
        <v>0</v>
      </c>
      <c r="Y45" s="433">
        <f>+ﾃ.ばいじん!$AR$24</f>
        <v>0</v>
      </c>
      <c r="Z45" s="434">
        <f>+ﾄ.混合廃棄物その他!$AR$24</f>
        <v>6.9</v>
      </c>
      <c r="AA45" s="435">
        <f t="shared" si="4"/>
        <v>8556.5</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5</v>
      </c>
      <c r="M47" s="436">
        <f>+ｷ.紙くず!$AR$31</f>
        <v>0</v>
      </c>
      <c r="N47" s="436">
        <f>+ｸ.木くず!$AR$31</f>
        <v>68.2</v>
      </c>
      <c r="O47" s="436">
        <f>+ｹ.繊維くず!$AR$31</f>
        <v>0.4</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14.3</v>
      </c>
      <c r="AA47" s="438">
        <f t="shared" si="4"/>
        <v>87.9</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17.5</v>
      </c>
      <c r="M55" s="480">
        <f t="shared" si="10"/>
        <v>0</v>
      </c>
      <c r="N55" s="480">
        <f t="shared" si="10"/>
        <v>429.4</v>
      </c>
      <c r="O55" s="480">
        <f t="shared" si="10"/>
        <v>366.70000000000005</v>
      </c>
      <c r="P55" s="480">
        <f t="shared" si="10"/>
        <v>0</v>
      </c>
      <c r="Q55" s="480">
        <f t="shared" si="10"/>
        <v>0</v>
      </c>
      <c r="R55" s="480">
        <f t="shared" si="10"/>
        <v>0</v>
      </c>
      <c r="S55" s="480">
        <f t="shared" si="10"/>
        <v>0</v>
      </c>
      <c r="T55" s="480">
        <f t="shared" si="10"/>
        <v>14.399999999999999</v>
      </c>
      <c r="U55" s="480">
        <f t="shared" si="10"/>
        <v>0</v>
      </c>
      <c r="V55" s="480">
        <f t="shared" si="10"/>
        <v>17392.2</v>
      </c>
      <c r="W55" s="480">
        <f t="shared" si="10"/>
        <v>0</v>
      </c>
      <c r="X55" s="480">
        <f t="shared" si="10"/>
        <v>0</v>
      </c>
      <c r="Y55" s="480">
        <f t="shared" si="10"/>
        <v>0</v>
      </c>
      <c r="Z55" s="480">
        <f t="shared" si="10"/>
        <v>164.89999999999998</v>
      </c>
      <c r="AA55" s="481">
        <f>+AA9+AA19+AA20</f>
        <v>18385.099999999999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53"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令和6年5月31日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横浜市磯子区中原２－１－１</v>
      </c>
      <c r="M16" s="851"/>
      <c r="N16" s="851"/>
      <c r="O16" s="851"/>
      <c r="P16" s="851"/>
      <c r="Q16" s="851"/>
      <c r="R16" s="851"/>
      <c r="S16" s="851"/>
      <c r="T16" s="851"/>
      <c r="U16" s="282"/>
    </row>
    <row r="17" spans="1:21" ht="26.25" customHeight="1" x14ac:dyDescent="0.15">
      <c r="C17" s="86"/>
      <c r="I17" s="25"/>
      <c r="J17" s="25" t="s">
        <v>7</v>
      </c>
      <c r="K17" s="25"/>
      <c r="L17" s="851" t="str">
        <f>+表紙!L41</f>
        <v>門倉工業株式会社
代表取締役　伊藤　晃</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045（772）0661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門倉工業株式会社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2239</v>
      </c>
      <c r="Q25" s="823"/>
      <c r="R25" s="823"/>
      <c r="S25" s="823"/>
      <c r="T25" s="823"/>
      <c r="U25" s="824"/>
    </row>
    <row r="26" spans="1:21" ht="26.25" customHeight="1" x14ac:dyDescent="0.15">
      <c r="C26" s="570" t="s">
        <v>11</v>
      </c>
      <c r="D26" s="571"/>
      <c r="E26" s="572"/>
      <c r="F26" s="838" t="str">
        <f>+表紙!F50</f>
        <v>横浜市磯子区中原２－１－１</v>
      </c>
      <c r="G26" s="839"/>
      <c r="H26" s="839"/>
      <c r="I26" s="839"/>
      <c r="J26" s="839"/>
      <c r="K26" s="839"/>
      <c r="L26" s="839"/>
      <c r="M26" s="839"/>
      <c r="N26" s="341" t="s">
        <v>172</v>
      </c>
      <c r="O26"/>
      <c r="P26"/>
      <c r="Q26" s="833" t="str">
        <f>IF(+表紙!Q50="","",+表紙!Q50)</f>
        <v>045（772）0661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元請完成工事高　150百万円</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15人</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6</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9676.3999999999978</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8708.7000000000025</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排出現場（解体）でのリサイクル品目等の分別の実施</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リサイクル品目の現場での完全分別の実施</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9676.3999999999978</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924.6</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9507.3000000000011</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f>+表紙!K212</f>
        <v>97.600000000000009</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優良認定処理業者への一部委託を実施している</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8708.7000000000025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832</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8556.5</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87.9</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現状と同様</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2024-06-07T08:29:02Z</dcterms:created>
  <dcterms:modified xsi:type="dcterms:W3CDTF">2024-09-05T05:04:36Z</dcterms:modified>
</cp:coreProperties>
</file>