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49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I32" i="94"/>
  <c r="AA36" i="94"/>
  <c r="AA44" i="94"/>
  <c r="K226" i="95" s="1"/>
  <c r="K202" i="98" s="1"/>
  <c r="AA28" i="94"/>
  <c r="H32" i="94"/>
  <c r="H31" i="94" s="1"/>
  <c r="H26" i="94" s="1"/>
  <c r="H27" i="94" s="1"/>
  <c r="H38" i="94"/>
  <c r="H37" i="94" s="1"/>
  <c r="O38" i="94"/>
  <c r="O37" i="94" s="1"/>
  <c r="O19" i="94" s="1"/>
  <c r="O18" i="94" s="1"/>
  <c r="AK27" i="82"/>
  <c r="X32" i="94"/>
  <c r="X31" i="94" s="1"/>
  <c r="X26" i="94" s="1"/>
  <c r="X18" i="82"/>
  <c r="O16" i="83"/>
  <c r="Y50" i="94" s="1"/>
  <c r="X21" i="83"/>
  <c r="AK27" i="83"/>
  <c r="O16" i="94"/>
  <c r="O9" i="94"/>
  <c r="O14" i="94"/>
  <c r="X27" i="94"/>
  <c r="X21" i="78"/>
  <c r="O16" i="79"/>
  <c r="R50" i="94" s="1"/>
  <c r="X21" i="89"/>
  <c r="F12" i="83"/>
  <c r="O15"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2" i="94"/>
  <c r="O55" i="94"/>
  <c r="O13" i="94"/>
  <c r="O11" i="94"/>
  <c r="O17" i="94"/>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<sst xmlns="http://schemas.openxmlformats.org/spreadsheetml/2006/main" count="3172" uniqueCount="461">
  <si>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</si>
  <si>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</si>
  <si>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</si>
  <si>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</si>
  <si>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</si>
  <si>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</si>
  <si>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</si>
  <si>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</si>
  <si>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</si>
  <si>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</si>
  <si>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</si>
  <si>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</si>
  <si>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</si>
  <si>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</si>
  <si>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</si>
  <si>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</si>
  <si>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</si>
  <si>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</si>
  <si>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</si>
  <si>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</si>
  <si>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</si>
  <si>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</si>
  <si>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</si>
  <si>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</si>
  <si>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</si>
  <si>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</si>
  <si>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</si>
  <si>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</si>
  <si>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</si>
  <si>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</si>
  <si>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</si>
  <si>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</si>
  <si>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</si>
  <si>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</si>
  <si>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</si>
  <si>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</si>
  <si>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</si>
  <si>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</si>
  <si>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</si>
  <si>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</si>
  <si>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</si>
  <si>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</si>
  <si>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</si>
  <si>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</si>
  <si>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</si>
  <si>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</si>
  <si>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</si>
  <si>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</si>
  <si>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</si>
  <si>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</si>
  <si>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</si>
  <si>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</si>
  <si>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</si>
  <si>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</si>
  <si>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</si>
  <si>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</si>
  <si>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</si>
  <si>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</si>
  <si>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</si>
  <si>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</si>
  <si>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</si>
  <si>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</si>
  <si>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</si>
  <si>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</si>
  <si>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</si>
  <si>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</si>
  <si>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</si>
  <si>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</si>
  <si>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</si>
  <si>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</si>
  <si>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</si>
  <si>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</si>
  <si>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</si>
  <si>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</si>
  <si>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</si>
  <si>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</si>
  <si>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</si>
  <si>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</si>
  <si>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</si>
  <si>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</si>
  <si>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</si>
  <si>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</si>
  <si>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</si>
  <si>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</si>
  <si>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</si>
  <si>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</si>
  <si>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</si>
  <si>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</si>
  <si>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</si>
  <si>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</si>
  <si>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</si>
  <si>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</si>
  <si>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</si>
  <si>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</si>
  <si>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</si>
  <si>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</si>
  <si>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</si>
  <si>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</si>
  <si>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</si>
  <si>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</si>
  <si>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</si>
  <si>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</si>
  <si>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</si>
  <si>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</si>
  <si>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</si>
  <si>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</si>
  <si>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</si>
  <si>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</si>
  <si>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</si>
  <si>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</si>
  <si>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</si>
  <si>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</si>
  <si>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</si>
  <si>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</si>
  <si>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</si>
  <si>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</si>
  <si>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</si>
  <si>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</si>
  <si>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</si>
  <si>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</si>
  <si>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</si>
  <si>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</si>
  <si>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</si>
  <si>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</si>
  <si>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</si>
  <si>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</si>
  <si>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</si>
  <si>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</si>
  <si>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</si>
  <si>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</si>
  <si>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</si>
  <si>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</si>
  <si>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</si>
  <si>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</si>
  <si>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</si>
  <si>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</si>
  <si>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</si>
  <si>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</si>
  <si>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</si>
  <si>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</si>
  <si>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</si>
  <si>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</si>
  <si>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</si>
  <si>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</si>
  <si>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</si>
  <si>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</si>
  <si>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</si>
  <si>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</si>
  <si>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</si>
  <si>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</si>
  <si>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</si>
  <si>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</si>
  <si>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</si>
  <si>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</si>
  <si>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</si>
  <si>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</si>
  <si>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</si>
  <si>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</si>
  <si>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</si>
  <si>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</si>
  <si>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</si>
  <si>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</si>
  <si>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</si>
  <si>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</si>
  <si>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</si>
  <si>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</si>
  <si>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</si>
  <si>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</si>
  <si>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</si>
  <si>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</si>
  <si>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</si>
  <si>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</si>
  <si>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</si>
  <si>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</si>
  <si>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</si>
  <si>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</si>
  <si>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</si>
  <si>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</si>
  <si>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</si>
  <si>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</si>
  <si>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</si>
  <si>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</si>
  <si>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</si>
  <si>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</si>
  <si>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</si>
  <si>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</si>
  <si>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</si>
  <si>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</si>
  <si>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</si>
  <si>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</si>
  <si>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</si>
  <si>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</si>
  <si>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</si>
  <si>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</si>
  <si>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</si>
  <si>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</si>
  <si>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</si>
  <si>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</si>
  <si>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</si>
  <si>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</si>
  <si>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</si>
  <si>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</si>
  <si>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</si>
  <si>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</si>
  <si>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</si>
  <si>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</si>
  <si>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</si>
  <si>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</si>
  <si>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</si>
  <si>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</si>
  <si>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</si>
  <si>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</si>
  <si>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</si>
  <si>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</si>
  <si>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</si>
  <si>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</si>
  <si>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</si>
  <si>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</si>
  <si>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</si>
  <si>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</si>
  <si>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</si>
  <si>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</si>
  <si>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</si>
  <si>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</si>
  <si>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</si>
  <si>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</si>
  <si>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</si>
  <si>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</si>
  <si>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</si>
  <si>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</si>
  <si>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</si>
  <si>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</si>
  <si>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</si>
  <si>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</si>
  <si>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</si>
  <si>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</si>
  <si>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</si>
  <si>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</si>
  <si>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</si>
  <si>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</si>
  <si>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</si>
  <si>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</si>
  <si>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</si>
  <si>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</si>
  <si>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</si>
  <si>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</si>
  <si>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</si>
  <si>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</si>
  <si>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</si>
  <si>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</si>
  <si>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</si>
  <si>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</si>
  <si>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</si>
  <si>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</si>
  <si>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</si>
  <si>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</si>
  <si>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</si>
  <si>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</si>
  <si>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</si>
  <si>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</si>
  <si>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</si>
  <si>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</si>
  <si>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</si>
  <si>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</si>
  <si>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</si>
  <si>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</si>
  <si>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</si>
  <si>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</si>
  <si>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</si>
  <si>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</si>
  <si>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</si>
  <si>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</si>
  <si>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</si>
  <si>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</si>
  <si>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</si>
  <si>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</si>
  <si>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</si>
  <si>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</si>
  <si>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</si>
  <si>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</si>
  <si>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</si>
  <si>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</si>
  <si>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</si>
  <si>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</si>
  <si>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</si>
  <si>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</si>
  <si>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</si>
  <si>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</si>
  <si>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</si>
  <si>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</si>
  <si>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</si>
  <si>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</si>
  <si>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</si>
  <si>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</si>
  <si>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</si>
  <si>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</si>
  <si>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</si>
  <si>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</si>
  <si>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</si>
  <si>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</si>
  <si>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</si>
  <si>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</si>
  <si>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</si>
  <si>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</si>
  <si>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</si>
  <si>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</si>
  <si>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</si>
  <si>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</si>
  <si>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</si>
  <si>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</si>
  <si>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</si>
  <si>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</si>
  <si>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</si>
  <si>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</si>
  <si>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</si>
  <si>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</si>
  <si>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</si>
  <si>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</si>
  <si>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</si>
  <si>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</si>
  <si>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</si>
  <si>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</si>
  <si>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</si>
  <si>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</si>
  <si>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</si>
  <si>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</si>
  <si>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</si>
  <si>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</si>
  <si>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</si>
  <si>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</si>
  <si>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</si>
  <si>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</si>
  <si>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</si>
  <si>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</si>
  <si>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</si>
  <si>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</si>
  <si>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</si>
  <si>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</si>
  <si>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</si>
  <si>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</si>
  <si>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</si>
  <si>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</si>
  <si>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</si>
  <si>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</si>
  <si>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</si>
  <si>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</si>
  <si>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</si>
  <si>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</si>
  <si>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</si>
  <si>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</si>
  <si>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</si>
  <si>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</si>
  <si>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</si>
  <si>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</si>
  <si>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</si>
  <si>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</si>
  <si>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</si>
  <si>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</si>
  <si>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</si>
  <si>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</si>
  <si>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</si>
  <si>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</si>
  <si>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</si>
  <si>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</si>
  <si>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</si>
  <si>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</si>
  <si>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</si>
  <si>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</si>
  <si>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</si>
  <si>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</si>
  <si>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</si>
  <si>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</si>
  <si>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</si>
  <si>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</si>
  <si>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</si>
  <si>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</si>
  <si>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</si>
  <si>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</si>
  <si>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</si>
  <si>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</si>
  <si>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</si>
  <si>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</si>
  <si>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</si>
  <si>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</si>
  <si>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</si>
  <si>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</si>
  <si>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</si>
  <si>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</si>
  <si>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</si>
  <si>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</si>
  <si>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</si>
  <si>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</si>
  <si>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</si>
  <si>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</si>
  <si>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</si>
  <si>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</si>
  <si>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</si>
  <si>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</si>
  <si>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</si>
  <si>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</si>
  <si>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</si>
  <si>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</si>
  <si>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</si>
  <si>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</si>
  <si>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</si>
  <si>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</si>
  <si>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</si>
  <si>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</si>
  <si>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</si>
  <si>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</si>
  <si>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</si>
  <si>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</si>
  <si>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</si>
  <si>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</si>
  <si>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</si>
  <si>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</si>
  <si>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</si>
  <si>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</si>
  <si>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</si>
  <si>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</si>
  <si>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</si>
  <si>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</si>
  <si>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</si>
  <si>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</si>
  <si>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</si>
  <si>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</si>
  <si>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</si>
  <si>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</si>
  <si>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</si>
  <si>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</si>
  <si>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</si>
  <si>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</si>
  <si>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</si>
  <si>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</si>
  <si>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</si>
  <si>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</si>
  <si>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</si>
  <si>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</si>
  <si>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</si>
  <si>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</si>
  <si>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</si>
  <si>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</si>
  <si>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</si>
  <si>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</si>
  <si>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</si>
  <si>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横浜市西区みなとみらい３－３－３</t>
    <phoneticPr fontId="3"/>
  </si>
  <si>
    <t>鹿島建設株式会社　横浜支店
常務執行役員支店長　桐生　雅文</t>
    <phoneticPr fontId="3"/>
  </si>
  <si>
    <t>鹿島建設株式会社　横浜支店</t>
    <phoneticPr fontId="3"/>
  </si>
  <si>
    <t>Ｄ－建設業</t>
    <phoneticPr fontId="3"/>
  </si>
  <si>
    <t>総合工事業</t>
    <phoneticPr fontId="3"/>
  </si>
  <si>
    <t>１．排出事業者としての処理工程
発生（現場）⇒保管（現場）⇒収集・運搬（積替・保管含む）⇒中間処理（再生含む）⇒最終処分（埋立等） 
２．建設副産物管理フロー
計画の策定「分別解体等の計画等」・「届出書」（発生予測→発生抑制の検討・再使用の検討・リサイクル方法の検討）　⇒　運用管理（委託契約書締結等→環境情報システム（施行プロセス）運用→事前協議届（特管管理責任者の設置等）→作業員教育→搬出管理）　⇒　実積集計・報告（月次集計・入力→「再資源化等報告書」等作成・提出→記録の保管）　　　
※品目毎の処理の工程は別紙のとおり。</t>
    <phoneticPr fontId="3"/>
  </si>
  <si>
    <t>１．当社の環境管理推進体制・・・全社環境委員会委員長⇒委員長代理⇒支店長⇒支店事務局⇒部門支店環境管理責任（土木部・建築部）⇒工事事務所
２．担当者の役割・・・支店（総括環境管理者任命）、工事事務所（環境統括管理者・環境管理者任命）による関係者の責務と役割を明確にした社内管理体制
３．現場の組織体制・・・環境統括管理者（所長）→環境管理者（副所長・工事課長他）→現場推進者（担当者）また、協力会社組織としての職長会活動として、環境活動に取り組む</t>
    <phoneticPr fontId="3"/>
  </si>
  <si>
    <t xml:space="preserve">令和５年度の目標としては：
・土木工事：最終処分率3％未満、混合廃棄物の分別強化、廃棄物データの定期的確認
・建築工事：最終処分率3％未満、社内システムを活用し現場毎の廃棄物削減計画の実行・監視・結果評価の流れを整備する。施工計画における手戻り、やり直し作業や意図しない突貫工事化を防止することにより、廃棄物の削減と大量排出工事のゼロを目指す。
・その他取り組み：３Ｒ推進活動を展開し、抑制・分別・代替品使用の指導と支援、リサイクル率の高い処理業者を起用する。リサイクル可能な廃プラスチックの更なる分別を徹底し、再資源化を図る。　　　　  </t>
    <phoneticPr fontId="3"/>
  </si>
  <si>
    <t>令和６年度の目標としては：
・土木工事：最終処分率3％未満、混合廃棄物の分別強化、廃棄物データの定期的確認
・建築工事：生産性向上活動を通した廃棄物の低減、３R活動を継続した上で、サスティナブル調達を推進し、サーキュラーエコノミーに繋げる活動を実施する。
・その他の取り組み：３R推進活動（抑制・分別・代替品使用）を継続する。処理施設の現地確認を継続実施し、優良処理業者を起用する。廃プラスチックの更なる分別を徹底し、再資源化を図る。</t>
    <rPh sb="60" eb="63">
      <t>セイサンセイ</t>
    </rPh>
    <rPh sb="63" eb="65">
      <t>コウジョウ</t>
    </rPh>
    <rPh sb="65" eb="67">
      <t>カツドウ</t>
    </rPh>
    <rPh sb="68" eb="69">
      <t>トオ</t>
    </rPh>
    <rPh sb="71" eb="74">
      <t>ハイキブツ</t>
    </rPh>
    <rPh sb="75" eb="77">
      <t>テイゲン</t>
    </rPh>
    <rPh sb="80" eb="82">
      <t>カツドウ</t>
    </rPh>
    <rPh sb="83" eb="85">
      <t>ケイゾク</t>
    </rPh>
    <rPh sb="87" eb="88">
      <t>ウエ</t>
    </rPh>
    <rPh sb="97" eb="99">
      <t>チョウタツ</t>
    </rPh>
    <rPh sb="100" eb="102">
      <t>スイシン</t>
    </rPh>
    <rPh sb="116" eb="117">
      <t>ツナ</t>
    </rPh>
    <rPh sb="119" eb="121">
      <t>カツドウ</t>
    </rPh>
    <rPh sb="122" eb="124">
      <t>ジッシ</t>
    </rPh>
    <rPh sb="131" eb="132">
      <t>タ</t>
    </rPh>
    <rPh sb="133" eb="134">
      <t>ト</t>
    </rPh>
    <rPh sb="135" eb="136">
      <t>ク</t>
    </rPh>
    <rPh sb="140" eb="142">
      <t>スイシン</t>
    </rPh>
    <rPh sb="142" eb="144">
      <t>カツドウ</t>
    </rPh>
    <rPh sb="145" eb="147">
      <t>ヨクセイ</t>
    </rPh>
    <rPh sb="148" eb="150">
      <t>ブンベツ</t>
    </rPh>
    <rPh sb="151" eb="156">
      <t>ダイタイヒンシヨウ</t>
    </rPh>
    <rPh sb="158" eb="160">
      <t>ケイゾク</t>
    </rPh>
    <rPh sb="163" eb="167">
      <t>ショリシセツ</t>
    </rPh>
    <rPh sb="168" eb="170">
      <t>ゲンチ</t>
    </rPh>
    <rPh sb="170" eb="172">
      <t>カクニン</t>
    </rPh>
    <rPh sb="173" eb="175">
      <t>ケイゾク</t>
    </rPh>
    <rPh sb="175" eb="177">
      <t>ジッシ</t>
    </rPh>
    <rPh sb="179" eb="183">
      <t>ユウリョウショリ</t>
    </rPh>
    <rPh sb="183" eb="185">
      <t>ギョウシャ</t>
    </rPh>
    <rPh sb="186" eb="188">
      <t>キヨウ</t>
    </rPh>
    <rPh sb="191" eb="192">
      <t>ハイ</t>
    </rPh>
    <rPh sb="199" eb="200">
      <t>サラ</t>
    </rPh>
    <rPh sb="202" eb="204">
      <t>ブンベツ</t>
    </rPh>
    <rPh sb="205" eb="207">
      <t>テッテイ</t>
    </rPh>
    <rPh sb="209" eb="213">
      <t>サイシゲンカ</t>
    </rPh>
    <rPh sb="214" eb="215">
      <t>ハカ</t>
    </rPh>
    <phoneticPr fontId="3"/>
  </si>
  <si>
    <t>・標準分別ルールによる：
　・土木工事…コンガラ、アスファルトガラ、廃プラ、硬質塩ビ管、金属くず、木くず、
              段ボール、紙くず、混合廃棄(９品目)、
　・建築工事…現場規模別(5000㎥まで・50000㎥まで・50000㎥以上)・工程別(基礎工事、
　　　　　　　躯体工事、仕上げ工事)で品目を設定(４品目～１９品目)</t>
    <phoneticPr fontId="3"/>
  </si>
  <si>
    <t>・標準分別ルールによる：
　・土木工事…コンガラ、アスファルトガラ、廃プラ、硬質塩ビ管、金属くず、木くず、段ボール、紙くず、混合廃棄(９品目)、
　・建築工事…現場規模別(5000㎥まで・50000㎥まで・50000㎥以上)・工程別(基礎工事、躯体工事、仕上げ工事)で品目を設定(４品目～１９品目)、メーカーリサイクルの積極的採用</t>
    <phoneticPr fontId="3"/>
  </si>
  <si>
    <t>処理委託業者選定の際は、適正業者の起用を徹底することで不法投棄防止に努めている。また、処理施設については、定期的に視察し、視察結果を社内WEBページに掲載して情報共有を図り、環境リスクを回避している。</t>
    <rPh sb="66" eb="68">
      <t>シャナイ</t>
    </rPh>
    <phoneticPr fontId="3"/>
  </si>
  <si>
    <t>処理委託業者選定については、従来の取組を継続し、特に混合廃棄物取扱業者の精査を継続する。現場で取り組むゼロエミッション活動の観点から工事現場における分別努力が正しく反映されるようなリサイクル率の高い業者選定や、廃棄物処理法改正に伴う、優良産廃処理業者認定制度において認定された業者等への委託へと絞り込みを行う。３Ｒ推進活動のモデル現場選定によるゼロエミッションの活性化を図る。リサイクル可能な廃プラスチックの更なる分別を徹底し、再資源化を図る。</t>
    <phoneticPr fontId="3"/>
  </si>
  <si>
    <t>横浜市長</t>
    <phoneticPr fontId="3"/>
  </si>
  <si>
    <t>045-641-8133</t>
    <phoneticPr fontId="3"/>
  </si>
  <si>
    <t>令和  ６年    ６月    ２１日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</si>
</sst>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F48" sqref="F48:O4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460</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458</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2243</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459</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448</v>
      </c>
      <c r="G54" s="793"/>
      <c r="H54" s="793"/>
      <c r="I54" s="793"/>
      <c r="J54" s="793"/>
      <c r="K54" s="793"/>
      <c r="L54" s="38" t="s">
        <v>48</v>
      </c>
      <c r="M54" s="38"/>
      <c r="N54" s="797" t="s">
        <v>449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140374</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766</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450</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451</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12</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81000.600000000006</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452</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11</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73252</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453</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454</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455</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81000.600000000006</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15389.2</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80536.800000000003</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456</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73252</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8217</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73231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457</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5"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鹿島建設株式会社　横浜支店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5.0999999999999996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5.0999999999999996</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5.0999999999999996</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49568.3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50000</v>
      </c>
      <c r="P27" s="881"/>
      <c r="Q27" s="881"/>
      <c r="R27" s="881"/>
      <c r="S27" s="59" t="s">
        <v>38</v>
      </c>
      <c r="T27" s="80"/>
      <c r="U27" s="80"/>
      <c r="X27" s="78" t="s">
        <v>39</v>
      </c>
      <c r="Y27" s="81"/>
      <c r="AG27" s="68"/>
      <c r="AH27" s="68"/>
      <c r="AI27" s="68"/>
      <c r="AJ27" s="68"/>
      <c r="AK27" s="831">
        <f>+AG18+O27</f>
        <v>50000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49568.3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98.8</v>
      </c>
      <c r="G30" s="837"/>
      <c r="H30" s="234" t="s">
        <v>198</v>
      </c>
      <c r="L30" s="845"/>
      <c r="O30" s="71"/>
      <c r="Q30" s="847">
        <f>+ROUND(Z28,1)+ROUND(Z29,1)+ROUND(Z30,1)</f>
        <v>50000</v>
      </c>
      <c r="R30" s="881"/>
      <c r="S30" s="881"/>
      <c r="T30" s="881"/>
      <c r="U30" s="59" t="s">
        <v>16</v>
      </c>
      <c r="X30" s="889" t="s">
        <v>186</v>
      </c>
      <c r="Y30" s="890"/>
      <c r="Z30" s="833"/>
      <c r="AA30" s="834"/>
      <c r="AB30" s="834"/>
      <c r="AC30" s="834"/>
      <c r="AD30" s="834"/>
      <c r="AE30" s="59" t="s">
        <v>13</v>
      </c>
      <c r="AK30" s="818">
        <v>1000</v>
      </c>
      <c r="AL30" s="819"/>
      <c r="AM30" s="819"/>
      <c r="AN30" s="819"/>
      <c r="AO30" s="67" t="s">
        <v>13</v>
      </c>
      <c r="AR30" s="830"/>
      <c r="AS30" s="827"/>
      <c r="AT30" s="827"/>
      <c r="AU30" s="828"/>
    </row>
    <row r="31" spans="2:48" ht="27" customHeight="1" thickTop="1" thickBot="1" x14ac:dyDescent="0.2">
      <c r="B31" s="853" t="s">
        <v>375</v>
      </c>
      <c r="C31" s="842"/>
      <c r="D31" s="842"/>
      <c r="E31" s="843"/>
      <c r="F31" s="836">
        <v>49566.3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29.6</v>
      </c>
      <c r="G29" s="837"/>
      <c r="H29" s="234" t="s">
        <v>198</v>
      </c>
      <c r="L29" s="845"/>
      <c r="O29" s="71"/>
      <c r="P29" s="163"/>
      <c r="Q29" s="66" t="s">
        <v>183</v>
      </c>
      <c r="R29" s="842" t="s">
        <v>33</v>
      </c>
      <c r="S29" s="884"/>
      <c r="T29" s="884"/>
      <c r="U29" s="885"/>
      <c r="V29" s="63"/>
      <c r="W29" s="82"/>
      <c r="X29" s="889" t="s">
        <v>315</v>
      </c>
      <c r="Y29" s="890"/>
      <c r="Z29" s="833">
        <v>20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20</v>
      </c>
      <c r="R30" s="881"/>
      <c r="S30" s="881"/>
      <c r="T30" s="881"/>
      <c r="U30" s="59" t="s">
        <v>16</v>
      </c>
      <c r="X30" s="889" t="s">
        <v>186</v>
      </c>
      <c r="Y30" s="890"/>
      <c r="Z30" s="833"/>
      <c r="AA30" s="834"/>
      <c r="AB30" s="834"/>
      <c r="AC30" s="834"/>
      <c r="AD30" s="834"/>
      <c r="AE30" s="59" t="s">
        <v>13</v>
      </c>
      <c r="AK30" s="818">
        <v>10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1.6</v>
      </c>
      <c r="G29" s="837"/>
      <c r="H29" s="234" t="s">
        <v>198</v>
      </c>
      <c r="L29" s="845"/>
      <c r="O29" s="71"/>
      <c r="P29" s="163"/>
      <c r="Q29" s="66" t="s">
        <v>183</v>
      </c>
      <c r="R29" s="842" t="s">
        <v>33</v>
      </c>
      <c r="S29" s="884"/>
      <c r="T29" s="884"/>
      <c r="U29" s="885"/>
      <c r="V29" s="63"/>
      <c r="W29" s="82"/>
      <c r="X29" s="889" t="s">
        <v>315</v>
      </c>
      <c r="Y29" s="890"/>
      <c r="Z29" s="833">
        <v>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1.6</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v>1</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500</v>
      </c>
      <c r="P27" s="881"/>
      <c r="Q27" s="881"/>
      <c r="R27" s="881"/>
      <c r="S27" s="59" t="s">
        <v>38</v>
      </c>
      <c r="T27" s="80"/>
      <c r="U27" s="80"/>
      <c r="X27" s="78" t="s">
        <v>39</v>
      </c>
      <c r="Y27" s="81"/>
      <c r="AG27" s="68"/>
      <c r="AH27" s="68"/>
      <c r="AI27" s="68"/>
      <c r="AJ27" s="68"/>
      <c r="AK27" s="831">
        <f>+AG18+O27</f>
        <v>500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400.4</v>
      </c>
      <c r="G30" s="837"/>
      <c r="H30" s="234" t="s">
        <v>198</v>
      </c>
      <c r="L30" s="845"/>
      <c r="O30" s="71"/>
      <c r="Q30" s="847">
        <f>+ROUND(Z28,1)+ROUND(Z29,1)+ROUND(Z30,1)</f>
        <v>500</v>
      </c>
      <c r="R30" s="881"/>
      <c r="S30" s="881"/>
      <c r="T30" s="881"/>
      <c r="U30" s="59" t="s">
        <v>16</v>
      </c>
      <c r="X30" s="889" t="s">
        <v>186</v>
      </c>
      <c r="Y30" s="890"/>
      <c r="Z30" s="833"/>
      <c r="AA30" s="834"/>
      <c r="AB30" s="834"/>
      <c r="AC30" s="834"/>
      <c r="AD30" s="834"/>
      <c r="AE30" s="59" t="s">
        <v>13</v>
      </c>
      <c r="AK30" s="818">
        <v>400</v>
      </c>
      <c r="AL30" s="819"/>
      <c r="AM30" s="819"/>
      <c r="AN30" s="819"/>
      <c r="AO30" s="67" t="s">
        <v>13</v>
      </c>
      <c r="AR30" s="830"/>
      <c r="AS30" s="827"/>
      <c r="AT30" s="827"/>
      <c r="AU30" s="828"/>
    </row>
    <row r="31" spans="2:48" ht="27" customHeight="1" thickTop="1" thickBot="1" x14ac:dyDescent="0.2">
      <c r="B31" s="853" t="s">
        <v>375</v>
      </c>
      <c r="C31" s="842"/>
      <c r="D31" s="842"/>
      <c r="E31" s="843"/>
      <c r="F31" s="836">
        <v>436.3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105.5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v>
      </c>
      <c r="P27" s="881"/>
      <c r="Q27" s="881"/>
      <c r="R27" s="881"/>
      <c r="S27" s="59" t="s">
        <v>38</v>
      </c>
      <c r="T27" s="80"/>
      <c r="U27" s="80"/>
      <c r="X27" s="78" t="s">
        <v>39</v>
      </c>
      <c r="Y27" s="81"/>
      <c r="AG27" s="68"/>
      <c r="AH27" s="68"/>
      <c r="AI27" s="68"/>
      <c r="AJ27" s="68"/>
      <c r="AK27" s="831">
        <f>+AG18+O27</f>
        <v>100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105.5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98.2</v>
      </c>
      <c r="G30" s="837"/>
      <c r="H30" s="234" t="s">
        <v>198</v>
      </c>
      <c r="L30" s="845"/>
      <c r="O30" s="71"/>
      <c r="Q30" s="847">
        <f>+ROUND(Z28,1)+ROUND(Z29,1)+ROUND(Z30,1)</f>
        <v>100</v>
      </c>
      <c r="R30" s="881"/>
      <c r="S30" s="881"/>
      <c r="T30" s="881"/>
      <c r="U30" s="59" t="s">
        <v>16</v>
      </c>
      <c r="X30" s="889" t="s">
        <v>186</v>
      </c>
      <c r="Y30" s="890"/>
      <c r="Z30" s="833"/>
      <c r="AA30" s="834"/>
      <c r="AB30" s="834"/>
      <c r="AC30" s="834"/>
      <c r="AD30" s="834"/>
      <c r="AE30" s="59" t="s">
        <v>13</v>
      </c>
      <c r="AK30" s="818">
        <v>80</v>
      </c>
      <c r="AL30" s="819"/>
      <c r="AM30" s="819"/>
      <c r="AN30" s="819"/>
      <c r="AO30" s="67" t="s">
        <v>13</v>
      </c>
      <c r="AR30" s="830"/>
      <c r="AS30" s="827"/>
      <c r="AT30" s="827"/>
      <c r="AU30" s="828"/>
    </row>
    <row r="31" spans="2:48" ht="27" customHeight="1" thickTop="1" thickBot="1" x14ac:dyDescent="0.2">
      <c r="B31" s="853" t="s">
        <v>375</v>
      </c>
      <c r="C31" s="842"/>
      <c r="D31" s="842"/>
      <c r="E31" s="843"/>
      <c r="F31" s="836">
        <v>104.7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600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593.4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600</v>
      </c>
      <c r="P27" s="881"/>
      <c r="Q27" s="881"/>
      <c r="R27" s="881"/>
      <c r="S27" s="59" t="s">
        <v>38</v>
      </c>
      <c r="T27" s="80"/>
      <c r="U27" s="80"/>
      <c r="X27" s="78" t="s">
        <v>39</v>
      </c>
      <c r="Y27" s="81"/>
      <c r="AG27" s="68"/>
      <c r="AH27" s="68"/>
      <c r="AI27" s="68"/>
      <c r="AJ27" s="68"/>
      <c r="AK27" s="831">
        <f>+AG18+O27</f>
        <v>600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593.4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460.5</v>
      </c>
      <c r="G30" s="837"/>
      <c r="H30" s="234" t="s">
        <v>198</v>
      </c>
      <c r="L30" s="845"/>
      <c r="O30" s="71"/>
      <c r="Q30" s="847">
        <f>+ROUND(Z28,1)+ROUND(Z29,1)+ROUND(Z30,1)</f>
        <v>600</v>
      </c>
      <c r="R30" s="881"/>
      <c r="S30" s="881"/>
      <c r="T30" s="881"/>
      <c r="U30" s="59" t="s">
        <v>16</v>
      </c>
      <c r="X30" s="889" t="s">
        <v>186</v>
      </c>
      <c r="Y30" s="890"/>
      <c r="Z30" s="833"/>
      <c r="AA30" s="834"/>
      <c r="AB30" s="834"/>
      <c r="AC30" s="834"/>
      <c r="AD30" s="834"/>
      <c r="AE30" s="59" t="s">
        <v>13</v>
      </c>
      <c r="AK30" s="818">
        <v>400</v>
      </c>
      <c r="AL30" s="819"/>
      <c r="AM30" s="819"/>
      <c r="AN30" s="819"/>
      <c r="AO30" s="67" t="s">
        <v>13</v>
      </c>
      <c r="AR30" s="830"/>
      <c r="AS30" s="827"/>
      <c r="AT30" s="827"/>
      <c r="AU30" s="828"/>
    </row>
    <row r="31" spans="2:48" ht="27" customHeight="1" thickTop="1" thickBot="1" x14ac:dyDescent="0.2">
      <c r="B31" s="853" t="s">
        <v>375</v>
      </c>
      <c r="C31" s="842"/>
      <c r="D31" s="842"/>
      <c r="E31" s="843"/>
      <c r="F31" s="836">
        <v>570.9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v>1</v>
      </c>
      <c r="AL30" s="819"/>
      <c r="AM30" s="819"/>
      <c r="AN30" s="819"/>
      <c r="AO30" s="67" t="s">
        <v>13</v>
      </c>
      <c r="AR30" s="830"/>
      <c r="AS30" s="827"/>
      <c r="AT30" s="827"/>
      <c r="AU30" s="828"/>
    </row>
    <row r="31" spans="2:48" ht="27" customHeight="1" thickTop="1" thickBot="1" x14ac:dyDescent="0.2">
      <c r="B31" s="853" t="s">
        <v>375</v>
      </c>
      <c r="C31" s="842"/>
      <c r="D31" s="842"/>
      <c r="E31" s="843"/>
      <c r="F31" s="836">
        <v>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v>
      </c>
      <c r="P27" s="881"/>
      <c r="Q27" s="881"/>
      <c r="R27" s="881"/>
      <c r="S27" s="59" t="s">
        <v>38</v>
      </c>
      <c r="T27" s="80"/>
      <c r="U27" s="80"/>
      <c r="X27" s="78" t="s">
        <v>39</v>
      </c>
      <c r="Y27" s="81"/>
      <c r="AG27" s="68"/>
      <c r="AH27" s="68"/>
      <c r="AI27" s="68"/>
      <c r="AJ27" s="68"/>
      <c r="AK27" s="831">
        <f>+AG18+O27</f>
        <v>30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25.6</v>
      </c>
      <c r="G30" s="837"/>
      <c r="H30" s="234" t="s">
        <v>198</v>
      </c>
      <c r="L30" s="845"/>
      <c r="O30" s="71"/>
      <c r="Q30" s="847">
        <f>+ROUND(Z28,1)+ROUND(Z29,1)+ROUND(Z30,1)</f>
        <v>30</v>
      </c>
      <c r="R30" s="881"/>
      <c r="S30" s="881"/>
      <c r="T30" s="881"/>
      <c r="U30" s="59" t="s">
        <v>16</v>
      </c>
      <c r="X30" s="889" t="s">
        <v>186</v>
      </c>
      <c r="Y30" s="890"/>
      <c r="Z30" s="833"/>
      <c r="AA30" s="834"/>
      <c r="AB30" s="834"/>
      <c r="AC30" s="834"/>
      <c r="AD30" s="834"/>
      <c r="AE30" s="59" t="s">
        <v>13</v>
      </c>
      <c r="AK30" s="818">
        <v>25</v>
      </c>
      <c r="AL30" s="819"/>
      <c r="AM30" s="819"/>
      <c r="AN30" s="819"/>
      <c r="AO30" s="67" t="s">
        <v>13</v>
      </c>
      <c r="AR30" s="830"/>
      <c r="AS30" s="827"/>
      <c r="AT30" s="827"/>
      <c r="AU30" s="828"/>
    </row>
    <row r="31" spans="2:48" ht="27" customHeight="1" thickTop="1" thickBot="1" x14ac:dyDescent="0.2">
      <c r="B31" s="853" t="s">
        <v>375</v>
      </c>
      <c r="C31" s="842"/>
      <c r="D31" s="842"/>
      <c r="E31" s="843"/>
      <c r="F31" s="836">
        <v>28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1474.7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1500</v>
      </c>
      <c r="P27" s="881"/>
      <c r="Q27" s="881"/>
      <c r="R27" s="881"/>
      <c r="S27" s="59" t="s">
        <v>38</v>
      </c>
      <c r="T27" s="80"/>
      <c r="U27" s="80"/>
      <c r="X27" s="78" t="s">
        <v>39</v>
      </c>
      <c r="Y27" s="81"/>
      <c r="AG27" s="68"/>
      <c r="AH27" s="68"/>
      <c r="AI27" s="68"/>
      <c r="AJ27" s="68"/>
      <c r="AK27" s="831">
        <f>+AG18+O27</f>
        <v>1500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1474.7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1208.3</v>
      </c>
      <c r="G30" s="837"/>
      <c r="H30" s="234" t="s">
        <v>198</v>
      </c>
      <c r="L30" s="845"/>
      <c r="O30" s="71"/>
      <c r="Q30" s="847">
        <f>+ROUND(Z28,1)+ROUND(Z29,1)+ROUND(Z30,1)</f>
        <v>1500</v>
      </c>
      <c r="R30" s="881"/>
      <c r="S30" s="881"/>
      <c r="T30" s="881"/>
      <c r="U30" s="59" t="s">
        <v>16</v>
      </c>
      <c r="X30" s="889" t="s">
        <v>186</v>
      </c>
      <c r="Y30" s="890"/>
      <c r="Z30" s="833"/>
      <c r="AA30" s="834"/>
      <c r="AB30" s="834"/>
      <c r="AC30" s="834"/>
      <c r="AD30" s="834"/>
      <c r="AE30" s="59" t="s">
        <v>13</v>
      </c>
      <c r="AK30" s="818">
        <v>1000</v>
      </c>
      <c r="AL30" s="819"/>
      <c r="AM30" s="819"/>
      <c r="AN30" s="819"/>
      <c r="AO30" s="67" t="s">
        <v>13</v>
      </c>
      <c r="AR30" s="830"/>
      <c r="AS30" s="827"/>
      <c r="AT30" s="827"/>
      <c r="AU30" s="828"/>
    </row>
    <row r="31" spans="2:48" ht="27" customHeight="1" thickTop="1" thickBot="1" x14ac:dyDescent="0.2">
      <c r="B31" s="853" t="s">
        <v>375</v>
      </c>
      <c r="C31" s="842"/>
      <c r="D31" s="842"/>
      <c r="E31" s="843"/>
      <c r="F31" s="836">
        <v>1285.4000000000001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28144.3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20000</v>
      </c>
      <c r="P27" s="881"/>
      <c r="Q27" s="881"/>
      <c r="R27" s="881"/>
      <c r="S27" s="59" t="s">
        <v>38</v>
      </c>
      <c r="T27" s="80"/>
      <c r="U27" s="80"/>
      <c r="X27" s="78" t="s">
        <v>39</v>
      </c>
      <c r="Y27" s="81"/>
      <c r="AG27" s="68"/>
      <c r="AH27" s="68"/>
      <c r="AI27" s="68"/>
      <c r="AJ27" s="68"/>
      <c r="AK27" s="831">
        <f>+AG18+O27</f>
        <v>20000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28144.3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12690.1</v>
      </c>
      <c r="G30" s="837"/>
      <c r="H30" s="234" t="s">
        <v>198</v>
      </c>
      <c r="L30" s="845"/>
      <c r="O30" s="71"/>
      <c r="Q30" s="847">
        <f>+ROUND(Z28,1)+ROUND(Z29,1)+ROUND(Z30,1)</f>
        <v>20000</v>
      </c>
      <c r="R30" s="881"/>
      <c r="S30" s="881"/>
      <c r="T30" s="881"/>
      <c r="U30" s="59" t="s">
        <v>16</v>
      </c>
      <c r="X30" s="889" t="s">
        <v>186</v>
      </c>
      <c r="Y30" s="890"/>
      <c r="Z30" s="833"/>
      <c r="AA30" s="834"/>
      <c r="AB30" s="834"/>
      <c r="AC30" s="834"/>
      <c r="AD30" s="834"/>
      <c r="AE30" s="59" t="s">
        <v>13</v>
      </c>
      <c r="AK30" s="818">
        <v>5000</v>
      </c>
      <c r="AL30" s="819"/>
      <c r="AM30" s="819"/>
      <c r="AN30" s="819"/>
      <c r="AO30" s="67" t="s">
        <v>13</v>
      </c>
      <c r="AR30" s="830"/>
      <c r="AS30" s="827"/>
      <c r="AT30" s="827"/>
      <c r="AU30" s="828"/>
    </row>
    <row r="31" spans="2:48" ht="27" customHeight="1" thickTop="1" thickBot="1" x14ac:dyDescent="0.2">
      <c r="B31" s="853" t="s">
        <v>375</v>
      </c>
      <c r="C31" s="842"/>
      <c r="D31" s="842"/>
      <c r="E31" s="843"/>
      <c r="F31" s="836">
        <v>27999.3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鹿島建設株式会社　横浜支店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552.1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500</v>
      </c>
      <c r="P27" s="881"/>
      <c r="Q27" s="881"/>
      <c r="R27" s="881"/>
      <c r="S27" s="59" t="s">
        <v>38</v>
      </c>
      <c r="T27" s="80"/>
      <c r="U27" s="80"/>
      <c r="X27" s="78" t="s">
        <v>39</v>
      </c>
      <c r="Y27" s="81"/>
      <c r="AG27" s="68"/>
      <c r="AH27" s="68"/>
      <c r="AI27" s="68"/>
      <c r="AJ27" s="68"/>
      <c r="AK27" s="831">
        <f>+AG18+O27</f>
        <v>500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552.1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399.6</v>
      </c>
      <c r="G30" s="837"/>
      <c r="H30" s="234" t="s">
        <v>198</v>
      </c>
      <c r="L30" s="845"/>
      <c r="O30" s="71"/>
      <c r="Q30" s="847">
        <f>+ROUND(Z28,1)+ROUND(Z29,1)+ROUND(Z30,1)</f>
        <v>500</v>
      </c>
      <c r="R30" s="881"/>
      <c r="S30" s="881"/>
      <c r="T30" s="881"/>
      <c r="U30" s="59" t="s">
        <v>16</v>
      </c>
      <c r="X30" s="889" t="s">
        <v>186</v>
      </c>
      <c r="Y30" s="890"/>
      <c r="Z30" s="833"/>
      <c r="AA30" s="834"/>
      <c r="AB30" s="834"/>
      <c r="AC30" s="834"/>
      <c r="AD30" s="834"/>
      <c r="AE30" s="59" t="s">
        <v>13</v>
      </c>
      <c r="AK30" s="818">
        <v>300</v>
      </c>
      <c r="AL30" s="819"/>
      <c r="AM30" s="819"/>
      <c r="AN30" s="819"/>
      <c r="AO30" s="67" t="s">
        <v>13</v>
      </c>
      <c r="AR30" s="830"/>
      <c r="AS30" s="827"/>
      <c r="AT30" s="827"/>
      <c r="AU30" s="828"/>
    </row>
    <row r="31" spans="2:48" ht="27" customHeight="1" thickTop="1" thickBot="1" x14ac:dyDescent="0.2">
      <c r="B31" s="853" t="s">
        <v>375</v>
      </c>
      <c r="C31" s="842"/>
      <c r="D31" s="842"/>
      <c r="E31" s="843"/>
      <c r="F31" s="836">
        <v>544.9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 zoomScale="80" zoomScaleNormal="80" workbookViewId="0">
      <selection activeCell="AD28" sqref="AD28"/>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鹿島建設株式会社　横浜支店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5.0999999999999996</v>
      </c>
      <c r="H9" s="507">
        <f>IF(OR(ｲ.汚泥!F24&gt;0,ｲ.汚泥!F24&lt;0),ｲ.汚泥!F24,IF(H$19&gt;0,"0",0))</f>
        <v>49568.3</v>
      </c>
      <c r="I9" s="507">
        <f>IF(OR(ｳ.廃油!F24&gt;0,ｳ.廃油!F24&lt;0),ｳ.廃油!F24,IF(I$19&gt;0,"0",0))</f>
        <v>29.6</v>
      </c>
      <c r="J9" s="507">
        <f>IF(OR(ｴ.廃酸!$F24&gt;0,ｴ.廃酸!$F24&lt;0),ｴ.廃酸!F24,IF(J$19&gt;0,"0",0))</f>
        <v>0</v>
      </c>
      <c r="K9" s="507">
        <f>IF(OR(ｵ.廃ｱﾙｶﾘ!$F24&gt;0,ｵ.廃ｱﾙｶﾘ!$F24&lt;0),ｵ.廃ｱﾙｶﾘ!F24,IF(K$19&gt;0,"0",0))</f>
        <v>1.6</v>
      </c>
      <c r="L9" s="507">
        <f>IF(OR(ｶ.廃ﾌﾟﾗ類!F24&gt;0,ｶ.廃ﾌﾟﾗ類!F24&lt;0),ｶ.廃ﾌﾟﾗ類!F24,IF(L$19&gt;0,"0",0))</f>
        <v>497</v>
      </c>
      <c r="M9" s="507">
        <f>IF(OR(ｷ.紙くず!F24&gt;0,ｷ.紙くず!F24&lt;0),ｷ.紙くず!F24,IF(M$19&gt;0,"0",0))</f>
        <v>105.5</v>
      </c>
      <c r="N9" s="507">
        <f>IF(OR(ｸ.木くず!F24&gt;0,ｸ.木くず!F24&lt;0),ｸ.木くず!F24,IF(N$19&gt;0,"0",0))</f>
        <v>593.4</v>
      </c>
      <c r="O9" s="507">
        <f>IF(OR(ｹ.繊維くず!F24&gt;0,ｹ.繊維くず!F24&lt;0),ｹ.繊維くず!F24,IF(O$19&gt;0,"0",0))</f>
        <v>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28</v>
      </c>
      <c r="T9" s="507">
        <f>IF(OR(ｾ.ｶﾞﾗｽ･ｺﾝｸﾘ･陶磁器くず!F24&gt;0,ｾ.ｶﾞﾗｽ･ｺﾝｸﾘ･陶磁器くず!F24&lt;0),ｾ.ｶﾞﾗｽ･ｺﾝｸﾘ･陶磁器くず!F24,IF(T$19&gt;0,"0",0))</f>
        <v>1474.7</v>
      </c>
      <c r="U9" s="507">
        <f>IF(OR(ｿ.鉱さい!F24&gt;0,ｿ.鉱さい!F24&lt;0),ｿ.鉱さい!F24,IF(U$19&gt;0,"0",0))</f>
        <v>0</v>
      </c>
      <c r="V9" s="507">
        <f>IF(OR(ﾀ.がれき類!F24&gt;0,ﾀ.がれき類!F24&lt;0),ﾀ.がれき類!F24,IF(V$19&gt;0,"0",0))</f>
        <v>28144.3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552.1</v>
      </c>
      <c r="AA9" s="509">
        <f>IF(SUM(G9:Z9)&gt;0,SUM(G9:Z9),IF(AA$19&gt;0,"0",0))</f>
        <v>81000.600000000006</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5.0999999999999996</v>
      </c>
      <c r="H14" s="513">
        <f>IF(OR(ｲ.汚泥!F29&gt;0,ｲ.汚泥!F29&lt;0),ｲ.汚泥!F29,IF(H$19&gt;0,"0",0))</f>
        <v>49568.3</v>
      </c>
      <c r="I14" s="513">
        <f>IF(OR(ｳ.廃油!F29&gt;0,ｳ.廃油!F29&lt;0),ｳ.廃油!F29,IF(I$19&gt;0,"0",0))</f>
        <v>29.6</v>
      </c>
      <c r="J14" s="513">
        <f>IF(OR(ｴ.廃酸!$F29&gt;0,ｴ.廃酸!$F29&lt;0),ｴ.廃酸!F29,IF(J$19&gt;0,"0",0))</f>
        <v>0</v>
      </c>
      <c r="K14" s="513">
        <f>IF(OR(ｵ.廃ｱﾙｶﾘ!$F29&gt;0,ｵ.廃ｱﾙｶﾘ!$F29&lt;0),ｵ.廃ｱﾙｶﾘ!F29,IF(K$19&gt;0,"0",0))</f>
        <v>1.6</v>
      </c>
      <c r="L14" s="513">
        <f>IF(OR(ｶ.廃ﾌﾟﾗ類!F29&gt;0,ｶ.廃ﾌﾟﾗ類!F29&lt;0),ｶ.廃ﾌﾟﾗ類!F29,IF(L$19&gt;0,"0",0))</f>
        <v>497</v>
      </c>
      <c r="M14" s="513">
        <f>IF(OR(ｷ.紙くず!F29&gt;0,ｷ.紙くず!F29&lt;0),ｷ.紙くず!F29,IF(M$19&gt;0,"0",0))</f>
        <v>105.5</v>
      </c>
      <c r="N14" s="513">
        <f>IF(OR(ｸ.木くず!F29&gt;0,ｸ.木くず!F29&lt;0),ｸ.木くず!F29,IF(N$19&gt;0,"0",0))</f>
        <v>593.4</v>
      </c>
      <c r="O14" s="513">
        <f>IF(OR(ｹ.繊維くず!F29&gt;0,ｹ.繊維くず!F29&lt;0),ｹ.繊維くず!F29,IF(O$19&gt;0,"0",0))</f>
        <v>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28</v>
      </c>
      <c r="T14" s="513">
        <f>IF(OR(ｾ.ｶﾞﾗｽ･ｺﾝｸﾘ･陶磁器くず!F29&gt;0,ｾ.ｶﾞﾗｽ･ｺﾝｸﾘ･陶磁器くず!F29&lt;0),ｾ.ｶﾞﾗｽ･ｺﾝｸﾘ･陶磁器くず!F29,IF(T$19&gt;0,"0",0))</f>
        <v>1474.7</v>
      </c>
      <c r="U14" s="513">
        <f>IF(OR(ｿ.鉱さい!F29&gt;0,ｿ.鉱さい!F29&lt;0),ｿ.鉱さい!F29,IF(U$19&gt;0,"0",0))</f>
        <v>0</v>
      </c>
      <c r="V14" s="513">
        <f>IF(OR(ﾀ.がれき類!F29&gt;0,ﾀ.がれき類!F29&lt;0),ﾀ.がれき類!F29,IF(V$19&gt;0,"0",0))</f>
        <v>28144.3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552.1</v>
      </c>
      <c r="AA14" s="515">
        <f t="shared" si="0"/>
        <v>81000.600000000006</v>
      </c>
    </row>
    <row r="15" spans="2:27" ht="24" customHeight="1" x14ac:dyDescent="0.15">
      <c r="B15" s="188" t="s">
        <v>228</v>
      </c>
      <c r="C15" s="941" t="s">
        <v>299</v>
      </c>
      <c r="D15" s="941"/>
      <c r="E15" s="941"/>
      <c r="F15" s="942"/>
      <c r="G15" s="513">
        <f>IF(OR(ｱ.燃え殻!F30&gt;0,ｱ.燃え殻!F30&lt;0),ｱ.燃え殻!F30,IF(G$19&gt;0,"0",0))</f>
        <v>5.0999999999999996</v>
      </c>
      <c r="H15" s="513">
        <f>IF(OR(ｲ.汚泥!F30&gt;0,ｲ.汚泥!F30&lt;0),ｲ.汚泥!F30,IF(H$19&gt;0,"0",0))</f>
        <v>98.8</v>
      </c>
      <c r="I15" s="513" t="str">
        <f>IF(OR(ｳ.廃油!F30&gt;0,ｳ.廃油!F30&lt;0),ｳ.廃油!F30,IF(I$19&gt;0,"0",0))</f>
        <v>0</v>
      </c>
      <c r="J15" s="513">
        <f>IF(OR(ｴ.廃酸!$F30&gt;0,ｴ.廃酸!$F30&lt;0),ｴ.廃酸!F30,IF(J$19&gt;0,"0",0))</f>
        <v>0</v>
      </c>
      <c r="K15" s="513">
        <f>IF(OR(ｵ.廃ｱﾙｶﾘ!$F30&gt;0,ｵ.廃ｱﾙｶﾘ!$F30&lt;0),ｵ.廃ｱﾙｶﾘ!F30,IF(K$19&gt;0,"0",0))</f>
        <v>1.6</v>
      </c>
      <c r="L15" s="513">
        <f>IF(OR(ｶ.廃ﾌﾟﾗ類!F30&gt;0,ｶ.廃ﾌﾟﾗ類!F30&lt;0),ｶ.廃ﾌﾟﾗ類!F30,IF(L$19&gt;0,"0",0))</f>
        <v>400.4</v>
      </c>
      <c r="M15" s="513">
        <f>IF(OR(ｷ.紙くず!F30&gt;0,ｷ.紙くず!F30&lt;0),ｷ.紙くず!F30,IF(M$19&gt;0,"0",0))</f>
        <v>98.2</v>
      </c>
      <c r="N15" s="513">
        <f>IF(OR(ｸ.木くず!F30&gt;0,ｸ.木くず!F30&lt;0),ｸ.木くず!F30,IF(N$19&gt;0,"0",0))</f>
        <v>460.5</v>
      </c>
      <c r="O15" s="513">
        <f>IF(OR(ｹ.繊維くず!F30&gt;0,ｹ.繊維くず!F30&lt;0),ｹ.繊維くず!F30,IF(O$19&gt;0,"0",0))</f>
        <v>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25.6</v>
      </c>
      <c r="T15" s="513">
        <f>IF(OR(ｾ.ｶﾞﾗｽ･ｺﾝｸﾘ･陶磁器くず!F30&gt;0,ｾ.ｶﾞﾗｽ･ｺﾝｸﾘ･陶磁器くず!F30&lt;0),ｾ.ｶﾞﾗｽ･ｺﾝｸﾘ･陶磁器くず!F30,IF(T$19&gt;0,"0",0))</f>
        <v>1208.3</v>
      </c>
      <c r="U15" s="513">
        <f>IF(OR(ｿ.鉱さい!F30&gt;0,ｿ.鉱さい!F30&lt;0),ｿ.鉱さい!F30,IF(U$19&gt;0,"0",0))</f>
        <v>0</v>
      </c>
      <c r="V15" s="513">
        <f>IF(OR(ﾀ.がれき類!F30&gt;0,ﾀ.がれき類!F30&lt;0),ﾀ.がれき類!F30,IF(V$19&gt;0,"0",0))</f>
        <v>12690.1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399.6</v>
      </c>
      <c r="AA15" s="515">
        <f t="shared" si="0"/>
        <v>15389.2</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49566.3</v>
      </c>
      <c r="I16" s="513" t="str">
        <f>IF(OR(ｳ.廃油!F31&gt;0,ｳ.廃油!F31&lt;0),ｳ.廃油!F31,IF(I$19&gt;0,"0",0))</f>
        <v>0</v>
      </c>
      <c r="J16" s="513">
        <f>IF(OR(ｴ.廃酸!$F31&gt;0,ｴ.廃酸!$F31&lt;0),ｴ.廃酸!F31,IF(J$19&gt;0,"0",0))</f>
        <v>0</v>
      </c>
      <c r="K16" s="513" t="str">
        <f>IF(OR(ｵ.廃ｱﾙｶﾘ!$F31&gt;0,ｵ.廃ｱﾙｶﾘ!$F31&lt;0),ｵ.廃ｱﾙｶﾘ!F31,IF(K$19&gt;0,"0",0))</f>
        <v>0</v>
      </c>
      <c r="L16" s="513">
        <f>IF(OR(ｶ.廃ﾌﾟﾗ類!F31&gt;0,ｶ.廃ﾌﾟﾗ類!F31&lt;0),ｶ.廃ﾌﾟﾗ類!F31,IF(L$19&gt;0,"0",0))</f>
        <v>436.3</v>
      </c>
      <c r="M16" s="513">
        <f>IF(OR(ｷ.紙くず!F31&gt;0,ｷ.紙くず!F31&lt;0),ｷ.紙くず!F31,IF(M$19&gt;0,"0",0))</f>
        <v>104.7</v>
      </c>
      <c r="N16" s="513">
        <f>IF(OR(ｸ.木くず!F31&gt;0,ｸ.木くず!F31&lt;0),ｸ.木くず!F31,IF(N$19&gt;0,"0",0))</f>
        <v>570.9</v>
      </c>
      <c r="O16" s="513">
        <f>IF(OR(ｹ.繊維くず!F31&gt;0,ｹ.繊維くず!F31&lt;0),ｹ.繊維くず!F31,IF(O$19&gt;0,"0",0))</f>
        <v>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28</v>
      </c>
      <c r="T16" s="513">
        <f>IF(OR(ｾ.ｶﾞﾗｽ･ｺﾝｸﾘ･陶磁器くず!F31&gt;0,ｾ.ｶﾞﾗｽ･ｺﾝｸﾘ･陶磁器くず!F31&lt;0),ｾ.ｶﾞﾗｽ･ｺﾝｸﾘ･陶磁器くず!F31,IF(T$19&gt;0,"0",0))</f>
        <v>1285.4000000000001</v>
      </c>
      <c r="U16" s="513">
        <f>IF(OR(ｿ.鉱さい!F31&gt;0,ｿ.鉱さい!F31&lt;0),ｿ.鉱さい!F31,IF(U$19&gt;0,"0",0))</f>
        <v>0</v>
      </c>
      <c r="V16" s="513">
        <f>IF(OR(ﾀ.がれき類!F31&gt;0,ﾀ.がれき類!F31&lt;0),ﾀ.がれき類!F31,IF(V$19&gt;0,"0",0))</f>
        <v>27999.3</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544.9</v>
      </c>
      <c r="AA16" s="515">
        <f t="shared" si="0"/>
        <v>80536.800000000003</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50000</v>
      </c>
      <c r="I19" s="519">
        <f t="shared" si="1"/>
        <v>20</v>
      </c>
      <c r="J19" s="519">
        <f t="shared" si="1"/>
        <v>0</v>
      </c>
      <c r="K19" s="519">
        <f t="shared" si="1"/>
        <v>1</v>
      </c>
      <c r="L19" s="519">
        <f t="shared" si="1"/>
        <v>500</v>
      </c>
      <c r="M19" s="519">
        <f t="shared" si="1"/>
        <v>100</v>
      </c>
      <c r="N19" s="519">
        <f t="shared" si="1"/>
        <v>600</v>
      </c>
      <c r="O19" s="519">
        <f t="shared" si="1"/>
        <v>1</v>
      </c>
      <c r="P19" s="519">
        <f t="shared" si="1"/>
        <v>0</v>
      </c>
      <c r="Q19" s="519">
        <f t="shared" si="1"/>
        <v>0</v>
      </c>
      <c r="R19" s="519">
        <f t="shared" si="1"/>
        <v>0</v>
      </c>
      <c r="S19" s="519">
        <f t="shared" si="1"/>
        <v>30</v>
      </c>
      <c r="T19" s="519">
        <f t="shared" si="1"/>
        <v>1500</v>
      </c>
      <c r="U19" s="519">
        <f t="shared" si="1"/>
        <v>0</v>
      </c>
      <c r="V19" s="519">
        <f t="shared" si="1"/>
        <v>20000</v>
      </c>
      <c r="W19" s="519">
        <f t="shared" si="1"/>
        <v>0</v>
      </c>
      <c r="X19" s="519">
        <f t="shared" si="1"/>
        <v>0</v>
      </c>
      <c r="Y19" s="519">
        <f t="shared" si="1"/>
        <v>0</v>
      </c>
      <c r="Z19" s="520">
        <f t="shared" si="1"/>
        <v>500</v>
      </c>
      <c r="AA19" s="521">
        <f t="shared" ref="AA19:AA25" si="2">SUM(G19:Z19)</f>
        <v>73252</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50000</v>
      </c>
      <c r="I37" s="554">
        <f t="shared" si="8"/>
        <v>20</v>
      </c>
      <c r="J37" s="554">
        <f t="shared" si="8"/>
        <v>0</v>
      </c>
      <c r="K37" s="554">
        <f t="shared" si="8"/>
        <v>1</v>
      </c>
      <c r="L37" s="554">
        <f t="shared" si="8"/>
        <v>500</v>
      </c>
      <c r="M37" s="554">
        <f t="shared" si="8"/>
        <v>100</v>
      </c>
      <c r="N37" s="554">
        <f t="shared" si="8"/>
        <v>600</v>
      </c>
      <c r="O37" s="554">
        <f t="shared" si="8"/>
        <v>1</v>
      </c>
      <c r="P37" s="554">
        <f t="shared" si="8"/>
        <v>0</v>
      </c>
      <c r="Q37" s="554">
        <f t="shared" si="8"/>
        <v>0</v>
      </c>
      <c r="R37" s="554">
        <f t="shared" si="8"/>
        <v>0</v>
      </c>
      <c r="S37" s="554">
        <f t="shared" si="8"/>
        <v>30</v>
      </c>
      <c r="T37" s="554">
        <f t="shared" si="8"/>
        <v>1500</v>
      </c>
      <c r="U37" s="554">
        <f t="shared" si="8"/>
        <v>0</v>
      </c>
      <c r="V37" s="554">
        <f t="shared" si="8"/>
        <v>20000</v>
      </c>
      <c r="W37" s="554">
        <f t="shared" si="8"/>
        <v>0</v>
      </c>
      <c r="X37" s="554">
        <f t="shared" si="8"/>
        <v>0</v>
      </c>
      <c r="Y37" s="554">
        <f t="shared" si="8"/>
        <v>0</v>
      </c>
      <c r="Z37" s="555">
        <f t="shared" si="8"/>
        <v>500</v>
      </c>
      <c r="AA37" s="556">
        <f t="shared" si="4"/>
        <v>73252</v>
      </c>
    </row>
    <row r="38" spans="2:27" ht="24" customHeight="1" x14ac:dyDescent="0.15">
      <c r="B38" s="186"/>
      <c r="C38" s="972"/>
      <c r="D38" s="247"/>
      <c r="E38" s="245" t="s">
        <v>319</v>
      </c>
      <c r="F38" s="585"/>
      <c r="G38" s="545">
        <f t="shared" ref="G38:Z38" si="9">SUM(G39:G41)</f>
        <v>0</v>
      </c>
      <c r="H38" s="545">
        <f t="shared" si="9"/>
        <v>50000</v>
      </c>
      <c r="I38" s="545">
        <f t="shared" si="9"/>
        <v>20</v>
      </c>
      <c r="J38" s="545">
        <f t="shared" si="9"/>
        <v>0</v>
      </c>
      <c r="K38" s="545">
        <f t="shared" si="9"/>
        <v>1</v>
      </c>
      <c r="L38" s="545">
        <f t="shared" si="9"/>
        <v>500</v>
      </c>
      <c r="M38" s="545">
        <f t="shared" si="9"/>
        <v>100</v>
      </c>
      <c r="N38" s="545">
        <f t="shared" si="9"/>
        <v>600</v>
      </c>
      <c r="O38" s="545">
        <f t="shared" si="9"/>
        <v>1</v>
      </c>
      <c r="P38" s="545">
        <f t="shared" si="9"/>
        <v>0</v>
      </c>
      <c r="Q38" s="545">
        <f t="shared" si="9"/>
        <v>0</v>
      </c>
      <c r="R38" s="545">
        <f t="shared" si="9"/>
        <v>0</v>
      </c>
      <c r="S38" s="545">
        <f t="shared" si="9"/>
        <v>30</v>
      </c>
      <c r="T38" s="545">
        <f t="shared" si="9"/>
        <v>1500</v>
      </c>
      <c r="U38" s="545">
        <f t="shared" si="9"/>
        <v>0</v>
      </c>
      <c r="V38" s="545">
        <f t="shared" si="9"/>
        <v>20000</v>
      </c>
      <c r="W38" s="545">
        <f t="shared" si="9"/>
        <v>0</v>
      </c>
      <c r="X38" s="545">
        <f t="shared" si="9"/>
        <v>0</v>
      </c>
      <c r="Y38" s="545">
        <f t="shared" si="9"/>
        <v>0</v>
      </c>
      <c r="Z38" s="546">
        <f t="shared" si="9"/>
        <v>500</v>
      </c>
      <c r="AA38" s="547">
        <f t="shared" si="4"/>
        <v>73252</v>
      </c>
    </row>
    <row r="39" spans="2:27" ht="24" customHeight="1" x14ac:dyDescent="0.15">
      <c r="B39" s="186"/>
      <c r="C39" s="972"/>
      <c r="D39" s="248"/>
      <c r="E39" s="243"/>
      <c r="F39" s="241" t="s">
        <v>233</v>
      </c>
      <c r="G39" s="548">
        <f>+ｱ.燃え殻!$Z$28</f>
        <v>0</v>
      </c>
      <c r="H39" s="548">
        <f>+ｲ.汚泥!$Z$28</f>
        <v>50000</v>
      </c>
      <c r="I39" s="548">
        <f>+ｳ.廃油!$Z$28</f>
        <v>0</v>
      </c>
      <c r="J39" s="548">
        <f>+ｴ.廃酸!$Z$28</f>
        <v>0</v>
      </c>
      <c r="K39" s="548">
        <f>+ｵ.廃ｱﾙｶﾘ!$Z$28</f>
        <v>0</v>
      </c>
      <c r="L39" s="548">
        <f>+ｶ.廃ﾌﾟﾗ類!$Z$28</f>
        <v>500</v>
      </c>
      <c r="M39" s="548">
        <f>+ｷ.紙くず!$Z$28</f>
        <v>100</v>
      </c>
      <c r="N39" s="548">
        <f>+ｸ.木くず!$Z$28</f>
        <v>600</v>
      </c>
      <c r="O39" s="548">
        <f>+ｹ.繊維くず!$Z$28</f>
        <v>1</v>
      </c>
      <c r="P39" s="548">
        <f>+ｺ.動植物性残さ!$Z$28</f>
        <v>0</v>
      </c>
      <c r="Q39" s="548">
        <f>+ｻ.動物系固形不要物!$Z$28</f>
        <v>0</v>
      </c>
      <c r="R39" s="548">
        <f>+ｼ.ｺﾞﾑくず!$Z$28</f>
        <v>0</v>
      </c>
      <c r="S39" s="548">
        <f>+ｽ.金属くず!$Z$28</f>
        <v>30</v>
      </c>
      <c r="T39" s="548">
        <f>+ｾ.ｶﾞﾗｽ･ｺﾝｸﾘ･陶磁器くず!$Z$28</f>
        <v>1500</v>
      </c>
      <c r="U39" s="548">
        <f>+ｿ.鉱さい!$Z$28</f>
        <v>0</v>
      </c>
      <c r="V39" s="548">
        <f>+ﾀ.がれき類!$Z$28</f>
        <v>20000</v>
      </c>
      <c r="W39" s="548">
        <f>+ﾁ.動物のふん尿!$Z$28</f>
        <v>0</v>
      </c>
      <c r="X39" s="548">
        <f>+ﾂ.動物の死体!$Z$28</f>
        <v>0</v>
      </c>
      <c r="Y39" s="548">
        <f>+ﾃ.ばいじん!$Z$28</f>
        <v>0</v>
      </c>
      <c r="Z39" s="549">
        <f>+ﾄ.混合廃棄物その他!$Z$28</f>
        <v>500</v>
      </c>
      <c r="AA39" s="550">
        <f t="shared" si="4"/>
        <v>73231</v>
      </c>
    </row>
    <row r="40" spans="2:27" ht="24" customHeight="1" x14ac:dyDescent="0.15">
      <c r="B40" s="186"/>
      <c r="C40" s="972"/>
      <c r="D40" s="248"/>
      <c r="E40" s="243"/>
      <c r="F40" s="241" t="s">
        <v>318</v>
      </c>
      <c r="G40" s="548">
        <f>+ｱ.燃え殻!$Z$29</f>
        <v>0</v>
      </c>
      <c r="H40" s="548">
        <f>+ｲ.汚泥!$Z$29</f>
        <v>0</v>
      </c>
      <c r="I40" s="548">
        <f>+ｳ.廃油!$Z$29</f>
        <v>20</v>
      </c>
      <c r="J40" s="548">
        <f>+ｴ.廃酸!$Z$29</f>
        <v>0</v>
      </c>
      <c r="K40" s="548">
        <f>+ｵ.廃ｱﾙｶﾘ!$Z$29</f>
        <v>1</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21</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50000</v>
      </c>
      <c r="I43" s="557">
        <f>+ｳ.廃油!$AK$27</f>
        <v>20</v>
      </c>
      <c r="J43" s="557">
        <f>+ｴ.廃酸!$AK$27</f>
        <v>0</v>
      </c>
      <c r="K43" s="557">
        <f>+ｵ.廃ｱﾙｶﾘ!$AK$27</f>
        <v>1</v>
      </c>
      <c r="L43" s="557">
        <f>+ｶ.廃ﾌﾟﾗ類!$AK$27</f>
        <v>500</v>
      </c>
      <c r="M43" s="557">
        <f>+ｷ.紙くず!$AK$27</f>
        <v>100</v>
      </c>
      <c r="N43" s="557">
        <f>+ｸ.木くず!$AK$27</f>
        <v>600</v>
      </c>
      <c r="O43" s="557">
        <f>+ｹ.繊維くず!$AK$27</f>
        <v>1</v>
      </c>
      <c r="P43" s="557">
        <f>+ｺ.動植物性残さ!$AK$27</f>
        <v>0</v>
      </c>
      <c r="Q43" s="557">
        <f>+ｻ.動物系固形不要物!$AK$27</f>
        <v>0</v>
      </c>
      <c r="R43" s="557">
        <f>+ｼ.ｺﾞﾑくず!$AK$27</f>
        <v>0</v>
      </c>
      <c r="S43" s="557">
        <f>+ｽ.金属くず!$AK$27</f>
        <v>30</v>
      </c>
      <c r="T43" s="557">
        <f>+ｾ.ｶﾞﾗｽ･ｺﾝｸﾘ･陶磁器くず!$AK$27</f>
        <v>1500</v>
      </c>
      <c r="U43" s="557">
        <f>+ｿ.鉱さい!$AK$27</f>
        <v>0</v>
      </c>
      <c r="V43" s="557">
        <f>+ﾀ.がれき類!$AK$27</f>
        <v>20000</v>
      </c>
      <c r="W43" s="557">
        <f>+ﾁ.動物のふん尿!$AK$27</f>
        <v>0</v>
      </c>
      <c r="X43" s="557">
        <f>+ﾂ.動物の死体!$AK$27</f>
        <v>0</v>
      </c>
      <c r="Y43" s="557">
        <f>+ﾃ.ばいじん!$AK$27</f>
        <v>0</v>
      </c>
      <c r="Z43" s="558">
        <f>+ﾄ.混合廃棄物その他!$AK$27</f>
        <v>500</v>
      </c>
      <c r="AA43" s="559">
        <f t="shared" si="4"/>
        <v>73252</v>
      </c>
    </row>
    <row r="44" spans="2:27" ht="24" customHeight="1" x14ac:dyDescent="0.15">
      <c r="B44" s="186"/>
      <c r="C44" s="193"/>
      <c r="D44" s="191" t="s">
        <v>188</v>
      </c>
      <c r="E44" s="969" t="s">
        <v>236</v>
      </c>
      <c r="F44" s="970"/>
      <c r="G44" s="560">
        <f>+ｱ.燃え殻!$AK$30</f>
        <v>0</v>
      </c>
      <c r="H44" s="560">
        <f>+ｲ.汚泥!$AK$30</f>
        <v>1000</v>
      </c>
      <c r="I44" s="560">
        <f>+ｳ.廃油!$AK$30</f>
        <v>10</v>
      </c>
      <c r="J44" s="560">
        <f>+ｴ.廃酸!$AK$30</f>
        <v>0</v>
      </c>
      <c r="K44" s="560">
        <f>+ｵ.廃ｱﾙｶﾘ!$AK$30</f>
        <v>1</v>
      </c>
      <c r="L44" s="560">
        <f>+ｶ.廃ﾌﾟﾗ類!$AK$30</f>
        <v>400</v>
      </c>
      <c r="M44" s="560">
        <f>+ｷ.紙くず!$AK$30</f>
        <v>80</v>
      </c>
      <c r="N44" s="560">
        <f>+ｸ.木くず!$AK$30</f>
        <v>400</v>
      </c>
      <c r="O44" s="560">
        <f>+ｹ.繊維くず!$AK$30</f>
        <v>1</v>
      </c>
      <c r="P44" s="560">
        <f>+ｺ.動植物性残さ!$AK$30</f>
        <v>0</v>
      </c>
      <c r="Q44" s="560">
        <f>+ｻ.動物系固形不要物!$AK$30</f>
        <v>0</v>
      </c>
      <c r="R44" s="560">
        <f>+ｼ.ｺﾞﾑくず!$AK$30</f>
        <v>0</v>
      </c>
      <c r="S44" s="560">
        <f>+ｽ.金属くず!$AK$30</f>
        <v>25</v>
      </c>
      <c r="T44" s="560">
        <f>+ｾ.ｶﾞﾗｽ･ｺﾝｸﾘ･陶磁器くず!$AK$30</f>
        <v>1000</v>
      </c>
      <c r="U44" s="560">
        <f>+ｿ.鉱さい!$AK$30</f>
        <v>0</v>
      </c>
      <c r="V44" s="560">
        <f>+ﾀ.がれき類!$AK$30</f>
        <v>5000</v>
      </c>
      <c r="W44" s="560">
        <f>+ﾁ.動物のふん尿!$AK$30</f>
        <v>0</v>
      </c>
      <c r="X44" s="560">
        <f>+ﾂ.動物の死体!$AK$30</f>
        <v>0</v>
      </c>
      <c r="Y44" s="560">
        <f>+ﾃ.ばいじん!$AK$30</f>
        <v>0</v>
      </c>
      <c r="Z44" s="561">
        <f>+ﾄ.混合廃棄物その他!$AK$30</f>
        <v>300</v>
      </c>
      <c r="AA44" s="562">
        <f t="shared" si="4"/>
        <v>8217</v>
      </c>
    </row>
    <row r="45" spans="2:27" ht="24" customHeight="1" x14ac:dyDescent="0.15">
      <c r="B45" s="186"/>
      <c r="C45" s="193"/>
      <c r="D45" s="584" t="s">
        <v>190</v>
      </c>
      <c r="E45" s="962" t="s">
        <v>237</v>
      </c>
      <c r="F45" s="963"/>
      <c r="G45" s="563">
        <f>+ｱ.燃え殻!$AR$24</f>
        <v>0</v>
      </c>
      <c r="H45" s="563">
        <f>+ｲ.汚泥!$AR$24</f>
        <v>50000</v>
      </c>
      <c r="I45" s="563">
        <f>+ｳ.廃油!$AR$24</f>
        <v>0</v>
      </c>
      <c r="J45" s="563">
        <f>+ｴ.廃酸!$AR$24</f>
        <v>0</v>
      </c>
      <c r="K45" s="563">
        <f>+ｵ.廃ｱﾙｶﾘ!$AR$24</f>
        <v>0</v>
      </c>
      <c r="L45" s="563">
        <f>+ｶ.廃ﾌﾟﾗ類!$AR$24</f>
        <v>500</v>
      </c>
      <c r="M45" s="563">
        <f>+ｷ.紙くず!$AR$24</f>
        <v>100</v>
      </c>
      <c r="N45" s="563">
        <f>+ｸ.木くず!$AR$24</f>
        <v>600</v>
      </c>
      <c r="O45" s="563">
        <f>+ｹ.繊維くず!$AR$24</f>
        <v>1</v>
      </c>
      <c r="P45" s="563">
        <f>+ｺ.動植物性残さ!$AR$24</f>
        <v>0</v>
      </c>
      <c r="Q45" s="563">
        <f>+ｻ.動物系固形不要物!$AR$24</f>
        <v>0</v>
      </c>
      <c r="R45" s="563">
        <f>+ｼ.ｺﾞﾑくず!$AR$24</f>
        <v>0</v>
      </c>
      <c r="S45" s="563">
        <f>+ｽ.金属くず!$AR$24</f>
        <v>30</v>
      </c>
      <c r="T45" s="563">
        <f>+ｾ.ｶﾞﾗｽ･ｺﾝｸﾘ･陶磁器くず!$AR$24</f>
        <v>1500</v>
      </c>
      <c r="U45" s="563">
        <f>+ｿ.鉱さい!$AR$24</f>
        <v>0</v>
      </c>
      <c r="V45" s="563">
        <f>+ﾀ.がれき類!$AR$24</f>
        <v>20000</v>
      </c>
      <c r="W45" s="563">
        <f>+ﾁ.動物のふん尿!$AR$24</f>
        <v>0</v>
      </c>
      <c r="X45" s="563">
        <f>+ﾂ.動物の死体!$AR$24</f>
        <v>0</v>
      </c>
      <c r="Y45" s="563">
        <f>+ﾃ.ばいじん!$AR$24</f>
        <v>0</v>
      </c>
      <c r="Z45" s="564">
        <f>+ﾄ.混合廃棄物その他!$AR$24</f>
        <v>500</v>
      </c>
      <c r="AA45" s="565">
        <f t="shared" si="4"/>
        <v>73231</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5.0999999999999996</v>
      </c>
      <c r="H55" s="634">
        <f t="shared" ref="H55:Z55" si="10">IF(H9="0",+H19+H20,+H9+H19+H20)</f>
        <v>99568.3</v>
      </c>
      <c r="I55" s="634">
        <f t="shared" si="10"/>
        <v>49.6</v>
      </c>
      <c r="J55" s="634">
        <f t="shared" si="10"/>
        <v>0</v>
      </c>
      <c r="K55" s="634">
        <f t="shared" si="10"/>
        <v>2.6</v>
      </c>
      <c r="L55" s="634">
        <f t="shared" si="10"/>
        <v>997</v>
      </c>
      <c r="M55" s="634">
        <f t="shared" si="10"/>
        <v>205.5</v>
      </c>
      <c r="N55" s="634">
        <f t="shared" si="10"/>
        <v>1193.4000000000001</v>
      </c>
      <c r="O55" s="634">
        <f t="shared" si="10"/>
        <v>2</v>
      </c>
      <c r="P55" s="634">
        <f t="shared" si="10"/>
        <v>0</v>
      </c>
      <c r="Q55" s="634">
        <f t="shared" si="10"/>
        <v>0</v>
      </c>
      <c r="R55" s="634">
        <f t="shared" si="10"/>
        <v>0</v>
      </c>
      <c r="S55" s="634">
        <f t="shared" si="10"/>
        <v>58</v>
      </c>
      <c r="T55" s="634">
        <f t="shared" si="10"/>
        <v>2974.7</v>
      </c>
      <c r="U55" s="634">
        <f t="shared" si="10"/>
        <v>0</v>
      </c>
      <c r="V55" s="634">
        <f t="shared" si="10"/>
        <v>48144.3</v>
      </c>
      <c r="W55" s="634">
        <f t="shared" si="10"/>
        <v>0</v>
      </c>
      <c r="X55" s="634">
        <f t="shared" si="10"/>
        <v>0</v>
      </c>
      <c r="Y55" s="634">
        <f t="shared" si="10"/>
        <v>0</v>
      </c>
      <c r="Z55" s="634">
        <f t="shared" si="10"/>
        <v>1052.0999999999999</v>
      </c>
      <c r="AA55" s="633">
        <f>+AA9+AA19+AA20</f>
        <v>154252.6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６年    ６月    ２１日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横浜市西区みなとみらい３－３－３</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鹿島建設株式会社　横浜支店
常務執行役員支店長　桐生　雅文</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鹿島建設株式会社　横浜支店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2243</v>
      </c>
      <c r="Q25" s="1086"/>
      <c r="R25" s="1086"/>
      <c r="S25" s="1086"/>
      <c r="T25" s="1086"/>
      <c r="U25" s="1087"/>
    </row>
    <row r="26" spans="1:22" ht="26.25" customHeight="1" x14ac:dyDescent="0.15">
      <c r="C26" s="1099" t="s">
        <v>11</v>
      </c>
      <c r="D26" s="1100"/>
      <c r="E26" s="1101"/>
      <c r="F26" s="1118" t="str">
        <f>+表紙!F50</f>
        <v>横浜市西区みなとみらい３－３－３</v>
      </c>
      <c r="G26" s="1119"/>
      <c r="H26" s="1119"/>
      <c r="I26" s="1119"/>
      <c r="J26" s="1119"/>
      <c r="K26" s="1119"/>
      <c r="L26" s="1119"/>
      <c r="M26" s="1119"/>
      <c r="N26" s="454" t="s">
        <v>172</v>
      </c>
      <c r="O26" s="383"/>
      <c r="P26" s="383"/>
      <c r="Q26" s="1113" t="str">
        <f>IF(+表紙!Q50="","",+表紙!Q50)</f>
        <v>045-641-8133</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140374</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766</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12</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81000.600000000006</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xml:space="preserve">令和５年度の目標としては：
・土木工事：最終処分率3％未満、混合廃棄物の分別強化、廃棄物データの定期的確認
・建築工事：最終処分率3％未満、社内システムを活用し現場毎の廃棄物削減計画の実行・監視・結果評価の流れを整備する。施工計画における手戻り、やり直し作業や意図しない突貫工事化を防止することにより、廃棄物の削減と大量排出工事のゼロを目指す。
・その他取り組み：３Ｒ推進活動を展開し、抑制・分別・代替品使用の指導と支援、リサイクル率の高い処理業者を起用する。リサイクル可能な廃プラスチックの更なる分別を徹底し、再資源化を図る。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11</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73252</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令和６年度の目標としては：
・土木工事：最終処分率3％未満、混合廃棄物の分別強化、廃棄物データの定期的確認
・建築工事：生産性向上活動を通した廃棄物の低減、３R活動を継続した上で、サスティナブル調達を推進し、サーキュラーエコノミーに繋げる活動を実施する。
・その他の取り組み：３R推進活動（抑制・分別・代替品使用）を継続する。処理施設の現地確認を継続実施し、優良処理業者を起用する。廃プラスチックの更なる分別を徹底し、再資源化を図る。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・標準分別ルールによる：
　・土木工事…コンガラ、アスファルトガラ、廃プラ、硬質塩ビ管、金属くず、木くず、
              段ボール、紙くず、混合廃棄(９品目)、
　・建築工事…現場規模別(5000㎥まで・50000㎥まで・50000㎥以上)・工程別(基礎工事、
　　　　　　　躯体工事、仕上げ工事)で品目を設定(４品目～１９品目)</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・標準分別ルールによる：
　・土木工事…コンガラ、アスファルトガラ、廃プラ、硬質塩ビ管、金属くず、木くず、段ボール、紙くず、混合廃棄(９品目)、
　・建築工事…現場規模別(5000㎥まで・50000㎥まで・50000㎥以上)・工程別(基礎工事、躯体工事、仕上げ工事)で品目を設定(４品目～１９品目)、メーカーリサイクルの積極的採用</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81000.600000000006</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15389.2</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80536.800000000003</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処理委託業者選定の際は、適正業者の起用を徹底することで不法投棄防止に努めている。また、処理施設については、定期的に視察し、視察結果を社内WEBページに掲載して情報共有を図り、環境リスクを回避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73252</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8217</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73231</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処理委託業者選定については、従来の取組を継続し、特に混合廃棄物取扱業者の精査を継続する。現場で取り組むゼロエミッション活動の観点から工事現場における分別努力が正しく反映されるようなリサイクル率の高い業者選定や、廃棄物処理法改正に伴う、優良産廃処理業者認定制度において認定された業者等への委託へと絞り込みを行う。３Ｒ推進活動のモデル現場選定によるゼロエミッションの活性化を図る。リサイクル可能な廃プラスチックの更なる分別を徹底し、再資源化を図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2024-06-24T05:12:57Z</dcterms:created>
  <dcterms:modified xsi:type="dcterms:W3CDTF">2024-09-05T05:05:10Z</dcterms:modified>
</cp:coreProperties>
</file>