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<sst xmlns="http://schemas.openxmlformats.org/spreadsheetml/2006/main" count="3275" uniqueCount="460">
  <si>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</si>
  <si>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</si>
  <si>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</si>
  <si>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</si>
  <si>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</si>
  <si>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</si>
  <si>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</si>
  <si>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</si>
  <si>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</si>
  <si>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</si>
  <si>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</si>
  <si>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</si>
  <si>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</si>
  <si>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</si>
  <si>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</si>
  <si>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</si>
  <si>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</si>
  <si>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</si>
  <si>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</si>
  <si>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</si>
  <si>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</si>
  <si>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</si>
  <si>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</si>
  <si>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</si>
  <si>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</si>
  <si>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</si>
  <si>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</si>
  <si>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</si>
  <si>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</si>
  <si>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</si>
  <si>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</si>
  <si>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</si>
  <si>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</si>
  <si>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</si>
  <si>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</si>
  <si>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</si>
  <si>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</si>
  <si>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</si>
  <si>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</si>
  <si>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</si>
  <si>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</si>
  <si>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</si>
  <si>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</si>
  <si>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</si>
  <si>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</si>
  <si>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</si>
  <si>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</si>
  <si>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</si>
  <si>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</si>
  <si>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</si>
  <si>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</si>
  <si>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</si>
  <si>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</si>
  <si>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</si>
  <si>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</si>
  <si>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</si>
  <si>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</si>
  <si>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</si>
  <si>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</si>
  <si>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</si>
  <si>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</si>
  <si>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</si>
  <si>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</si>
  <si>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</si>
  <si>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</si>
  <si>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</si>
  <si>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</si>
  <si>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</si>
  <si>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</si>
  <si>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</si>
  <si>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</si>
  <si>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</si>
  <si>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</si>
  <si>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</si>
  <si>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</si>
  <si>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</si>
  <si>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</si>
  <si>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</si>
  <si>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</si>
  <si>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</si>
  <si>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</si>
  <si>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</si>
  <si>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</si>
  <si>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</si>
  <si>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</si>
  <si>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</si>
  <si>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</si>
  <si>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</si>
  <si>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</si>
  <si>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</si>
  <si>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</si>
  <si>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</si>
  <si>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</si>
  <si>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</si>
  <si>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</si>
  <si>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</si>
  <si>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</si>
  <si>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</si>
  <si>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</si>
  <si>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</si>
  <si>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</si>
  <si>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</si>
  <si>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</si>
  <si>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</si>
  <si>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</si>
  <si>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</si>
  <si>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</si>
  <si>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</si>
  <si>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</si>
  <si>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</si>
  <si>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</si>
  <si>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</si>
  <si>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</si>
  <si>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</si>
  <si>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</si>
  <si>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</si>
  <si>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</si>
  <si>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</si>
  <si>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</si>
  <si>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</si>
  <si>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</si>
  <si>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</si>
  <si>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</si>
  <si>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</si>
  <si>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</si>
  <si>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</si>
  <si>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</si>
  <si>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</si>
  <si>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</si>
  <si>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</si>
  <si>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</si>
  <si>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</si>
  <si>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</si>
  <si>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</si>
  <si>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</si>
  <si>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</si>
  <si>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</si>
  <si>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</si>
  <si>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</si>
  <si>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</si>
  <si>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</si>
  <si>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</si>
  <si>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</si>
  <si>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</si>
  <si>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</si>
  <si>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</si>
  <si>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</si>
  <si>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</si>
  <si>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</si>
  <si>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</si>
  <si>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</si>
  <si>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</si>
  <si>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</si>
  <si>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</si>
  <si>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</si>
  <si>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</si>
  <si>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</si>
  <si>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</si>
  <si>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</si>
  <si>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</si>
  <si>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</si>
  <si>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</si>
  <si>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</si>
  <si>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</si>
  <si>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</si>
  <si>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</si>
  <si>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</si>
  <si>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</si>
  <si>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</si>
  <si>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</si>
  <si>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</si>
  <si>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</si>
  <si>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</si>
  <si>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</si>
  <si>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</si>
  <si>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</si>
  <si>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</si>
  <si>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</si>
  <si>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</si>
  <si>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</si>
  <si>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</si>
  <si>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</si>
  <si>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</si>
  <si>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</si>
  <si>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</si>
  <si>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</si>
  <si>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</si>
  <si>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</si>
  <si>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</si>
  <si>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</si>
  <si>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</si>
  <si>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</si>
  <si>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</si>
  <si>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</si>
  <si>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</si>
  <si>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</si>
  <si>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</si>
  <si>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</si>
  <si>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</si>
  <si>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</si>
  <si>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</si>
  <si>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</si>
  <si>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</si>
  <si>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</si>
  <si>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</si>
  <si>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</si>
  <si>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</si>
  <si>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</si>
  <si>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</si>
  <si>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</si>
  <si>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</si>
  <si>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</si>
  <si>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</si>
  <si>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</si>
  <si>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</si>
  <si>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</si>
  <si>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</si>
  <si>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</si>
  <si>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</si>
  <si>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</si>
  <si>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</si>
  <si>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</si>
  <si>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</si>
  <si>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</si>
  <si>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</si>
  <si>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</si>
  <si>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</si>
  <si>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</si>
  <si>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</si>
  <si>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</si>
  <si>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</si>
  <si>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</si>
  <si>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</si>
  <si>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</si>
  <si>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</si>
  <si>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</si>
  <si>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</si>
  <si>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</si>
  <si>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</si>
  <si>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</si>
  <si>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</si>
  <si>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</si>
  <si>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</si>
  <si>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</si>
  <si>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</si>
  <si>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</si>
  <si>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</si>
  <si>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</si>
  <si>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</si>
  <si>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</si>
  <si>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</si>
  <si>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</si>
  <si>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</si>
  <si>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</si>
  <si>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</si>
  <si>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</si>
  <si>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</si>
  <si>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</si>
  <si>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</si>
  <si>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</si>
  <si>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</si>
  <si>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</si>
  <si>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</si>
  <si>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</si>
  <si>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</si>
  <si>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</si>
  <si>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</si>
  <si>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</si>
  <si>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</si>
  <si>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</si>
  <si>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</si>
  <si>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</si>
  <si>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</si>
  <si>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</si>
  <si>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</si>
  <si>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</si>
  <si>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</si>
  <si>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</si>
  <si>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</si>
  <si>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</si>
  <si>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</si>
  <si>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</si>
  <si>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</si>
  <si>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</si>
  <si>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</si>
  <si>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</si>
  <si>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</si>
  <si>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</si>
  <si>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</si>
  <si>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</si>
  <si>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</si>
  <si>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</si>
  <si>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</si>
  <si>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</si>
  <si>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</si>
  <si>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</si>
  <si>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</si>
  <si>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</si>
  <si>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</si>
  <si>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</si>
  <si>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</si>
  <si>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</si>
  <si>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</si>
  <si>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</si>
  <si>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</si>
  <si>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</si>
  <si>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</si>
  <si>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</si>
  <si>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</si>
  <si>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</si>
  <si>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</si>
  <si>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</si>
  <si>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</si>
  <si>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</si>
  <si>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</si>
  <si>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</si>
  <si>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</si>
  <si>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</si>
  <si>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</si>
  <si>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</si>
  <si>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</si>
  <si>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</si>
  <si>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</si>
  <si>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</si>
  <si>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</si>
  <si>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</si>
  <si>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</si>
  <si>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</si>
  <si>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</si>
  <si>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</si>
  <si>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</si>
  <si>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</si>
  <si>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</si>
  <si>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</si>
  <si>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</si>
  <si>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</si>
  <si>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</si>
  <si>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</si>
  <si>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</si>
  <si>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</si>
  <si>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</si>
  <si>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</si>
  <si>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</si>
  <si>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</si>
  <si>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</si>
  <si>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</si>
  <si>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</si>
  <si>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</si>
  <si>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</si>
  <si>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</si>
  <si>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</si>
  <si>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</si>
  <si>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</si>
  <si>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</si>
  <si>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</si>
  <si>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</si>
  <si>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</si>
  <si>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</si>
  <si>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</si>
  <si>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</si>
  <si>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</si>
  <si>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</si>
  <si>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</si>
  <si>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</si>
  <si>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</si>
  <si>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</si>
  <si>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</si>
  <si>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</si>
  <si>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</si>
  <si>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</si>
  <si>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</si>
  <si>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</si>
  <si>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</si>
  <si>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</si>
  <si>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</si>
  <si>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</si>
  <si>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</si>
  <si>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</si>
  <si>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</si>
  <si>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</si>
  <si>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</si>
  <si>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</si>
  <si>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</si>
  <si>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</si>
  <si>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</si>
  <si>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</si>
  <si>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</si>
  <si>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</si>
  <si>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</si>
  <si>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</si>
  <si>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</si>
  <si>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</si>
  <si>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</si>
  <si>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</si>
  <si>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</si>
  <si>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</si>
  <si>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</si>
  <si>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</si>
  <si>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</si>
  <si>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</si>
  <si>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</si>
  <si>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</si>
  <si>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</si>
  <si>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</si>
  <si>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</si>
  <si>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</si>
  <si>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</si>
  <si>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</si>
  <si>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</si>
  <si>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</si>
  <si>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</si>
  <si>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</si>
  <si>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</si>
  <si>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</si>
  <si>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</si>
  <si>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</si>
  <si>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</si>
  <si>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</si>
  <si>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</si>
  <si>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</si>
  <si>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</si>
  <si>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</si>
  <si>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</si>
  <si>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</si>
  <si>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</si>
  <si>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</si>
  <si>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</si>
  <si>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</si>
  <si>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</si>
  <si>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</si>
  <si>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</si>
  <si>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</si>
  <si>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</si>
  <si>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</si>
  <si>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</si>
  <si>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</si>
  <si>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</si>
  <si>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</si>
  <si>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</si>
  <si>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</si>
  <si>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</si>
  <si>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</si>
  <si>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</si>
  <si>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</si>
  <si>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</si>
  <si>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</si>
  <si>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</si>
  <si>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</si>
  <si>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</si>
  <si>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</si>
  <si>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</si>
  <si>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</si>
  <si>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045-932-0051</t>
    <phoneticPr fontId="3"/>
  </si>
  <si>
    <t>神奈川県横浜市都筑区池辺町4615</t>
    <phoneticPr fontId="3"/>
  </si>
  <si>
    <t>株式会社ライクス　神奈川導管事業所
所長　谷内豊治</t>
    <phoneticPr fontId="3"/>
  </si>
  <si>
    <t>株式会社ライクス　神奈川導管事業所</t>
    <phoneticPr fontId="3"/>
  </si>
  <si>
    <t>Ｄ－建設業</t>
    <phoneticPr fontId="3"/>
  </si>
  <si>
    <t>ガス工事</t>
    <phoneticPr fontId="3"/>
  </si>
  <si>
    <t>横浜市長</t>
    <phoneticPr fontId="3"/>
  </si>
  <si>
    <t>令和    6年    5月    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</si>
</sst>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458</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452</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2247</v>
      </c>
      <c r="N48" s="573"/>
      <c r="O48" s="574"/>
    </row>
    <row r="49" spans="3:21" ht="18" customHeight="1" x14ac:dyDescent="0.15">
      <c r="C49" s="523" t="s">
        <v>11</v>
      </c>
      <c r="D49" s="555"/>
      <c r="E49" s="556"/>
      <c r="F49" s="542" t="s">
        <v>453</v>
      </c>
      <c r="G49" s="543"/>
      <c r="H49" s="543"/>
      <c r="I49" s="543"/>
      <c r="J49" s="543"/>
      <c r="K49" s="543"/>
      <c r="L49" s="471" t="s">
        <v>172</v>
      </c>
      <c r="M49" s="474"/>
      <c r="N49" s="575" t="s">
        <v>452</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2093</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26</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3468.3</v>
      </c>
      <c r="I63" s="293" t="s">
        <v>4</v>
      </c>
      <c r="J63" s="594" t="s">
        <v>324</v>
      </c>
      <c r="K63" s="595"/>
      <c r="L63" s="596"/>
      <c r="M63" s="592">
        <f>+別紙!AA14</f>
        <v>3468.3</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3468.3</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株式会社ライクス　神奈川導管事業所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42.6</v>
      </c>
      <c r="E24" s="655"/>
      <c r="F24" s="655"/>
      <c r="G24" s="212" t="s">
        <v>198</v>
      </c>
      <c r="H24" s="644">
        <f>+F12</f>
        <v>63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63</v>
      </c>
      <c r="Q27" s="704"/>
      <c r="R27" s="704"/>
      <c r="S27" s="704"/>
      <c r="T27" s="54" t="s">
        <v>38</v>
      </c>
      <c r="U27" s="74"/>
      <c r="V27" s="74"/>
      <c r="Y27" s="72" t="s">
        <v>39</v>
      </c>
      <c r="Z27" s="75"/>
      <c r="AH27" s="63"/>
      <c r="AI27" s="63"/>
      <c r="AJ27" s="63"/>
      <c r="AK27" s="63"/>
      <c r="AL27" s="674">
        <f>+AH18+P27</f>
        <v>63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42.6</v>
      </c>
      <c r="E29" s="655"/>
      <c r="F29" s="655"/>
      <c r="G29" s="212" t="s">
        <v>198</v>
      </c>
      <c r="H29" s="644">
        <f>+AL27</f>
        <v>63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63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42.6</v>
      </c>
      <c r="E31" s="655"/>
      <c r="F31" s="655"/>
      <c r="G31" s="212" t="s">
        <v>198</v>
      </c>
      <c r="H31" s="644">
        <f>+AS24</f>
        <v>63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4199.2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3418.3</v>
      </c>
      <c r="E24" s="655"/>
      <c r="F24" s="655"/>
      <c r="G24" s="212" t="s">
        <v>198</v>
      </c>
      <c r="H24" s="644">
        <f>+F12</f>
        <v>4199.2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4199.2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4199.2</v>
      </c>
      <c r="Q27" s="704"/>
      <c r="R27" s="704"/>
      <c r="S27" s="704"/>
      <c r="T27" s="54" t="s">
        <v>38</v>
      </c>
      <c r="U27" s="74"/>
      <c r="V27" s="74"/>
      <c r="Y27" s="72" t="s">
        <v>39</v>
      </c>
      <c r="Z27" s="75"/>
      <c r="AH27" s="63"/>
      <c r="AI27" s="63"/>
      <c r="AJ27" s="63"/>
      <c r="AK27" s="63"/>
      <c r="AL27" s="674">
        <f>+AH18+P27</f>
        <v>4199.2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4199.2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3418.3</v>
      </c>
      <c r="E29" s="655"/>
      <c r="F29" s="655"/>
      <c r="G29" s="212" t="s">
        <v>198</v>
      </c>
      <c r="H29" s="644">
        <f>+AL27</f>
        <v>4199.2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4199.2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3418.3</v>
      </c>
      <c r="E31" s="655"/>
      <c r="F31" s="655"/>
      <c r="G31" s="212" t="s">
        <v>198</v>
      </c>
      <c r="H31" s="644">
        <f>+AS24</f>
        <v>4199.2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株式会社ライクス　神奈川導管事業所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7.4</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7.4</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7.4</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株式会社ライクス　神奈川導管事業所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42.6</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3418.3</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7.4</v>
      </c>
      <c r="AA9" s="395">
        <f>IF(SUM(G9:Z9)&gt;0,SUM(G9:Z9),IF(AA$19&gt;0,"0",0))</f>
        <v>3468.3</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42.6</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3418.3</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7.4</v>
      </c>
      <c r="AA14" s="401">
        <f t="shared" si="0"/>
        <v>3468.3</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42.6</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3418.3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7.4</v>
      </c>
      <c r="AA16" s="401">
        <f t="shared" si="0"/>
        <v>3468.3</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63</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4199.2</v>
      </c>
      <c r="W19" s="405">
        <f t="shared" si="1"/>
        <v>0</v>
      </c>
      <c r="X19" s="405">
        <f t="shared" si="1"/>
        <v>0</v>
      </c>
      <c r="Y19" s="405">
        <f t="shared" si="1"/>
        <v>0</v>
      </c>
      <c r="Z19" s="406">
        <f t="shared" si="1"/>
        <v>0</v>
      </c>
      <c r="AA19" s="407">
        <f t="shared" ref="AA19:AA25" si="2">SUM(G19:Z19)</f>
        <v>4262.2</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63</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4199.2</v>
      </c>
      <c r="W37" s="441">
        <f t="shared" si="8"/>
        <v>0</v>
      </c>
      <c r="X37" s="441">
        <f t="shared" si="8"/>
        <v>0</v>
      </c>
      <c r="Y37" s="441">
        <f t="shared" si="8"/>
        <v>0</v>
      </c>
      <c r="Z37" s="442">
        <f t="shared" si="8"/>
        <v>0</v>
      </c>
      <c r="AA37" s="443">
        <f t="shared" si="4"/>
        <v>4262.2</v>
      </c>
    </row>
    <row r="38" spans="2:27" ht="24" customHeight="1" x14ac:dyDescent="0.15">
      <c r="B38" s="182"/>
      <c r="C38" s="782"/>
      <c r="D38" s="225"/>
      <c r="E38" s="223" t="s">
        <v>262</v>
      </c>
      <c r="F38" s="469"/>
      <c r="G38" s="432">
        <f t="shared" ref="G38:Z38" si="9">SUM(G39:G41)</f>
        <v>0</v>
      </c>
      <c r="H38" s="432">
        <f t="shared" si="9"/>
        <v>63</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4199.2</v>
      </c>
      <c r="W38" s="432">
        <f t="shared" si="9"/>
        <v>0</v>
      </c>
      <c r="X38" s="432">
        <f t="shared" si="9"/>
        <v>0</v>
      </c>
      <c r="Y38" s="432">
        <f t="shared" si="9"/>
        <v>0</v>
      </c>
      <c r="Z38" s="433">
        <f t="shared" si="9"/>
        <v>0</v>
      </c>
      <c r="AA38" s="434">
        <f t="shared" si="4"/>
        <v>4262.2</v>
      </c>
    </row>
    <row r="39" spans="2:27" ht="24" customHeight="1" x14ac:dyDescent="0.15">
      <c r="B39" s="182"/>
      <c r="C39" s="782"/>
      <c r="D39" s="226"/>
      <c r="E39" s="221"/>
      <c r="F39" s="219" t="s">
        <v>235</v>
      </c>
      <c r="G39" s="435">
        <f>+ｱ.燃え殻!$AA$28</f>
        <v>0</v>
      </c>
      <c r="H39" s="435">
        <f>+ｲ.汚泥!$AA$28</f>
        <v>63</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4199.2</v>
      </c>
      <c r="W39" s="435">
        <f>+ﾁ.動物のふん尿!$AA$28</f>
        <v>0</v>
      </c>
      <c r="X39" s="435">
        <f>+ﾂ.動物の死体!$AA$28</f>
        <v>0</v>
      </c>
      <c r="Y39" s="435">
        <f>+ﾃ.ばいじん!$AA$28</f>
        <v>0</v>
      </c>
      <c r="Z39" s="436">
        <f>+ﾄ.混合廃棄物その他!$AA$28</f>
        <v>0</v>
      </c>
      <c r="AA39" s="437">
        <f t="shared" si="4"/>
        <v>4262.2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63</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4199.2</v>
      </c>
      <c r="W43" s="444">
        <f>+ﾁ.動物のふん尿!$AL$27</f>
        <v>0</v>
      </c>
      <c r="X43" s="444">
        <f>+ﾂ.動物の死体!$AL$27</f>
        <v>0</v>
      </c>
      <c r="Y43" s="444">
        <f>+ﾃ.ばいじん!$AL$27</f>
        <v>0</v>
      </c>
      <c r="Z43" s="445">
        <f>+ﾄ.混合廃棄物その他!$AL$27</f>
        <v>0</v>
      </c>
      <c r="AA43" s="446">
        <f t="shared" si="4"/>
        <v>4262.2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63</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4199.2</v>
      </c>
      <c r="W45" s="450">
        <f>+ﾁ.動物のふん尿!$AS$24</f>
        <v>0</v>
      </c>
      <c r="X45" s="450">
        <f>+ﾂ.動物の死体!$AS$24</f>
        <v>0</v>
      </c>
      <c r="Y45" s="450">
        <f>+ﾃ.ばいじん!$AS$24</f>
        <v>0</v>
      </c>
      <c r="Z45" s="451">
        <f>+ﾄ.混合廃棄物その他!$AS$24</f>
        <v>0</v>
      </c>
      <c r="AA45" s="452">
        <f t="shared" si="4"/>
        <v>4262.2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105.6</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0</v>
      </c>
      <c r="U55" s="506">
        <f t="shared" si="10"/>
        <v>0</v>
      </c>
      <c r="V55" s="506">
        <f t="shared" si="10"/>
        <v>7617.5</v>
      </c>
      <c r="W55" s="506">
        <f t="shared" si="10"/>
        <v>0</v>
      </c>
      <c r="X55" s="506">
        <f t="shared" si="10"/>
        <v>0</v>
      </c>
      <c r="Y55" s="506">
        <f t="shared" si="10"/>
        <v>0</v>
      </c>
      <c r="Z55" s="506">
        <f t="shared" si="10"/>
        <v>7.4</v>
      </c>
      <c r="AA55" s="507">
        <f>+AA9+AA19+AA20</f>
        <v>7730.5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5月    31日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神奈川県横浜市都筑区池辺町4615</v>
      </c>
      <c r="K16" s="853"/>
      <c r="L16" s="854"/>
      <c r="M16" s="854"/>
      <c r="N16" s="854"/>
      <c r="O16" s="855"/>
    </row>
    <row r="17" spans="1:48" ht="26.25" customHeight="1" x14ac:dyDescent="0.15">
      <c r="C17" s="249"/>
      <c r="D17" s="250"/>
      <c r="E17" s="250"/>
      <c r="F17" s="250"/>
      <c r="G17" s="250"/>
      <c r="H17" s="254" t="s">
        <v>7</v>
      </c>
      <c r="I17" s="254"/>
      <c r="J17" s="853" t="str">
        <f>+表紙!J40</f>
        <v>株式会社ライクス　神奈川導管事業所
所長　谷内豊治</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045-932-0051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株式会社ライクス　神奈川導管事業所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2247</v>
      </c>
      <c r="N25" s="839"/>
      <c r="O25" s="840"/>
    </row>
    <row r="26" spans="1:48" ht="18" customHeight="1" x14ac:dyDescent="0.15">
      <c r="C26" s="819" t="s">
        <v>11</v>
      </c>
      <c r="D26" s="820"/>
      <c r="E26" s="821"/>
      <c r="F26" s="813" t="str">
        <f>+表紙!F49</f>
        <v>神奈川県横浜市都筑区池辺町4615</v>
      </c>
      <c r="G26" s="814"/>
      <c r="H26" s="814"/>
      <c r="I26" s="814"/>
      <c r="J26" s="814"/>
      <c r="K26" s="814"/>
      <c r="L26" s="139" t="s">
        <v>172</v>
      </c>
      <c r="M26" s="259"/>
      <c r="N26" s="817" t="str">
        <f>IF(+表紙!N49="","",+表紙!N49)</f>
        <v>045-932-0051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ガス工事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2093</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26</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3468.3</v>
      </c>
      <c r="I40" s="293" t="s">
        <v>4</v>
      </c>
      <c r="J40" s="594" t="s">
        <v>324</v>
      </c>
      <c r="K40" s="595"/>
      <c r="L40" s="596"/>
      <c r="M40" s="797">
        <f>+表紙!M63</f>
        <v>3468.3</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3468.3</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2024-09-05T05:05:58Z</dcterms:modified>
</cp:coreProperties>
</file>