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0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AA44" i="94"/>
  <c r="K226" i="95" s="1"/>
  <c r="K202" i="98" s="1"/>
  <c r="H38" i="94"/>
  <c r="H37" i="94" s="1"/>
  <c r="O38" i="94"/>
  <c r="O37" i="94" s="1"/>
  <c r="O19" i="94" s="1"/>
  <c r="O17"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5"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<sst xmlns="http://schemas.openxmlformats.org/spreadsheetml/2006/main" count="3170" uniqueCount="459">
  <si>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</si>
  <si>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</si>
  <si>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</si>
  <si>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</si>
  <si>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</si>
  <si>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</si>
  <si>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</si>
  <si>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</si>
  <si>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</si>
  <si>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</si>
  <si>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</si>
  <si>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</si>
  <si>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</si>
  <si>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</si>
  <si>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</si>
  <si>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</si>
  <si>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</si>
  <si>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</si>
  <si>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</si>
  <si>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</si>
  <si>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</si>
  <si>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</si>
  <si>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</si>
  <si>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</si>
  <si>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</si>
  <si>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</si>
  <si>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</si>
  <si>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</si>
  <si>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</si>
  <si>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</si>
  <si>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</si>
  <si>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</si>
  <si>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</si>
  <si>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</si>
  <si>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</si>
  <si>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</si>
  <si>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</si>
  <si>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</si>
  <si>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</si>
  <si>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</si>
  <si>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</si>
  <si>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</si>
  <si>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</si>
  <si>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</si>
  <si>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</si>
  <si>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</si>
  <si>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</si>
  <si>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</si>
  <si>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</si>
  <si>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</si>
  <si>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</si>
  <si>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</si>
  <si>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</si>
  <si>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</si>
  <si>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</si>
  <si>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</si>
  <si>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</si>
  <si>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</si>
  <si>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</si>
  <si>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</si>
  <si>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</si>
  <si>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</si>
  <si>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</si>
  <si>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</si>
  <si>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</si>
  <si>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</si>
  <si>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</si>
  <si>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</si>
  <si>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</si>
  <si>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</si>
  <si>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</si>
  <si>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</si>
  <si>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</si>
  <si>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</si>
  <si>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</si>
  <si>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</si>
  <si>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</si>
  <si>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</si>
  <si>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</si>
  <si>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</si>
  <si>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</si>
  <si>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</si>
  <si>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</si>
  <si>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</si>
  <si>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</si>
  <si>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</si>
  <si>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</si>
  <si>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</si>
  <si>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</si>
  <si>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</si>
  <si>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</si>
  <si>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</si>
  <si>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</si>
  <si>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</si>
  <si>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</si>
  <si>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</si>
  <si>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</si>
  <si>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</si>
  <si>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</si>
  <si>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</si>
  <si>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</si>
  <si>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</si>
  <si>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</si>
  <si>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</si>
  <si>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</si>
  <si>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</si>
  <si>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</si>
  <si>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</si>
  <si>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</si>
  <si>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</si>
  <si>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</si>
  <si>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</si>
  <si>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</si>
  <si>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</si>
  <si>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</si>
  <si>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</si>
  <si>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</si>
  <si>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</si>
  <si>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</si>
  <si>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</si>
  <si>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</si>
  <si>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</si>
  <si>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</si>
  <si>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</si>
  <si>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</si>
  <si>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</si>
  <si>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</si>
  <si>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</si>
  <si>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</si>
  <si>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</si>
  <si>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</si>
  <si>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</si>
  <si>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</si>
  <si>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</si>
  <si>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</si>
  <si>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</si>
  <si>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</si>
  <si>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</si>
  <si>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</si>
  <si>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</si>
  <si>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</si>
  <si>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</si>
  <si>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</si>
  <si>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</si>
  <si>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</si>
  <si>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</si>
  <si>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</si>
  <si>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</si>
  <si>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</si>
  <si>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</si>
  <si>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</si>
  <si>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</si>
  <si>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</si>
  <si>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</si>
  <si>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</si>
  <si>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</si>
  <si>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</si>
  <si>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</si>
  <si>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</si>
  <si>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</si>
  <si>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</si>
  <si>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</si>
  <si>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</si>
  <si>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</si>
  <si>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</si>
  <si>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</si>
  <si>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</si>
  <si>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</si>
  <si>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</si>
  <si>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</si>
  <si>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</si>
  <si>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</si>
  <si>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</si>
  <si>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</si>
  <si>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</si>
  <si>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</si>
  <si>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</si>
  <si>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</si>
  <si>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</si>
  <si>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</si>
  <si>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</si>
  <si>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</si>
  <si>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</si>
  <si>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</si>
  <si>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</si>
  <si>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</si>
  <si>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</si>
  <si>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</si>
  <si>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</si>
  <si>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</si>
  <si>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</si>
  <si>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</si>
  <si>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</si>
  <si>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</si>
  <si>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</si>
  <si>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</si>
  <si>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</si>
  <si>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</si>
  <si>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</si>
  <si>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</si>
  <si>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</si>
  <si>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</si>
  <si>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</si>
  <si>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</si>
  <si>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</si>
  <si>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</si>
  <si>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</si>
  <si>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</si>
  <si>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</si>
  <si>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</si>
  <si>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</si>
  <si>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</si>
  <si>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</si>
  <si>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</si>
  <si>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</si>
  <si>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</si>
  <si>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</si>
  <si>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</si>
  <si>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</si>
  <si>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</si>
  <si>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</si>
  <si>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</si>
  <si>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</si>
  <si>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</si>
  <si>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</si>
  <si>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</si>
  <si>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</si>
  <si>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</si>
  <si>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</si>
  <si>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</si>
  <si>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</si>
  <si>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</si>
  <si>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</si>
  <si>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</si>
  <si>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</si>
  <si>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</si>
  <si>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</si>
  <si>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</si>
  <si>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</si>
  <si>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</si>
  <si>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</si>
  <si>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</si>
  <si>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</si>
  <si>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</si>
  <si>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</si>
  <si>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</si>
  <si>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</si>
  <si>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</si>
  <si>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</si>
  <si>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</si>
  <si>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</si>
  <si>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</si>
  <si>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</si>
  <si>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</si>
  <si>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</si>
  <si>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</si>
  <si>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</si>
  <si>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</si>
  <si>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</si>
  <si>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</si>
  <si>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</si>
  <si>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</si>
  <si>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</si>
  <si>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</si>
  <si>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</si>
  <si>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</si>
  <si>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</si>
  <si>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</si>
  <si>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</si>
  <si>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</si>
  <si>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</si>
  <si>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</si>
  <si>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</si>
  <si>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</si>
  <si>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</si>
  <si>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</si>
  <si>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</si>
  <si>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</si>
  <si>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</si>
  <si>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</si>
  <si>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</si>
  <si>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</si>
  <si>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</si>
  <si>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</si>
  <si>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</si>
  <si>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</si>
  <si>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</si>
  <si>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</si>
  <si>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</si>
  <si>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</si>
  <si>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</si>
  <si>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</si>
  <si>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</si>
  <si>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</si>
  <si>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</si>
  <si>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</si>
  <si>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</si>
  <si>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</si>
  <si>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</si>
  <si>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</si>
  <si>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</si>
  <si>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</si>
  <si>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</si>
  <si>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</si>
  <si>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</si>
  <si>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</si>
  <si>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</si>
  <si>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</si>
  <si>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</si>
  <si>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</si>
  <si>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</si>
  <si>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</si>
  <si>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</si>
  <si>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</si>
  <si>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</si>
  <si>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</si>
  <si>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</si>
  <si>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</si>
  <si>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</si>
  <si>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</si>
  <si>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</si>
  <si>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</si>
  <si>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</si>
  <si>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</si>
  <si>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</si>
  <si>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</si>
  <si>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</si>
  <si>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</si>
  <si>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</si>
  <si>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</si>
  <si>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</si>
  <si>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</si>
  <si>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</si>
  <si>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</si>
  <si>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</si>
  <si>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</si>
  <si>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</si>
  <si>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</si>
  <si>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</si>
  <si>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</si>
  <si>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</si>
  <si>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</si>
  <si>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</si>
  <si>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</si>
  <si>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</si>
  <si>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</si>
  <si>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</si>
  <si>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</si>
  <si>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</si>
  <si>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</si>
  <si>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</si>
  <si>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</si>
  <si>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</si>
  <si>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</si>
  <si>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</si>
  <si>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</si>
  <si>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</si>
  <si>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</si>
  <si>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</si>
  <si>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</si>
  <si>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</si>
  <si>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</si>
  <si>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</si>
  <si>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</si>
  <si>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</si>
  <si>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</si>
  <si>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</si>
  <si>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</si>
  <si>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</si>
  <si>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</si>
  <si>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</si>
  <si>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</si>
  <si>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</si>
  <si>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</si>
  <si>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</si>
  <si>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</si>
  <si>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</si>
  <si>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</si>
  <si>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</si>
  <si>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</si>
  <si>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</si>
  <si>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</si>
  <si>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</si>
  <si>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</si>
  <si>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</si>
  <si>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</si>
  <si>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</si>
  <si>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</si>
  <si>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</si>
  <si>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</si>
  <si>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</si>
  <si>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</si>
  <si>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</si>
  <si>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</si>
  <si>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</si>
  <si>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</si>
  <si>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</si>
  <si>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</si>
  <si>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</si>
  <si>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</si>
  <si>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</si>
  <si>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</si>
  <si>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</si>
  <si>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</si>
  <si>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</si>
  <si>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</si>
  <si>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</si>
  <si>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</si>
  <si>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</si>
  <si>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</si>
  <si>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</si>
  <si>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</si>
  <si>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</si>
  <si>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</si>
  <si>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</si>
  <si>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</si>
  <si>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</si>
  <si>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</si>
  <si>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</si>
  <si>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</si>
  <si>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</si>
  <si>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</si>
  <si>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</si>
  <si>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</si>
  <si>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</si>
  <si>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</si>
  <si>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</si>
  <si>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</si>
  <si>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</si>
  <si>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</si>
  <si>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</si>
  <si>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</si>
  <si>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</si>
  <si>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</si>
  <si>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</si>
  <si>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</si>
  <si>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</si>
  <si>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</si>
  <si>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</si>
  <si>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</si>
  <si>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</si>
  <si>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</si>
  <si>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</si>
  <si>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</si>
  <si>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</si>
  <si>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28日</t>
    <phoneticPr fontId="3"/>
  </si>
  <si>
    <t>045-241-9752</t>
    <phoneticPr fontId="3"/>
  </si>
  <si>
    <t>横浜市南区高根町３丁目１７番地１４</t>
    <phoneticPr fontId="3"/>
  </si>
  <si>
    <t>株式会社児島工務店</t>
    <phoneticPr fontId="3"/>
  </si>
  <si>
    <t>横浜市長</t>
    <phoneticPr fontId="3"/>
  </si>
  <si>
    <t>Ｄ－建設業</t>
    <phoneticPr fontId="3"/>
  </si>
  <si>
    <t>代表取締役　→　工事部廃棄物処理統括責任者　→　廃棄物処理責任者　→　各現場責任者</t>
    <rPh sb="0" eb="5">
      <t>ダイヒョウトリシマリヤク</t>
    </rPh>
    <rPh sb="8" eb="11">
      <t>コウジブ</t>
    </rPh>
    <rPh sb="11" eb="14">
      <t>ハイキブツ</t>
    </rPh>
    <rPh sb="14" eb="16">
      <t>ショリ</t>
    </rPh>
    <rPh sb="16" eb="21">
      <t>トウカツセキニンシャ</t>
    </rPh>
    <rPh sb="24" eb="27">
      <t>ハイキブツ</t>
    </rPh>
    <rPh sb="27" eb="32">
      <t>ショリセキニンシャ</t>
    </rPh>
    <rPh sb="35" eb="38">
      <t>カクゲンバ</t>
    </rPh>
    <rPh sb="38" eb="41">
      <t>セキニンシャ</t>
    </rPh>
    <phoneticPr fontId="3"/>
  </si>
  <si>
    <t>コンクリートガラの現場内での利用　　　　　　　　　　　　　　　　　　　　　　　　　　　　　　　　　　　　　　　　　　　　　　　　再生プラントでの再生</t>
    <rPh sb="9" eb="12">
      <t>ゲンバナイ</t>
    </rPh>
    <rPh sb="14" eb="16">
      <t>リヨウ</t>
    </rPh>
    <rPh sb="64" eb="66">
      <t>サイセイ</t>
    </rPh>
    <rPh sb="72" eb="74">
      <t>サイセイ</t>
    </rPh>
    <phoneticPr fontId="3"/>
  </si>
  <si>
    <t>分別解体の強化と実施</t>
    <rPh sb="0" eb="4">
      <t>ブンベツカイタイ</t>
    </rPh>
    <rPh sb="5" eb="7">
      <t>キョウカ</t>
    </rPh>
    <rPh sb="8" eb="10">
      <t>ジッシ</t>
    </rPh>
    <phoneticPr fontId="3"/>
  </si>
  <si>
    <t>木くず・廃プラスチック類・ガラス・陶磁器くず・繊維くず・紙屑・石膏ボード・コンクリートガラ・アスファルトガラ・　　　　石綿含有建材</t>
    <rPh sb="0" eb="1">
      <t>キ</t>
    </rPh>
    <rPh sb="4" eb="5">
      <t>ハイ</t>
    </rPh>
    <rPh sb="11" eb="12">
      <t>ルイ</t>
    </rPh>
    <rPh sb="17" eb="20">
      <t>トウジキ</t>
    </rPh>
    <rPh sb="23" eb="25">
      <t>センイ</t>
    </rPh>
    <rPh sb="28" eb="30">
      <t>カミクズ</t>
    </rPh>
    <rPh sb="31" eb="33">
      <t>セッコウ</t>
    </rPh>
    <rPh sb="59" eb="65">
      <t>イシワタガンユウケンザイ</t>
    </rPh>
    <phoneticPr fontId="3"/>
  </si>
  <si>
    <t>コンテナ設置を増やして、分別作業の効率化を図る</t>
    <rPh sb="4" eb="6">
      <t>セッチ</t>
    </rPh>
    <rPh sb="7" eb="8">
      <t>フ</t>
    </rPh>
    <rPh sb="12" eb="16">
      <t>ブンベツサギョウ</t>
    </rPh>
    <rPh sb="17" eb="20">
      <t>コウリツカ</t>
    </rPh>
    <rPh sb="21" eb="22">
      <t>ハカ</t>
    </rPh>
    <phoneticPr fontId="3"/>
  </si>
  <si>
    <t>株式会社児島工務店　　　　　　　　　　　　　　　　　代表取締役　児島　一雄</t>
    <phoneticPr fontId="3"/>
  </si>
  <si>
    <t>解体業</t>
    <phoneticPr fontId="3"/>
  </si>
  <si>
    <t>廃プラスチック類→破砕・圧縮→燃料化・再資源化　　　　　　　　　　　　　　　　　　　　　　　　　　　　　　　　　　　　　木くず→破砕→燃料化・再資源化　　　　　　　　　　　　　　　　　　　　　　　　　　　　　　　　　　　　　　　　　　　　　　　　　ガラス・陶磁器くず→破砕→再資源化　　　　　　　　　　　　　　　　　　　　　　　　　　　　　　　　　　　　　　　　　　　　　　　　がれき類→破砕→再資源化　　　　　　　　　　　　　　　　　　　　　　　　　　　　　　　　　　　　　　　　　　　　　　　　　　　　混合廃棄物→破砕・選別→再資源化　　　　　　　　　　　　　　　　　　　　　　　　　　　　　　　　　　　　　　　　　　　　　　　　　石綿含有廃棄物（がれき類、廃プラスチック類、ガラス・陶磁器くず）→埋立</t>
    <rPh sb="0" eb="1">
      <t>ハイ</t>
    </rPh>
    <rPh sb="7" eb="8">
      <t>ルイ</t>
    </rPh>
    <rPh sb="9" eb="11">
      <t>ハサイ</t>
    </rPh>
    <rPh sb="12" eb="14">
      <t>アッシュク</t>
    </rPh>
    <rPh sb="15" eb="18">
      <t>ネンリョウカ</t>
    </rPh>
    <rPh sb="19" eb="23">
      <t>サイシゲンカ</t>
    </rPh>
    <rPh sb="60" eb="61">
      <t>キ</t>
    </rPh>
    <rPh sb="64" eb="66">
      <t>ハサイ</t>
    </rPh>
    <rPh sb="67" eb="70">
      <t>ネンリョウカ</t>
    </rPh>
    <rPh sb="71" eb="75">
      <t>サイシゲンカ</t>
    </rPh>
    <rPh sb="128" eb="131">
      <t>トウジキ</t>
    </rPh>
    <rPh sb="134" eb="136">
      <t>ハサイ</t>
    </rPh>
    <rPh sb="137" eb="141">
      <t>サイシゲンカ</t>
    </rPh>
    <rPh sb="192" eb="193">
      <t>ルイ</t>
    </rPh>
    <rPh sb="194" eb="196">
      <t>ハサイ</t>
    </rPh>
    <rPh sb="197" eb="201">
      <t>サイシゲンカ</t>
    </rPh>
    <rPh sb="253" eb="258">
      <t>コンゴウハイキブツ</t>
    </rPh>
    <rPh sb="259" eb="261">
      <t>ハサイ</t>
    </rPh>
    <rPh sb="262" eb="264">
      <t>センベツ</t>
    </rPh>
    <rPh sb="265" eb="269">
      <t>サイシゲンカ</t>
    </rPh>
    <rPh sb="318" eb="325">
      <t>イシワタガンユウハイキブツ</t>
    </rPh>
    <rPh sb="329" eb="330">
      <t>ルイ</t>
    </rPh>
    <rPh sb="331" eb="332">
      <t>ハイ</t>
    </rPh>
    <rPh sb="338" eb="339">
      <t>ルイ</t>
    </rPh>
    <rPh sb="344" eb="347">
      <t>トウジキ</t>
    </rPh>
    <rPh sb="351" eb="353">
      <t>ウメタテ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</si>
</sst>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449</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447</v>
      </c>
      <c r="M40" s="618"/>
      <c r="N40" s="618"/>
      <c r="O40" s="618"/>
      <c r="P40" s="618"/>
      <c r="Q40" s="618"/>
      <c r="R40" s="618"/>
      <c r="S40" s="618"/>
      <c r="T40" s="618"/>
      <c r="U40" s="619"/>
      <c r="W40" s="21"/>
      <c r="X40" s="21"/>
    </row>
    <row r="41" spans="1:25" ht="26.25" customHeight="1" x14ac:dyDescent="0.15">
      <c r="C41" s="86"/>
      <c r="I41" s="25"/>
      <c r="J41" s="25" t="s">
        <v>7</v>
      </c>
      <c r="K41" s="25"/>
      <c r="L41" s="618" t="s">
        <v>456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446</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2273</v>
      </c>
      <c r="Q49" s="598"/>
      <c r="R49" s="598"/>
      <c r="S49" s="598"/>
      <c r="T49" s="598"/>
      <c r="U49" s="599"/>
    </row>
    <row r="50" spans="3:23" ht="26.25" customHeight="1" x14ac:dyDescent="0.15">
      <c r="C50" s="570" t="s">
        <v>11</v>
      </c>
      <c r="D50" s="571"/>
      <c r="E50" s="572"/>
      <c r="F50" s="581" t="s">
        <v>447</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450</v>
      </c>
      <c r="G54" s="496"/>
      <c r="H54" s="496"/>
      <c r="I54" s="496"/>
      <c r="J54" s="496"/>
      <c r="K54" s="496"/>
      <c r="L54" s="32" t="s">
        <v>48</v>
      </c>
      <c r="M54" s="32"/>
      <c r="N54" s="502" t="s">
        <v>457</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30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458</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451</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3623.0999999999995</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452</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4501</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453</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454</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3623.0999999999995</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3274.8999999999996</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4501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4171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株式会社児島工務店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5"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54.1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v>
      </c>
      <c r="P27" s="700"/>
      <c r="Q27" s="700"/>
      <c r="R27" s="700"/>
      <c r="S27" s="49" t="s">
        <v>38</v>
      </c>
      <c r="T27" s="70"/>
      <c r="U27" s="70"/>
      <c r="X27" s="68" t="s">
        <v>39</v>
      </c>
      <c r="Y27" s="71"/>
      <c r="AG27" s="58"/>
      <c r="AH27" s="58"/>
      <c r="AI27" s="58"/>
      <c r="AJ27" s="58"/>
      <c r="AK27" s="742">
        <f>+AG18+O27</f>
        <v>80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54.1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34.5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30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3"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800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729.1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800</v>
      </c>
      <c r="P27" s="700"/>
      <c r="Q27" s="700"/>
      <c r="R27" s="700"/>
      <c r="S27" s="49" t="s">
        <v>38</v>
      </c>
      <c r="T27" s="70"/>
      <c r="U27" s="70"/>
      <c r="X27" s="68" t="s">
        <v>39</v>
      </c>
      <c r="Y27" s="71"/>
      <c r="AG27" s="58"/>
      <c r="AH27" s="58"/>
      <c r="AI27" s="58"/>
      <c r="AJ27" s="58"/>
      <c r="AK27" s="742">
        <f>+AG18+O27</f>
        <v>800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729.1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729.1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120</v>
      </c>
      <c r="P27" s="700"/>
      <c r="Q27" s="700"/>
      <c r="R27" s="700"/>
      <c r="S27" s="49" t="s">
        <v>38</v>
      </c>
      <c r="T27" s="70"/>
      <c r="U27" s="70"/>
      <c r="X27" s="68" t="s">
        <v>39</v>
      </c>
      <c r="Y27" s="71"/>
      <c r="AG27" s="58"/>
      <c r="AH27" s="58"/>
      <c r="AI27" s="58"/>
      <c r="AJ27" s="58"/>
      <c r="AK27" s="742">
        <f>+AG18+O27</f>
        <v>120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120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2568.7999999999997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3300</v>
      </c>
      <c r="P27" s="700"/>
      <c r="Q27" s="700"/>
      <c r="R27" s="700"/>
      <c r="S27" s="49" t="s">
        <v>38</v>
      </c>
      <c r="T27" s="70"/>
      <c r="U27" s="70"/>
      <c r="X27" s="68" t="s">
        <v>39</v>
      </c>
      <c r="Y27" s="71"/>
      <c r="AG27" s="58"/>
      <c r="AH27" s="58"/>
      <c r="AI27" s="58"/>
      <c r="AJ27" s="58"/>
      <c r="AK27" s="742">
        <f>+AG18+O27</f>
        <v>3300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2568.7999999999997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2240.1999999999998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300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4"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株式会社児島工務店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146.69999999999999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200</v>
      </c>
      <c r="P27" s="700"/>
      <c r="Q27" s="700"/>
      <c r="R27" s="700"/>
      <c r="S27" s="49" t="s">
        <v>38</v>
      </c>
      <c r="T27" s="70"/>
      <c r="U27" s="70"/>
      <c r="X27" s="68" t="s">
        <v>39</v>
      </c>
      <c r="Y27" s="71"/>
      <c r="AG27" s="58"/>
      <c r="AH27" s="58"/>
      <c r="AI27" s="58"/>
      <c r="AJ27" s="58"/>
      <c r="AK27" s="742">
        <f>+AG18+O27</f>
        <v>200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146.69999999999999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146.69999999999999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5"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株式会社児島工務店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54.1</v>
      </c>
      <c r="M9" s="377">
        <f>IF(OR(ｷ.紙くず!F24&gt;0,ｷ.紙くず!F24&lt;0),ｷ.紙くず!F24,IF(M$19&gt;0,"0",0))</f>
        <v>0</v>
      </c>
      <c r="N9" s="377">
        <f>IF(OR(ｸ.木くず!F24&gt;0,ｸ.木くず!F24&lt;0),ｸ.木くず!F24,IF(N$19&gt;0,"0",0))</f>
        <v>729.1</v>
      </c>
      <c r="O9" s="377">
        <f>IF(OR(ｹ.繊維くず!F24&gt;0,ｹ.繊維くず!F24&lt;0),ｹ.繊維くず!F24,IF(O$19&gt;0,"0",0))</f>
        <v>0.4</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124</v>
      </c>
      <c r="U9" s="377">
        <f>IF(OR(ｿ.鉱さい!F24&gt;0,ｿ.鉱さい!F24&lt;0),ｿ.鉱さい!F24,IF(U$19&gt;0,"0",0))</f>
        <v>0</v>
      </c>
      <c r="V9" s="377">
        <f>IF(OR(ﾀ.がれき類!F24&gt;0,ﾀ.がれき類!F24&lt;0),ﾀ.がれき類!F24,IF(V$19&gt;0,"0",0))</f>
        <v>2568.7999999999997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146.69999999999999</v>
      </c>
      <c r="AA9" s="379">
        <f>IF(SUM(G9:Z9)&gt;0,SUM(G9:Z9),IF(AA$19&gt;0,"0",0))</f>
        <v>3623.0999999999995</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54.1</v>
      </c>
      <c r="M14" s="383">
        <f>IF(OR(ｷ.紙くず!F29&gt;0,ｷ.紙くず!F29&lt;0),ｷ.紙くず!F29,IF(M$19&gt;0,"0",0))</f>
        <v>0</v>
      </c>
      <c r="N14" s="383">
        <f>IF(OR(ｸ.木くず!F29&gt;0,ｸ.木くず!F29&lt;0),ｸ.木くず!F29,IF(N$19&gt;0,"0",0))</f>
        <v>729.1</v>
      </c>
      <c r="O14" s="383">
        <f>IF(OR(ｹ.繊維くず!F29&gt;0,ｹ.繊維くず!F29&lt;0),ｹ.繊維くず!F29,IF(O$19&gt;0,"0",0))</f>
        <v>0.4</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124</v>
      </c>
      <c r="U14" s="383">
        <f>IF(OR(ｿ.鉱さい!F29&gt;0,ｿ.鉱さい!F29&lt;0),ｿ.鉱さい!F29,IF(U$19&gt;0,"0",0))</f>
        <v>0</v>
      </c>
      <c r="V14" s="383">
        <f>IF(OR(ﾀ.がれき類!F29&gt;0,ﾀ.がれき類!F29&lt;0),ﾀ.がれき類!F29,IF(V$19&gt;0,"0",0))</f>
        <v>2568.7999999999997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146.69999999999999</v>
      </c>
      <c r="AA14" s="385">
        <f t="shared" si="0"/>
        <v>3623.0999999999995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34.5</v>
      </c>
      <c r="M16" s="383">
        <f>IF(OR(ｷ.紙くず!F31&gt;0,ｷ.紙くず!F31&lt;0),ｷ.紙くず!F31,IF(M$19&gt;0,"0",0))</f>
        <v>0</v>
      </c>
      <c r="N16" s="383">
        <f>IF(OR(ｸ.木くず!F31&gt;0,ｸ.木くず!F31&lt;0),ｸ.木くず!F31,IF(N$19&gt;0,"0",0))</f>
        <v>729.1</v>
      </c>
      <c r="O16" s="383">
        <f>IF(OR(ｹ.繊維くず!F31&gt;0,ｹ.繊維くず!F31&lt;0),ｹ.繊維くず!F31,IF(O$19&gt;0,"0",0))</f>
        <v>0.4</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124</v>
      </c>
      <c r="U16" s="383">
        <f>IF(OR(ｿ.鉱さい!F31&gt;0,ｿ.鉱さい!F31&lt;0),ｿ.鉱さい!F31,IF(U$19&gt;0,"0",0))</f>
        <v>0</v>
      </c>
      <c r="V16" s="383">
        <f>IF(OR(ﾀ.がれき類!F31&gt;0,ﾀ.がれき類!F31&lt;0),ﾀ.がれき類!F31,IF(V$19&gt;0,"0",0))</f>
        <v>2240.1999999999998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146.69999999999999</v>
      </c>
      <c r="AA16" s="385">
        <f t="shared" si="0"/>
        <v>3274.8999999999996</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80</v>
      </c>
      <c r="M19" s="389">
        <f t="shared" si="1"/>
        <v>0</v>
      </c>
      <c r="N19" s="389">
        <f t="shared" si="1"/>
        <v>800</v>
      </c>
      <c r="O19" s="389">
        <f t="shared" si="1"/>
        <v>1</v>
      </c>
      <c r="P19" s="389">
        <f t="shared" si="1"/>
        <v>0</v>
      </c>
      <c r="Q19" s="389">
        <f t="shared" si="1"/>
        <v>0</v>
      </c>
      <c r="R19" s="389">
        <f t="shared" si="1"/>
        <v>0</v>
      </c>
      <c r="S19" s="389">
        <f t="shared" si="1"/>
        <v>0</v>
      </c>
      <c r="T19" s="389">
        <f t="shared" si="1"/>
        <v>120</v>
      </c>
      <c r="U19" s="389">
        <f t="shared" si="1"/>
        <v>0</v>
      </c>
      <c r="V19" s="389">
        <f t="shared" si="1"/>
        <v>3300</v>
      </c>
      <c r="W19" s="389">
        <f t="shared" si="1"/>
        <v>0</v>
      </c>
      <c r="X19" s="389">
        <f t="shared" si="1"/>
        <v>0</v>
      </c>
      <c r="Y19" s="389">
        <f t="shared" si="1"/>
        <v>0</v>
      </c>
      <c r="Z19" s="390">
        <f t="shared" si="1"/>
        <v>200</v>
      </c>
      <c r="AA19" s="391">
        <f t="shared" ref="AA19:AA25" si="2">SUM(G19:Z19)</f>
        <v>4501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80</v>
      </c>
      <c r="M37" s="424">
        <f t="shared" si="8"/>
        <v>0</v>
      </c>
      <c r="N37" s="424">
        <f t="shared" si="8"/>
        <v>800</v>
      </c>
      <c r="O37" s="424">
        <f t="shared" si="8"/>
        <v>1</v>
      </c>
      <c r="P37" s="424">
        <f t="shared" si="8"/>
        <v>0</v>
      </c>
      <c r="Q37" s="424">
        <f t="shared" si="8"/>
        <v>0</v>
      </c>
      <c r="R37" s="424">
        <f t="shared" si="8"/>
        <v>0</v>
      </c>
      <c r="S37" s="424">
        <f t="shared" si="8"/>
        <v>0</v>
      </c>
      <c r="T37" s="424">
        <f t="shared" si="8"/>
        <v>120</v>
      </c>
      <c r="U37" s="424">
        <f t="shared" si="8"/>
        <v>0</v>
      </c>
      <c r="V37" s="424">
        <f t="shared" si="8"/>
        <v>3300</v>
      </c>
      <c r="W37" s="424">
        <f t="shared" si="8"/>
        <v>0</v>
      </c>
      <c r="X37" s="424">
        <f t="shared" si="8"/>
        <v>0</v>
      </c>
      <c r="Y37" s="424">
        <f t="shared" si="8"/>
        <v>0</v>
      </c>
      <c r="Z37" s="425">
        <f t="shared" si="8"/>
        <v>200</v>
      </c>
      <c r="AA37" s="426">
        <f t="shared" si="4"/>
        <v>4501</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50</v>
      </c>
      <c r="M38" s="415">
        <f t="shared" si="9"/>
        <v>0</v>
      </c>
      <c r="N38" s="415">
        <f t="shared" si="9"/>
        <v>800</v>
      </c>
      <c r="O38" s="415">
        <f t="shared" si="9"/>
        <v>1</v>
      </c>
      <c r="P38" s="415">
        <f t="shared" si="9"/>
        <v>0</v>
      </c>
      <c r="Q38" s="415">
        <f t="shared" si="9"/>
        <v>0</v>
      </c>
      <c r="R38" s="415">
        <f t="shared" si="9"/>
        <v>0</v>
      </c>
      <c r="S38" s="415">
        <f t="shared" si="9"/>
        <v>0</v>
      </c>
      <c r="T38" s="415">
        <f t="shared" si="9"/>
        <v>120</v>
      </c>
      <c r="U38" s="415">
        <f t="shared" si="9"/>
        <v>0</v>
      </c>
      <c r="V38" s="415">
        <f t="shared" si="9"/>
        <v>3000</v>
      </c>
      <c r="W38" s="415">
        <f t="shared" si="9"/>
        <v>0</v>
      </c>
      <c r="X38" s="415">
        <f t="shared" si="9"/>
        <v>0</v>
      </c>
      <c r="Y38" s="415">
        <f t="shared" si="9"/>
        <v>0</v>
      </c>
      <c r="Z38" s="416">
        <f t="shared" si="9"/>
        <v>200</v>
      </c>
      <c r="AA38" s="417">
        <f t="shared" si="4"/>
        <v>4171</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50</v>
      </c>
      <c r="M39" s="418">
        <f>+ｷ.紙くず!$Z$28</f>
        <v>0</v>
      </c>
      <c r="N39" s="418">
        <f>+ｸ.木くず!$Z$28</f>
        <v>800</v>
      </c>
      <c r="O39" s="418">
        <f>+ｹ.繊維くず!$Z$28</f>
        <v>1</v>
      </c>
      <c r="P39" s="418">
        <f>+ｺ.動植物性残さ!$Z$28</f>
        <v>0</v>
      </c>
      <c r="Q39" s="418">
        <f>+ｻ.動物系固形不要物!$Z$28</f>
        <v>0</v>
      </c>
      <c r="R39" s="418">
        <f>+ｼ.ｺﾞﾑくず!$Z$28</f>
        <v>0</v>
      </c>
      <c r="S39" s="418">
        <f>+ｽ.金属くず!$Z$28</f>
        <v>0</v>
      </c>
      <c r="T39" s="418">
        <f>+ｾ.ｶﾞﾗｽ･ｺﾝｸﾘ･陶磁器くず!$Z$28</f>
        <v>120</v>
      </c>
      <c r="U39" s="418">
        <f>+ｿ.鉱さい!$Z$28</f>
        <v>0</v>
      </c>
      <c r="V39" s="418">
        <f>+ﾀ.がれき類!$Z$28</f>
        <v>3000</v>
      </c>
      <c r="W39" s="418">
        <f>+ﾁ.動物のふん尿!$Z$28</f>
        <v>0</v>
      </c>
      <c r="X39" s="418">
        <f>+ﾂ.動物の死体!$Z$28</f>
        <v>0</v>
      </c>
      <c r="Y39" s="418">
        <f>+ﾃ.ばいじん!$Z$28</f>
        <v>0</v>
      </c>
      <c r="Z39" s="419">
        <f>+ﾄ.混合廃棄物その他!$Z$28</f>
        <v>200</v>
      </c>
      <c r="AA39" s="420">
        <f t="shared" si="4"/>
        <v>4171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30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300</v>
      </c>
      <c r="W42" s="421">
        <f>+ﾁ.動物のふん尿!$Q$33</f>
        <v>0</v>
      </c>
      <c r="X42" s="421">
        <f>+ﾂ.動物の死体!$Q$33</f>
        <v>0</v>
      </c>
      <c r="Y42" s="421">
        <f>+ﾃ.ばいじん!$Q$33</f>
        <v>0</v>
      </c>
      <c r="Z42" s="422">
        <f>+ﾄ.混合廃棄物その他!$Q$33</f>
        <v>0</v>
      </c>
      <c r="AA42" s="423">
        <f>SUM(G42:Z42)</f>
        <v>330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80</v>
      </c>
      <c r="M43" s="427">
        <f>+ｷ.紙くず!$AK$27</f>
        <v>0</v>
      </c>
      <c r="N43" s="427">
        <f>+ｸ.木くず!$AK$27</f>
        <v>800</v>
      </c>
      <c r="O43" s="427">
        <f>+ｹ.繊維くず!$AK$27</f>
        <v>1</v>
      </c>
      <c r="P43" s="427">
        <f>+ｺ.動植物性残さ!$AK$27</f>
        <v>0</v>
      </c>
      <c r="Q43" s="427">
        <f>+ｻ.動物系固形不要物!$AK$27</f>
        <v>0</v>
      </c>
      <c r="R43" s="427">
        <f>+ｼ.ｺﾞﾑくず!$AK$27</f>
        <v>0</v>
      </c>
      <c r="S43" s="427">
        <f>+ｽ.金属くず!$AK$27</f>
        <v>0</v>
      </c>
      <c r="T43" s="427">
        <f>+ｾ.ｶﾞﾗｽ･ｺﾝｸﾘ･陶磁器くず!$AK$27</f>
        <v>120</v>
      </c>
      <c r="U43" s="427">
        <f>+ｿ.鉱さい!$AK$27</f>
        <v>0</v>
      </c>
      <c r="V43" s="427">
        <f>+ﾀ.がれき類!$AK$27</f>
        <v>3300</v>
      </c>
      <c r="W43" s="427">
        <f>+ﾁ.動物のふん尿!$AK$27</f>
        <v>0</v>
      </c>
      <c r="X43" s="427">
        <f>+ﾂ.動物の死体!$AK$27</f>
        <v>0</v>
      </c>
      <c r="Y43" s="427">
        <f>+ﾃ.ばいじん!$AK$27</f>
        <v>0</v>
      </c>
      <c r="Z43" s="428">
        <f>+ﾄ.混合廃棄物その他!$AK$27</f>
        <v>200</v>
      </c>
      <c r="AA43" s="429">
        <f t="shared" si="4"/>
        <v>4501</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50</v>
      </c>
      <c r="M45" s="433">
        <f>+ｷ.紙くず!$AR$24</f>
        <v>0</v>
      </c>
      <c r="N45" s="433">
        <f>+ｸ.木くず!$AR$24</f>
        <v>800</v>
      </c>
      <c r="O45" s="433">
        <f>+ｹ.繊維くず!$AR$24</f>
        <v>1</v>
      </c>
      <c r="P45" s="433">
        <f>+ｺ.動植物性残さ!$AR$24</f>
        <v>0</v>
      </c>
      <c r="Q45" s="433">
        <f>+ｻ.動物系固形不要物!$AR$24</f>
        <v>0</v>
      </c>
      <c r="R45" s="433">
        <f>+ｼ.ｺﾞﾑくず!$AR$24</f>
        <v>0</v>
      </c>
      <c r="S45" s="433">
        <f>+ｽ.金属くず!$AR$24</f>
        <v>0</v>
      </c>
      <c r="T45" s="433">
        <f>+ｾ.ｶﾞﾗｽ･ｺﾝｸﾘ･陶磁器くず!$AR$24</f>
        <v>120</v>
      </c>
      <c r="U45" s="433">
        <f>+ｿ.鉱さい!$AR$24</f>
        <v>0</v>
      </c>
      <c r="V45" s="433">
        <f>+ﾀ.がれき類!$AR$24</f>
        <v>3000</v>
      </c>
      <c r="W45" s="433">
        <f>+ﾁ.動物のふん尿!$AR$24</f>
        <v>0</v>
      </c>
      <c r="X45" s="433">
        <f>+ﾂ.動物の死体!$AR$24</f>
        <v>0</v>
      </c>
      <c r="Y45" s="433">
        <f>+ﾃ.ばいじん!$AR$24</f>
        <v>0</v>
      </c>
      <c r="Z45" s="434">
        <f>+ﾄ.混合廃棄物その他!$AR$24</f>
        <v>200</v>
      </c>
      <c r="AA45" s="435">
        <f t="shared" si="4"/>
        <v>4171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134.1</v>
      </c>
      <c r="M55" s="480">
        <f t="shared" si="10"/>
        <v>0</v>
      </c>
      <c r="N55" s="480">
        <f t="shared" si="10"/>
        <v>1529.1</v>
      </c>
      <c r="O55" s="480">
        <f t="shared" si="10"/>
        <v>1.4</v>
      </c>
      <c r="P55" s="480">
        <f t="shared" si="10"/>
        <v>0</v>
      </c>
      <c r="Q55" s="480">
        <f t="shared" si="10"/>
        <v>0</v>
      </c>
      <c r="R55" s="480">
        <f t="shared" si="10"/>
        <v>0</v>
      </c>
      <c r="S55" s="480">
        <f t="shared" si="10"/>
        <v>0</v>
      </c>
      <c r="T55" s="480">
        <f t="shared" si="10"/>
        <v>244</v>
      </c>
      <c r="U55" s="480">
        <f t="shared" si="10"/>
        <v>0</v>
      </c>
      <c r="V55" s="480">
        <f t="shared" si="10"/>
        <v>5868.7999999999993</v>
      </c>
      <c r="W55" s="480">
        <f t="shared" si="10"/>
        <v>0</v>
      </c>
      <c r="X55" s="480">
        <f t="shared" si="10"/>
        <v>0</v>
      </c>
      <c r="Y55" s="480">
        <f t="shared" si="10"/>
        <v>0</v>
      </c>
      <c r="Z55" s="480">
        <f t="shared" si="10"/>
        <v>346.7</v>
      </c>
      <c r="AA55" s="481">
        <f>+AA9+AA19+AA20</f>
        <v>8124.0999999999995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28日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横浜市南区高根町３丁目１７番地１４</v>
      </c>
      <c r="M16" s="851"/>
      <c r="N16" s="851"/>
      <c r="O16" s="851"/>
      <c r="P16" s="851"/>
      <c r="Q16" s="851"/>
      <c r="R16" s="851"/>
      <c r="S16" s="851"/>
      <c r="T16" s="851"/>
      <c r="U16" s="282"/>
    </row>
    <row r="17" spans="1:21" ht="26.25" customHeight="1" x14ac:dyDescent="0.15">
      <c r="C17" s="86"/>
      <c r="I17" s="25"/>
      <c r="J17" s="25" t="s">
        <v>7</v>
      </c>
      <c r="K17" s="25"/>
      <c r="L17" s="851" t="str">
        <f>+表紙!L41</f>
        <v>株式会社児島工務店　　　　　　　　　　　　　　　　　代表取締役　児島　一雄</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045-241-9752</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株式会社児島工務店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2273</v>
      </c>
      <c r="Q25" s="823"/>
      <c r="R25" s="823"/>
      <c r="S25" s="823"/>
      <c r="T25" s="823"/>
      <c r="U25" s="824"/>
    </row>
    <row r="26" spans="1:21" ht="26.25" customHeight="1" x14ac:dyDescent="0.15">
      <c r="C26" s="570" t="s">
        <v>11</v>
      </c>
      <c r="D26" s="571"/>
      <c r="E26" s="572"/>
      <c r="F26" s="838" t="str">
        <f>+表紙!F50</f>
        <v>横浜市南区高根町３丁目１７番地１４</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解体業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30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3623.0999999999995</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コンクリートガラの現場内での利用　　　　　　　　　　　　　　　　　　　　　　　　　　　　　　　　　　　　　　　　　　　　　　　　再生プラントでの再生</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4501</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分別解体の強化と実施</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木くず・廃プラスチック類・ガラス・陶磁器くず・繊維くず・紙屑・石膏ボード・コンクリートガラ・アスファルトガラ・　　　　石綿含有建材</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コンテナ設置を増やして、分別作業の効率化を図る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3623.0999999999995</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3274.8999999999996</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4501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4171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2024-07-04T00:46:26Z</dcterms:created>
  <dcterms:modified xsi:type="dcterms:W3CDTF">2024-09-05T05:10:19Z</dcterms:modified>
</cp:coreProperties>
</file>