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8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AL31" i="80" s="1"/>
  <c r="V52"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<sst xmlns="http://schemas.openxmlformats.org/spreadsheetml/2006/main" count="3275" uniqueCount="460">
  <si>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</si>
  <si>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</si>
  <si>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</si>
  <si>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</si>
  <si>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</si>
  <si>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</si>
  <si>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</si>
  <si>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</si>
  <si>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</si>
  <si>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</si>
  <si>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</si>
  <si>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</si>
  <si>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</si>
  <si>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</si>
  <si>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</si>
  <si>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</si>
  <si>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</si>
  <si>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</si>
  <si>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</si>
  <si>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</si>
  <si>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</si>
  <si>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</si>
  <si>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</si>
  <si>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</si>
  <si>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</si>
  <si>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</si>
  <si>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</si>
  <si>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</si>
  <si>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</si>
  <si>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</si>
  <si>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</si>
  <si>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</si>
  <si>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</si>
  <si>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</si>
  <si>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</si>
  <si>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</si>
  <si>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</si>
  <si>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</si>
  <si>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</si>
  <si>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</si>
  <si>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</si>
  <si>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</si>
  <si>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</si>
  <si>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</si>
  <si>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</si>
  <si>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</si>
  <si>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</si>
  <si>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</si>
  <si>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</si>
  <si>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</si>
  <si>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</si>
  <si>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</si>
  <si>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</si>
  <si>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</si>
  <si>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</si>
  <si>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</si>
  <si>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</si>
  <si>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</si>
  <si>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</si>
  <si>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</si>
  <si>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</si>
  <si>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</si>
  <si>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</si>
  <si>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</si>
  <si>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</si>
  <si>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</si>
  <si>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</si>
  <si>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</si>
  <si>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</si>
  <si>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</si>
  <si>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</si>
  <si>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</si>
  <si>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</si>
  <si>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</si>
  <si>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</si>
  <si>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</si>
  <si>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</si>
  <si>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</si>
  <si>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</si>
  <si>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</si>
  <si>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</si>
  <si>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</si>
  <si>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</si>
  <si>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</si>
  <si>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</si>
  <si>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</si>
  <si>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</si>
  <si>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</si>
  <si>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</si>
  <si>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</si>
  <si>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</si>
  <si>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</si>
  <si>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</si>
  <si>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</si>
  <si>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</si>
  <si>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</si>
  <si>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</si>
  <si>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</si>
  <si>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</si>
  <si>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</si>
  <si>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</si>
  <si>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</si>
  <si>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</si>
  <si>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</si>
  <si>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</si>
  <si>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</si>
  <si>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</si>
  <si>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</si>
  <si>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</si>
  <si>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</si>
  <si>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</si>
  <si>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</si>
  <si>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</si>
  <si>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</si>
  <si>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</si>
  <si>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</si>
  <si>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</si>
  <si>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</si>
  <si>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</si>
  <si>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</si>
  <si>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</si>
  <si>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</si>
  <si>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</si>
  <si>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</si>
  <si>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</si>
  <si>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</si>
  <si>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</si>
  <si>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</si>
  <si>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</si>
  <si>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</si>
  <si>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</si>
  <si>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</si>
  <si>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</si>
  <si>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</si>
  <si>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</si>
  <si>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</si>
  <si>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</si>
  <si>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</si>
  <si>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</si>
  <si>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</si>
  <si>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</si>
  <si>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</si>
  <si>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</si>
  <si>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</si>
  <si>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</si>
  <si>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</si>
  <si>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</si>
  <si>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</si>
  <si>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</si>
  <si>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</si>
  <si>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</si>
  <si>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</si>
  <si>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</si>
  <si>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</si>
  <si>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</si>
  <si>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</si>
  <si>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</si>
  <si>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</si>
  <si>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</si>
  <si>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</si>
  <si>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</si>
  <si>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</si>
  <si>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</si>
  <si>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</si>
  <si>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</si>
  <si>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</si>
  <si>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</si>
  <si>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</si>
  <si>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</si>
  <si>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</si>
  <si>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</si>
  <si>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</si>
  <si>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</si>
  <si>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</si>
  <si>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</si>
  <si>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</si>
  <si>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</si>
  <si>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</si>
  <si>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</si>
  <si>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</si>
  <si>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</si>
  <si>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</si>
  <si>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</si>
  <si>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</si>
  <si>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</si>
  <si>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</si>
  <si>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</si>
  <si>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</si>
  <si>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</si>
  <si>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</si>
  <si>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</si>
  <si>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</si>
  <si>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</si>
  <si>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</si>
  <si>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</si>
  <si>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</si>
  <si>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</si>
  <si>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</si>
  <si>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</si>
  <si>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</si>
  <si>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</si>
  <si>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</si>
  <si>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</si>
  <si>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</si>
  <si>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</si>
  <si>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</si>
  <si>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</si>
  <si>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</si>
  <si>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</si>
  <si>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</si>
  <si>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</si>
  <si>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</si>
  <si>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</si>
  <si>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</si>
  <si>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</si>
  <si>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</si>
  <si>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</si>
  <si>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</si>
  <si>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</si>
  <si>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</si>
  <si>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</si>
  <si>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</si>
  <si>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</si>
  <si>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</si>
  <si>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</si>
  <si>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</si>
  <si>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</si>
  <si>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</si>
  <si>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</si>
  <si>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</si>
  <si>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</si>
  <si>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</si>
  <si>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</si>
  <si>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</si>
  <si>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</si>
  <si>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</si>
  <si>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</si>
  <si>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</si>
  <si>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</si>
  <si>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</si>
  <si>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</si>
  <si>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</si>
  <si>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</si>
  <si>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</si>
  <si>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</si>
  <si>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</si>
  <si>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</si>
  <si>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</si>
  <si>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</si>
  <si>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</si>
  <si>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</si>
  <si>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</si>
  <si>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</si>
  <si>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</si>
  <si>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</si>
  <si>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</si>
  <si>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</si>
  <si>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</si>
  <si>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</si>
  <si>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</si>
  <si>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</si>
  <si>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</si>
  <si>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</si>
  <si>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</si>
  <si>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</si>
  <si>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</si>
  <si>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</si>
  <si>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</si>
  <si>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</si>
  <si>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</si>
  <si>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</si>
  <si>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</si>
  <si>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</si>
  <si>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</si>
  <si>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</si>
  <si>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</si>
  <si>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</si>
  <si>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</si>
  <si>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</si>
  <si>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</si>
  <si>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</si>
  <si>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</si>
  <si>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</si>
  <si>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</si>
  <si>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</si>
  <si>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</si>
  <si>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</si>
  <si>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</si>
  <si>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</si>
  <si>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</si>
  <si>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</si>
  <si>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</si>
  <si>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</si>
  <si>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</si>
  <si>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</si>
  <si>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</si>
  <si>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</si>
  <si>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</si>
  <si>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</si>
  <si>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</si>
  <si>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</si>
  <si>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</si>
  <si>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</si>
  <si>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</si>
  <si>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</si>
  <si>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</si>
  <si>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</si>
  <si>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</si>
  <si>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</si>
  <si>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</si>
  <si>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</si>
  <si>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</si>
  <si>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</si>
  <si>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</si>
  <si>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</si>
  <si>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</si>
  <si>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</si>
  <si>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</si>
  <si>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</si>
  <si>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</si>
  <si>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</si>
  <si>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</si>
  <si>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</si>
  <si>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</si>
  <si>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</si>
  <si>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</si>
  <si>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</si>
  <si>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</si>
  <si>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</si>
  <si>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</si>
  <si>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</si>
  <si>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</si>
  <si>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</si>
  <si>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</si>
  <si>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</si>
  <si>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</si>
  <si>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</si>
  <si>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</si>
  <si>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</si>
  <si>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</si>
  <si>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</si>
  <si>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</si>
  <si>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</si>
  <si>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</si>
  <si>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</si>
  <si>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</si>
  <si>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</si>
  <si>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</si>
  <si>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</si>
  <si>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</si>
  <si>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</si>
  <si>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</si>
  <si>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</si>
  <si>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</si>
  <si>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</si>
  <si>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</si>
  <si>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</si>
  <si>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</si>
  <si>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</si>
  <si>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</si>
  <si>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</si>
  <si>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</si>
  <si>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</si>
  <si>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</si>
  <si>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</si>
  <si>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</si>
  <si>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</si>
  <si>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</si>
  <si>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</si>
  <si>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</si>
  <si>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</si>
  <si>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</si>
  <si>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</si>
  <si>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</si>
  <si>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</si>
  <si>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</si>
  <si>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</si>
  <si>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</si>
  <si>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</si>
  <si>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</si>
  <si>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</si>
  <si>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</si>
  <si>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</si>
  <si>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</si>
  <si>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</si>
  <si>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</si>
  <si>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</si>
  <si>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</si>
  <si>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</si>
  <si>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</si>
  <si>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</si>
  <si>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</si>
  <si>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</si>
  <si>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</si>
  <si>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</si>
  <si>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</si>
  <si>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</si>
  <si>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</si>
  <si>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</si>
  <si>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</si>
  <si>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</si>
  <si>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</si>
  <si>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</si>
  <si>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</si>
  <si>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</si>
  <si>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</si>
  <si>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</si>
  <si>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</si>
  <si>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</si>
  <si>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</si>
  <si>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</si>
  <si>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</si>
  <si>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</si>
  <si>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</si>
  <si>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</si>
  <si>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</si>
  <si>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</si>
  <si>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</si>
  <si>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</si>
  <si>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</si>
  <si>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</si>
  <si>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</si>
  <si>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</si>
  <si>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</si>
  <si>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</si>
  <si>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</si>
  <si>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</si>
  <si>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</si>
  <si>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</si>
  <si>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</si>
  <si>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</si>
  <si>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</si>
  <si>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</si>
  <si>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</si>
  <si>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</si>
  <si>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</si>
  <si>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</si>
  <si>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</si>
  <si>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</si>
  <si>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</si>
  <si>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</si>
  <si>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</si>
  <si>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</si>
  <si>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</si>
  <si>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</si>
  <si>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</si>
  <si>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</si>
  <si>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</si>
  <si>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</si>
  <si>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</si>
  <si>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</si>
  <si>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</si>
  <si>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東京都江東区新砂1-7-27</t>
  </si>
  <si>
    <t>大末建設株式会社　東京本店
取締役執行役員　本店長　　鶴 浩一郎</t>
  </si>
  <si>
    <t>03-5634-9015</t>
    <phoneticPr fontId="3"/>
  </si>
  <si>
    <t>大末建設株式会社　東京本店</t>
    <phoneticPr fontId="3"/>
  </si>
  <si>
    <t>東京都江東区新砂1-7-27</t>
    <phoneticPr fontId="3"/>
  </si>
  <si>
    <t>建設業</t>
    <phoneticPr fontId="3"/>
  </si>
  <si>
    <t>295人</t>
    <rPh sb="3" eb="4">
      <t>ジン</t>
    </rPh>
    <phoneticPr fontId="3"/>
  </si>
  <si>
    <t>令和６年６月２１日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</si>
</sst>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31" zoomScaleNormal="100" zoomScaleSheetLayoutView="100" workbookViewId="0">
      <selection activeCell="F47" sqref="F47:L4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459</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2528</v>
      </c>
      <c r="N48" s="586"/>
      <c r="O48" s="587"/>
    </row>
    <row r="49" spans="3:21" ht="18" customHeight="1" x14ac:dyDescent="0.15">
      <c r="C49" s="564" t="s">
        <v>11</v>
      </c>
      <c r="D49" s="565"/>
      <c r="E49" s="566"/>
      <c r="F49" s="619" t="s">
        <v>456</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v>39731</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458</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1812.1</v>
      </c>
      <c r="I63" s="293" t="s">
        <v>4</v>
      </c>
      <c r="J63" s="542" t="s">
        <v>324</v>
      </c>
      <c r="K63" s="543"/>
      <c r="L63" s="544"/>
      <c r="M63" s="534">
        <f>+別紙!AA14</f>
        <v>1812.1</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1812.1</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t="str">
        <f>+別紙!AA16</f>
        <v>0</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大末建設株式会社　東京本店</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6" zoomScaleNormal="100" workbookViewId="0">
      <selection activeCell="D37" sqref="D3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1242</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1242</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1242</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3"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3"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53.9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57.6</v>
      </c>
      <c r="E24" s="700"/>
      <c r="F24" s="700"/>
      <c r="G24" s="212" t="s">
        <v>198</v>
      </c>
      <c r="H24" s="678">
        <f>+F12</f>
        <v>53.9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53.9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53.9</v>
      </c>
      <c r="Q27" s="683"/>
      <c r="R27" s="683"/>
      <c r="S27" s="683"/>
      <c r="T27" s="54" t="s">
        <v>38</v>
      </c>
      <c r="U27" s="74"/>
      <c r="V27" s="74"/>
      <c r="Y27" s="72" t="s">
        <v>39</v>
      </c>
      <c r="Z27" s="75"/>
      <c r="AH27" s="63"/>
      <c r="AI27" s="63"/>
      <c r="AJ27" s="63"/>
      <c r="AK27" s="63"/>
      <c r="AL27" s="646">
        <f>+AH18+P27</f>
        <v>53.9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53.9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57.6</v>
      </c>
      <c r="E29" s="700"/>
      <c r="F29" s="700"/>
      <c r="G29" s="212" t="s">
        <v>198</v>
      </c>
      <c r="H29" s="678">
        <f>+AL27</f>
        <v>53.9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57.6</v>
      </c>
      <c r="E30" s="700"/>
      <c r="F30" s="700"/>
      <c r="G30" s="212" t="s">
        <v>198</v>
      </c>
      <c r="H30" s="678">
        <f>+AL30</f>
        <v>53.9</v>
      </c>
      <c r="I30" s="679"/>
      <c r="J30" s="212" t="s">
        <v>198</v>
      </c>
      <c r="M30" s="652"/>
      <c r="P30" s="66"/>
      <c r="R30" s="682">
        <f>+ROUND(AA28,1)+ROUND(AA29,1)+ROUND(AA30,1)</f>
        <v>53.9</v>
      </c>
      <c r="S30" s="683"/>
      <c r="T30" s="683"/>
      <c r="U30" s="683"/>
      <c r="V30" s="54" t="s">
        <v>16</v>
      </c>
      <c r="Y30" s="684" t="s">
        <v>186</v>
      </c>
      <c r="Z30" s="685"/>
      <c r="AA30" s="640">
        <v>0</v>
      </c>
      <c r="AB30" s="641"/>
      <c r="AC30" s="641"/>
      <c r="AD30" s="641"/>
      <c r="AE30" s="641"/>
      <c r="AF30" s="54" t="s">
        <v>13</v>
      </c>
      <c r="AL30" s="632">
        <v>53.9</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53.9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6" zoomScaleNormal="100" workbookViewId="0">
      <selection activeCell="AO39" sqref="AO3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12.2</v>
      </c>
      <c r="E24" s="700"/>
      <c r="F24" s="700"/>
      <c r="G24" s="212" t="s">
        <v>198</v>
      </c>
      <c r="H24" s="678">
        <f>+F12</f>
        <v>6</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v>
      </c>
      <c r="Q27" s="683"/>
      <c r="R27" s="683"/>
      <c r="S27" s="683"/>
      <c r="T27" s="54" t="s">
        <v>38</v>
      </c>
      <c r="U27" s="74"/>
      <c r="V27" s="74"/>
      <c r="Y27" s="72" t="s">
        <v>39</v>
      </c>
      <c r="Z27" s="75"/>
      <c r="AH27" s="63"/>
      <c r="AI27" s="63"/>
      <c r="AJ27" s="63"/>
      <c r="AK27" s="63"/>
      <c r="AL27" s="646">
        <f>+AH18+P27</f>
        <v>6</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12.2</v>
      </c>
      <c r="E29" s="700"/>
      <c r="F29" s="700"/>
      <c r="G29" s="212" t="s">
        <v>198</v>
      </c>
      <c r="H29" s="678">
        <f>+AL27</f>
        <v>6</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12.2</v>
      </c>
      <c r="E30" s="700"/>
      <c r="F30" s="700"/>
      <c r="G30" s="212" t="s">
        <v>198</v>
      </c>
      <c r="H30" s="678">
        <f>+AL30</f>
        <v>6</v>
      </c>
      <c r="I30" s="679"/>
      <c r="J30" s="212" t="s">
        <v>198</v>
      </c>
      <c r="M30" s="652"/>
      <c r="P30" s="66"/>
      <c r="R30" s="682">
        <f>+ROUND(AA28,1)+ROUND(AA29,1)+ROUND(AA30,1)</f>
        <v>6</v>
      </c>
      <c r="S30" s="683"/>
      <c r="T30" s="683"/>
      <c r="U30" s="683"/>
      <c r="V30" s="54" t="s">
        <v>16</v>
      </c>
      <c r="Y30" s="684" t="s">
        <v>186</v>
      </c>
      <c r="Z30" s="685"/>
      <c r="AA30" s="640">
        <v>0</v>
      </c>
      <c r="AB30" s="641"/>
      <c r="AC30" s="641"/>
      <c r="AD30" s="641"/>
      <c r="AE30" s="641"/>
      <c r="AF30" s="54" t="s">
        <v>13</v>
      </c>
      <c r="AL30" s="632">
        <v>6</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6</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8"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59.1</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57.1</v>
      </c>
      <c r="E24" s="700"/>
      <c r="F24" s="700"/>
      <c r="G24" s="212" t="s">
        <v>198</v>
      </c>
      <c r="H24" s="678">
        <f>+F12</f>
        <v>59.1</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59.1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59.1</v>
      </c>
      <c r="Q27" s="683"/>
      <c r="R27" s="683"/>
      <c r="S27" s="683"/>
      <c r="T27" s="54" t="s">
        <v>38</v>
      </c>
      <c r="U27" s="74"/>
      <c r="V27" s="74"/>
      <c r="Y27" s="72" t="s">
        <v>39</v>
      </c>
      <c r="Z27" s="75"/>
      <c r="AH27" s="63"/>
      <c r="AI27" s="63"/>
      <c r="AJ27" s="63"/>
      <c r="AK27" s="63"/>
      <c r="AL27" s="646">
        <f>+AH18+P27</f>
        <v>59.1</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59.1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57.1</v>
      </c>
      <c r="E29" s="700"/>
      <c r="F29" s="700"/>
      <c r="G29" s="212" t="s">
        <v>198</v>
      </c>
      <c r="H29" s="678">
        <f>+AL27</f>
        <v>59.1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57.1</v>
      </c>
      <c r="E30" s="700"/>
      <c r="F30" s="700"/>
      <c r="G30" s="212" t="s">
        <v>198</v>
      </c>
      <c r="H30" s="678">
        <f>+AL30</f>
        <v>59.1</v>
      </c>
      <c r="I30" s="679"/>
      <c r="J30" s="212" t="s">
        <v>198</v>
      </c>
      <c r="M30" s="652"/>
      <c r="P30" s="66"/>
      <c r="R30" s="682">
        <f>+ROUND(AA28,1)+ROUND(AA29,1)+ROUND(AA30,1)</f>
        <v>59.1</v>
      </c>
      <c r="S30" s="683"/>
      <c r="T30" s="683"/>
      <c r="U30" s="683"/>
      <c r="V30" s="54" t="s">
        <v>16</v>
      </c>
      <c r="Y30" s="684" t="s">
        <v>186</v>
      </c>
      <c r="Z30" s="685"/>
      <c r="AA30" s="640">
        <v>0</v>
      </c>
      <c r="AB30" s="641"/>
      <c r="AC30" s="641"/>
      <c r="AD30" s="641"/>
      <c r="AE30" s="641"/>
      <c r="AF30" s="54" t="s">
        <v>13</v>
      </c>
      <c r="AL30" s="632">
        <v>59.1</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59.1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3" zoomScaleNormal="100" workbookViewId="0">
      <selection activeCell="Z35" sqref="Z3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13.8</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2.5</v>
      </c>
      <c r="E24" s="700"/>
      <c r="F24" s="700"/>
      <c r="G24" s="212" t="s">
        <v>198</v>
      </c>
      <c r="H24" s="678">
        <f>+F12</f>
        <v>13.8</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13.8</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13.8</v>
      </c>
      <c r="Q27" s="683"/>
      <c r="R27" s="683"/>
      <c r="S27" s="683"/>
      <c r="T27" s="54" t="s">
        <v>38</v>
      </c>
      <c r="U27" s="74"/>
      <c r="V27" s="74"/>
      <c r="Y27" s="72" t="s">
        <v>39</v>
      </c>
      <c r="Z27" s="75"/>
      <c r="AH27" s="63"/>
      <c r="AI27" s="63"/>
      <c r="AJ27" s="63"/>
      <c r="AK27" s="63"/>
      <c r="AL27" s="646">
        <f>+AH18+P27</f>
        <v>13.8</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13.8</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2.5</v>
      </c>
      <c r="E29" s="700"/>
      <c r="F29" s="700"/>
      <c r="G29" s="212" t="s">
        <v>198</v>
      </c>
      <c r="H29" s="678">
        <f>+AL27</f>
        <v>13.8</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2.5</v>
      </c>
      <c r="E30" s="700"/>
      <c r="F30" s="700"/>
      <c r="G30" s="212" t="s">
        <v>198</v>
      </c>
      <c r="H30" s="678">
        <f>+AL30</f>
        <v>13.8</v>
      </c>
      <c r="I30" s="679"/>
      <c r="J30" s="212" t="s">
        <v>198</v>
      </c>
      <c r="M30" s="652"/>
      <c r="P30" s="66"/>
      <c r="R30" s="682">
        <f>+ROUND(AA28,1)+ROUND(AA29,1)+ROUND(AA30,1)</f>
        <v>13.8</v>
      </c>
      <c r="S30" s="683"/>
      <c r="T30" s="683"/>
      <c r="U30" s="683"/>
      <c r="V30" s="54" t="s">
        <v>16</v>
      </c>
      <c r="Y30" s="684" t="s">
        <v>186</v>
      </c>
      <c r="Z30" s="685"/>
      <c r="AA30" s="640">
        <v>0</v>
      </c>
      <c r="AB30" s="641"/>
      <c r="AC30" s="641"/>
      <c r="AD30" s="641"/>
      <c r="AE30" s="641"/>
      <c r="AF30" s="54" t="s">
        <v>13</v>
      </c>
      <c r="AL30" s="632">
        <v>13.8</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13.8</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63.7</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20.9</v>
      </c>
      <c r="E24" s="700"/>
      <c r="F24" s="700"/>
      <c r="G24" s="212" t="s">
        <v>198</v>
      </c>
      <c r="H24" s="678">
        <f>+F12</f>
        <v>63.7</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63.7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63.7</v>
      </c>
      <c r="Q27" s="683"/>
      <c r="R27" s="683"/>
      <c r="S27" s="683"/>
      <c r="T27" s="54" t="s">
        <v>38</v>
      </c>
      <c r="U27" s="74"/>
      <c r="V27" s="74"/>
      <c r="Y27" s="72" t="s">
        <v>39</v>
      </c>
      <c r="Z27" s="75"/>
      <c r="AH27" s="63"/>
      <c r="AI27" s="63"/>
      <c r="AJ27" s="63"/>
      <c r="AK27" s="63"/>
      <c r="AL27" s="646">
        <f>+AH18+P27</f>
        <v>63.7</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63.7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20.9</v>
      </c>
      <c r="E29" s="700"/>
      <c r="F29" s="700"/>
      <c r="G29" s="212" t="s">
        <v>198</v>
      </c>
      <c r="H29" s="678">
        <f>+AL27</f>
        <v>63.7</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20.9</v>
      </c>
      <c r="E30" s="700"/>
      <c r="F30" s="700"/>
      <c r="G30" s="212" t="s">
        <v>198</v>
      </c>
      <c r="H30" s="678">
        <f>+AL30</f>
        <v>58.7</v>
      </c>
      <c r="I30" s="679"/>
      <c r="J30" s="212" t="s">
        <v>198</v>
      </c>
      <c r="M30" s="652"/>
      <c r="P30" s="66"/>
      <c r="R30" s="682">
        <f>+ROUND(AA28,1)+ROUND(AA29,1)+ROUND(AA30,1)</f>
        <v>63.7</v>
      </c>
      <c r="S30" s="683"/>
      <c r="T30" s="683"/>
      <c r="U30" s="683"/>
      <c r="V30" s="54" t="s">
        <v>16</v>
      </c>
      <c r="Y30" s="684" t="s">
        <v>186</v>
      </c>
      <c r="Z30" s="685"/>
      <c r="AA30" s="640">
        <v>0</v>
      </c>
      <c r="AB30" s="641"/>
      <c r="AC30" s="641"/>
      <c r="AD30" s="641"/>
      <c r="AE30" s="641"/>
      <c r="AF30" s="54" t="s">
        <v>13</v>
      </c>
      <c r="AL30" s="632">
        <v>58.7</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63.7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v>0</v>
      </c>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86.7</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370.9</v>
      </c>
      <c r="E24" s="700"/>
      <c r="F24" s="700"/>
      <c r="G24" s="212" t="s">
        <v>198</v>
      </c>
      <c r="H24" s="678">
        <f>+F12</f>
        <v>86.7</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86.7</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86.7</v>
      </c>
      <c r="Q27" s="683"/>
      <c r="R27" s="683"/>
      <c r="S27" s="683"/>
      <c r="T27" s="54" t="s">
        <v>38</v>
      </c>
      <c r="U27" s="74"/>
      <c r="V27" s="74"/>
      <c r="Y27" s="72" t="s">
        <v>39</v>
      </c>
      <c r="Z27" s="75"/>
      <c r="AH27" s="63"/>
      <c r="AI27" s="63"/>
      <c r="AJ27" s="63"/>
      <c r="AK27" s="63"/>
      <c r="AL27" s="646">
        <f>+AH18+P27</f>
        <v>86.7</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86.7</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370.9</v>
      </c>
      <c r="E29" s="700"/>
      <c r="F29" s="700"/>
      <c r="G29" s="212" t="s">
        <v>198</v>
      </c>
      <c r="H29" s="678">
        <f>+AL27</f>
        <v>86.7</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370.9</v>
      </c>
      <c r="E30" s="700"/>
      <c r="F30" s="700"/>
      <c r="G30" s="212" t="s">
        <v>198</v>
      </c>
      <c r="H30" s="678">
        <f>+AL30</f>
        <v>86.7</v>
      </c>
      <c r="I30" s="679"/>
      <c r="J30" s="212" t="s">
        <v>198</v>
      </c>
      <c r="M30" s="652"/>
      <c r="P30" s="66"/>
      <c r="R30" s="682">
        <f>+ROUND(AA28,1)+ROUND(AA29,1)+ROUND(AA30,1)</f>
        <v>86.7</v>
      </c>
      <c r="S30" s="683"/>
      <c r="T30" s="683"/>
      <c r="U30" s="683"/>
      <c r="V30" s="54" t="s">
        <v>16</v>
      </c>
      <c r="Y30" s="684" t="s">
        <v>186</v>
      </c>
      <c r="Z30" s="685"/>
      <c r="AA30" s="640">
        <v>0</v>
      </c>
      <c r="AB30" s="641"/>
      <c r="AC30" s="641"/>
      <c r="AD30" s="641"/>
      <c r="AE30" s="641"/>
      <c r="AF30" s="54" t="s">
        <v>13</v>
      </c>
      <c r="AL30" s="632">
        <v>86.7</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86.7</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topLeftCell="A13"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大末建設株式会社　東京本店</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58.9</v>
      </c>
      <c r="G12" s="647"/>
      <c r="H12" s="647"/>
      <c r="I12" s="62" t="s">
        <v>13</v>
      </c>
      <c r="J12" s="63"/>
      <c r="K12" s="64"/>
      <c r="L12" s="63"/>
      <c r="M12" s="652"/>
      <c r="N12" s="65"/>
      <c r="P12" s="632">
        <v>0</v>
      </c>
      <c r="Q12" s="650"/>
      <c r="R12" s="650"/>
      <c r="S12" s="650"/>
      <c r="T12" s="62" t="s">
        <v>13</v>
      </c>
      <c r="U12" s="63"/>
      <c r="V12" s="63"/>
      <c r="W12" s="63"/>
      <c r="X12" s="63"/>
      <c r="Y12"/>
      <c r="Z12"/>
      <c r="AA12"/>
      <c r="AB12"/>
      <c r="AC12" s="66"/>
      <c r="AE12" s="662"/>
      <c r="AG12" s="151"/>
      <c r="AH12" s="632">
        <v>0</v>
      </c>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v>0</v>
      </c>
      <c r="G15" s="700"/>
      <c r="H15" s="700"/>
      <c r="I15" s="54" t="s">
        <v>13</v>
      </c>
      <c r="J15" s="63"/>
      <c r="K15" s="66"/>
      <c r="L15" s="63"/>
      <c r="M15" s="652"/>
      <c r="N15" s="66"/>
      <c r="P15" s="632">
        <v>0</v>
      </c>
      <c r="Q15" s="650"/>
      <c r="R15" s="650"/>
      <c r="S15" s="650"/>
      <c r="T15" s="62" t="s">
        <v>13</v>
      </c>
      <c r="U15" s="63"/>
      <c r="V15" s="63"/>
      <c r="W15" s="63"/>
      <c r="X15" s="63"/>
      <c r="Y15"/>
      <c r="Z15"/>
      <c r="AA15"/>
      <c r="AB15"/>
      <c r="AC15" s="66"/>
      <c r="AH15" s="640">
        <v>0</v>
      </c>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v>0</v>
      </c>
      <c r="AV17" s="54" t="s">
        <v>34</v>
      </c>
      <c r="AW17" s="503"/>
    </row>
    <row r="18" spans="2:49" ht="24.75" customHeight="1" thickBot="1" x14ac:dyDescent="0.2">
      <c r="K18" s="66"/>
      <c r="L18" s="63"/>
      <c r="M18" s="652"/>
      <c r="N18" s="66"/>
      <c r="P18" s="632">
        <v>0</v>
      </c>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v>0</v>
      </c>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v>0</v>
      </c>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48.9</v>
      </c>
      <c r="E24" s="700"/>
      <c r="F24" s="700"/>
      <c r="G24" s="212" t="s">
        <v>198</v>
      </c>
      <c r="H24" s="678">
        <f>+F12</f>
        <v>58.9</v>
      </c>
      <c r="I24" s="679"/>
      <c r="J24" s="212" t="s">
        <v>198</v>
      </c>
      <c r="K24" s="66"/>
      <c r="L24" s="63"/>
      <c r="M24" s="653"/>
      <c r="P24" s="640">
        <v>0</v>
      </c>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58.9</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58.9</v>
      </c>
      <c r="Q27" s="683"/>
      <c r="R27" s="683"/>
      <c r="S27" s="683"/>
      <c r="T27" s="54" t="s">
        <v>38</v>
      </c>
      <c r="U27" s="74"/>
      <c r="V27" s="74"/>
      <c r="Y27" s="72" t="s">
        <v>39</v>
      </c>
      <c r="Z27" s="75"/>
      <c r="AH27" s="63"/>
      <c r="AI27" s="63"/>
      <c r="AJ27" s="63"/>
      <c r="AK27" s="63"/>
      <c r="AL27" s="646">
        <f>+AH18+P27</f>
        <v>58.9</v>
      </c>
      <c r="AM27" s="647"/>
      <c r="AN27" s="647"/>
      <c r="AO27" s="647"/>
      <c r="AP27" s="62" t="s">
        <v>13</v>
      </c>
      <c r="AQ27" s="322"/>
      <c r="AR27" s="141"/>
      <c r="AS27" s="632">
        <v>0</v>
      </c>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58.9</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48.9</v>
      </c>
      <c r="E29" s="700"/>
      <c r="F29" s="700"/>
      <c r="G29" s="212" t="s">
        <v>198</v>
      </c>
      <c r="H29" s="678">
        <f>+AL27</f>
        <v>58.9</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48.9</v>
      </c>
      <c r="E30" s="700"/>
      <c r="F30" s="700"/>
      <c r="G30" s="212" t="s">
        <v>198</v>
      </c>
      <c r="H30" s="678">
        <f>+AL30</f>
        <v>58.9</v>
      </c>
      <c r="I30" s="679"/>
      <c r="J30" s="212" t="s">
        <v>198</v>
      </c>
      <c r="M30" s="652"/>
      <c r="P30" s="66"/>
      <c r="R30" s="682">
        <f>+ROUND(AA28,1)+ROUND(AA29,1)+ROUND(AA30,1)</f>
        <v>58.9</v>
      </c>
      <c r="S30" s="683"/>
      <c r="T30" s="683"/>
      <c r="U30" s="683"/>
      <c r="V30" s="54" t="s">
        <v>16</v>
      </c>
      <c r="Y30" s="684" t="s">
        <v>186</v>
      </c>
      <c r="Z30" s="685"/>
      <c r="AA30" s="640">
        <v>0</v>
      </c>
      <c r="AB30" s="641"/>
      <c r="AC30" s="641"/>
      <c r="AD30" s="641"/>
      <c r="AE30" s="641"/>
      <c r="AF30" s="54" t="s">
        <v>13</v>
      </c>
      <c r="AL30" s="632">
        <v>58.9</v>
      </c>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58.9</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v>0</v>
      </c>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v>0</v>
      </c>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H14" sqref="H14"/>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大末建設株式会社　東京本店</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1242</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57.6</v>
      </c>
      <c r="M9" s="393">
        <f>IF(OR(ｷ.紙くず!D24&gt;0,ｷ.紙くず!D24&lt;0),ｷ.紙くず!D24,IF(M$19&gt;0,"0",0))</f>
        <v>12.2</v>
      </c>
      <c r="N9" s="393">
        <f>IF(OR(ｸ.木くず!D24&gt;0,ｸ.木くず!D24&lt;0),ｸ.木くず!D24,IF(N$19&gt;0,"0",0))</f>
        <v>57.1</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2.5</v>
      </c>
      <c r="T9" s="393">
        <f>IF(OR(ｾ.ｶﾞﾗｽ･ｺﾝｸﾘ･陶磁器くず!D24&gt;0,ｾ.ｶﾞﾗｽ･ｺﾝｸﾘ･陶磁器くず!D24&lt;0),ｾ.ｶﾞﾗｽ･ｺﾝｸﾘ･陶磁器くず!D24,IF(T$19&gt;0,"0",0))</f>
        <v>20.9</v>
      </c>
      <c r="U9" s="393">
        <f>IF(OR(ｿ.鉱さい!D24&gt;0,ｿ.鉱さい!D24&lt;0),ｿ.鉱さい!D24,IF(U$19&gt;0,"0",0))</f>
        <v>0</v>
      </c>
      <c r="V9" s="393">
        <f>IF(OR(ﾀ.がれき類!D24&gt;0,ﾀ.がれき類!D24&lt;0),ﾀ.がれき類!D24,IF(V$19&gt;0,"0",0))</f>
        <v>370.9</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48.9</v>
      </c>
      <c r="AA9" s="395">
        <f>IF(SUM(G9:Z9)&gt;0,SUM(G9:Z9),IF(AA$19&gt;0,"0",0))</f>
        <v>1812.1</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1242</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57.6</v>
      </c>
      <c r="M14" s="399">
        <f>IF(OR(ｷ.紙くず!D29&gt;0,ｷ.紙くず!D29&lt;0),ｷ.紙くず!D29,IF(M$19&gt;0,"0",0))</f>
        <v>12.2</v>
      </c>
      <c r="N14" s="399">
        <f>IF(OR(ｸ.木くず!D29&gt;0,ｸ.木くず!D29&lt;0),ｸ.木くず!D29,IF(N$19&gt;0,"0",0))</f>
        <v>57.1</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2.5</v>
      </c>
      <c r="T14" s="399">
        <f>IF(OR(ｾ.ｶﾞﾗｽ･ｺﾝｸﾘ･陶磁器くず!D29&gt;0,ｾ.ｶﾞﾗｽ･ｺﾝｸﾘ･陶磁器くず!D29&lt;0),ｾ.ｶﾞﾗｽ･ｺﾝｸﾘ･陶磁器くず!D29,IF(T$19&gt;0,"0",0))</f>
        <v>20.9</v>
      </c>
      <c r="U14" s="399">
        <f>IF(OR(ｿ.鉱さい!D29&gt;0,ｿ.鉱さい!D29&lt;0),ｿ.鉱さい!D29,IF(U$19&gt;0,"0",0))</f>
        <v>0</v>
      </c>
      <c r="V14" s="399">
        <f>IF(OR(ﾀ.がれき類!D29&gt;0,ﾀ.がれき類!D29&lt;0),ﾀ.がれき類!D29,IF(V$19&gt;0,"0",0))</f>
        <v>370.9</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48.9</v>
      </c>
      <c r="AA14" s="401">
        <f t="shared" si="0"/>
        <v>1812.1</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1242</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57.6</v>
      </c>
      <c r="M15" s="399">
        <f>IF(OR(ｷ.紙くず!D30&gt;0,ｷ.紙くず!D30&lt;0),ｷ.紙くず!D30,IF(M$19&gt;0,"0",0))</f>
        <v>12.2</v>
      </c>
      <c r="N15" s="399">
        <f>IF(OR(ｸ.木くず!D30&gt;0,ｸ.木くず!D30&lt;0),ｸ.木くず!D30,IF(N$19&gt;0,"0",0))</f>
        <v>57.1</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2.5</v>
      </c>
      <c r="T15" s="399">
        <f>IF(OR(ｾ.ｶﾞﾗｽ･ｺﾝｸﾘ･陶磁器くず!D30&gt;0,ｾ.ｶﾞﾗｽ･ｺﾝｸﾘ･陶磁器くず!D30&lt;0),ｾ.ｶﾞﾗｽ･ｺﾝｸﾘ･陶磁器くず!D30,IF(T$19&gt;0,"0",0))</f>
        <v>20.9</v>
      </c>
      <c r="U15" s="399">
        <f>IF(OR(ｿ.鉱さい!D30&gt;0,ｿ.鉱さい!D30&lt;0),ｿ.鉱さい!D30,IF(U$19&gt;0,"0",0))</f>
        <v>0</v>
      </c>
      <c r="V15" s="399">
        <f>IF(OR(ﾀ.がれき類!D30&gt;0,ﾀ.がれき類!D30&lt;0),ﾀ.がれき類!D30,IF(V$19&gt;0,"0",0))</f>
        <v>370.9</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48.9</v>
      </c>
      <c r="AA15" s="401">
        <f t="shared" si="0"/>
        <v>1812.1</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t="str">
        <f>IF(OR(ｶ.廃ﾌﾟﾗ類!D31&gt;0,ｶ.廃ﾌﾟﾗ類!D31&lt;0),ｶ.廃ﾌﾟﾗ類!D31,IF(L$19&gt;0,"0",0))</f>
        <v>0</v>
      </c>
      <c r="M16" s="399" t="str">
        <f>IF(OR(ｷ.紙くず!D31&gt;0,ｷ.紙くず!D31&lt;0),ｷ.紙くず!D31,IF(M$19&gt;0,"0",0))</f>
        <v>0</v>
      </c>
      <c r="N16" s="399" t="str">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t="str">
        <f>IF(OR(ｾ.ｶﾞﾗｽ･ｺﾝｸﾘ･陶磁器くず!D31&gt;0,ｾ.ｶﾞﾗｽ･ｺﾝｸﾘ･陶磁器くず!D31&lt;0),ｾ.ｶﾞﾗｽ･ｺﾝｸﾘ･陶磁器くず!D31,IF(T$19&gt;0,"0",0))</f>
        <v>0</v>
      </c>
      <c r="U16" s="399">
        <f>IF(OR(ｿ.鉱さい!D31&gt;0,ｿ.鉱さい!D31&lt;0),ｿ.鉱さい!D31,IF(U$19&gt;0,"0",0))</f>
        <v>0</v>
      </c>
      <c r="V16" s="399" t="str">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t="str">
        <f>IF(OR(ﾄ.混合廃棄物その他!D31&gt;0,ﾄ.混合廃棄物その他!D31&lt;0),ﾄ.混合廃棄物その他!D31,IF(Z$19&gt;0,"0",0))</f>
        <v>0</v>
      </c>
      <c r="AA16" s="401" t="str">
        <f t="shared" si="0"/>
        <v>0</v>
      </c>
    </row>
    <row r="17" spans="2:27" ht="24" customHeight="1" x14ac:dyDescent="0.15">
      <c r="B17" s="184"/>
      <c r="C17" s="781" t="s">
        <v>428</v>
      </c>
      <c r="D17" s="781"/>
      <c r="E17" s="781"/>
      <c r="F17" s="782"/>
      <c r="G17" s="399">
        <f>IF(OR(ｱ.燃え殻!D32&gt;0,ｱ.燃え殻!D32&lt;0),ｱ.燃え殻!D32,IF(G$19&gt;0,"0",0))</f>
        <v>0</v>
      </c>
      <c r="H17" s="399">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0</v>
      </c>
      <c r="I19" s="405">
        <f t="shared" si="1"/>
        <v>0</v>
      </c>
      <c r="J19" s="405">
        <f t="shared" si="1"/>
        <v>0</v>
      </c>
      <c r="K19" s="405">
        <f t="shared" si="1"/>
        <v>0</v>
      </c>
      <c r="L19" s="405">
        <f t="shared" si="1"/>
        <v>53.9</v>
      </c>
      <c r="M19" s="405">
        <f t="shared" si="1"/>
        <v>6</v>
      </c>
      <c r="N19" s="405">
        <f t="shared" si="1"/>
        <v>59.1</v>
      </c>
      <c r="O19" s="405">
        <f t="shared" si="1"/>
        <v>0</v>
      </c>
      <c r="P19" s="405">
        <f t="shared" si="1"/>
        <v>0</v>
      </c>
      <c r="Q19" s="405">
        <f t="shared" si="1"/>
        <v>0</v>
      </c>
      <c r="R19" s="405">
        <f t="shared" si="1"/>
        <v>0</v>
      </c>
      <c r="S19" s="405">
        <f t="shared" si="1"/>
        <v>13.8</v>
      </c>
      <c r="T19" s="405">
        <f t="shared" si="1"/>
        <v>63.7</v>
      </c>
      <c r="U19" s="405">
        <f t="shared" si="1"/>
        <v>0</v>
      </c>
      <c r="V19" s="405">
        <f t="shared" si="1"/>
        <v>86.7</v>
      </c>
      <c r="W19" s="405">
        <f t="shared" si="1"/>
        <v>0</v>
      </c>
      <c r="X19" s="405">
        <f t="shared" si="1"/>
        <v>0</v>
      </c>
      <c r="Y19" s="405">
        <f t="shared" si="1"/>
        <v>0</v>
      </c>
      <c r="Z19" s="406">
        <f t="shared" si="1"/>
        <v>58.9</v>
      </c>
      <c r="AA19" s="407">
        <f t="shared" ref="AA19:AA25" si="2">SUM(G19:Z19)</f>
        <v>342.09999999999997</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53.9</v>
      </c>
      <c r="M37" s="441">
        <f t="shared" si="8"/>
        <v>6</v>
      </c>
      <c r="N37" s="441">
        <f t="shared" si="8"/>
        <v>59.1</v>
      </c>
      <c r="O37" s="441">
        <f t="shared" si="8"/>
        <v>0</v>
      </c>
      <c r="P37" s="441">
        <f t="shared" si="8"/>
        <v>0</v>
      </c>
      <c r="Q37" s="441">
        <f t="shared" si="8"/>
        <v>0</v>
      </c>
      <c r="R37" s="441">
        <f t="shared" si="8"/>
        <v>0</v>
      </c>
      <c r="S37" s="441">
        <f t="shared" si="8"/>
        <v>13.8</v>
      </c>
      <c r="T37" s="441">
        <f t="shared" si="8"/>
        <v>63.7</v>
      </c>
      <c r="U37" s="441">
        <f t="shared" si="8"/>
        <v>0</v>
      </c>
      <c r="V37" s="441">
        <f t="shared" si="8"/>
        <v>86.7</v>
      </c>
      <c r="W37" s="441">
        <f t="shared" si="8"/>
        <v>0</v>
      </c>
      <c r="X37" s="441">
        <f t="shared" si="8"/>
        <v>0</v>
      </c>
      <c r="Y37" s="441">
        <f t="shared" si="8"/>
        <v>0</v>
      </c>
      <c r="Z37" s="442">
        <f t="shared" si="8"/>
        <v>58.9</v>
      </c>
      <c r="AA37" s="443">
        <f t="shared" si="4"/>
        <v>342.09999999999997</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53.9</v>
      </c>
      <c r="M38" s="432">
        <f t="shared" si="9"/>
        <v>6</v>
      </c>
      <c r="N38" s="432">
        <f t="shared" si="9"/>
        <v>59.1</v>
      </c>
      <c r="O38" s="432">
        <f t="shared" si="9"/>
        <v>0</v>
      </c>
      <c r="P38" s="432">
        <f t="shared" si="9"/>
        <v>0</v>
      </c>
      <c r="Q38" s="432">
        <f t="shared" si="9"/>
        <v>0</v>
      </c>
      <c r="R38" s="432">
        <f t="shared" si="9"/>
        <v>0</v>
      </c>
      <c r="S38" s="432">
        <f t="shared" si="9"/>
        <v>13.8</v>
      </c>
      <c r="T38" s="432">
        <f t="shared" si="9"/>
        <v>63.7</v>
      </c>
      <c r="U38" s="432">
        <f t="shared" si="9"/>
        <v>0</v>
      </c>
      <c r="V38" s="432">
        <f t="shared" si="9"/>
        <v>86.7</v>
      </c>
      <c r="W38" s="432">
        <f t="shared" si="9"/>
        <v>0</v>
      </c>
      <c r="X38" s="432">
        <f t="shared" si="9"/>
        <v>0</v>
      </c>
      <c r="Y38" s="432">
        <f t="shared" si="9"/>
        <v>0</v>
      </c>
      <c r="Z38" s="433">
        <f t="shared" si="9"/>
        <v>58.9</v>
      </c>
      <c r="AA38" s="434">
        <f t="shared" si="4"/>
        <v>342.09999999999997</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53.9</v>
      </c>
      <c r="M39" s="435">
        <f>+ｷ.紙くず!$AA$28</f>
        <v>6</v>
      </c>
      <c r="N39" s="435">
        <f>+ｸ.木くず!$AA$28</f>
        <v>59.1</v>
      </c>
      <c r="O39" s="435">
        <f>+ｹ.繊維くず!$AA$28</f>
        <v>0</v>
      </c>
      <c r="P39" s="435">
        <f>+ｺ.動植物性残さ!$AA$28</f>
        <v>0</v>
      </c>
      <c r="Q39" s="435">
        <f>+ｻ.動物系固形不要物!$AA$28</f>
        <v>0</v>
      </c>
      <c r="R39" s="435">
        <f>+ｼ.ｺﾞﾑくず!$AA$28</f>
        <v>0</v>
      </c>
      <c r="S39" s="435">
        <f>+ｽ.金属くず!$AA$28</f>
        <v>13.8</v>
      </c>
      <c r="T39" s="435">
        <f>+ｾ.ｶﾞﾗｽ･ｺﾝｸﾘ･陶磁器くず!$AA$28</f>
        <v>63.7</v>
      </c>
      <c r="U39" s="435">
        <f>+ｿ.鉱さい!$AA$28</f>
        <v>0</v>
      </c>
      <c r="V39" s="435">
        <f>+ﾀ.がれき類!$AA$28</f>
        <v>86.7</v>
      </c>
      <c r="W39" s="435">
        <f>+ﾁ.動物のふん尿!$AA$28</f>
        <v>0</v>
      </c>
      <c r="X39" s="435">
        <f>+ﾂ.動物の死体!$AA$28</f>
        <v>0</v>
      </c>
      <c r="Y39" s="435">
        <f>+ﾃ.ばいじん!$AA$28</f>
        <v>0</v>
      </c>
      <c r="Z39" s="436">
        <f>+ﾄ.混合廃棄物その他!$AA$28</f>
        <v>58.9</v>
      </c>
      <c r="AA39" s="437">
        <f t="shared" si="4"/>
        <v>342.09999999999997</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0</v>
      </c>
      <c r="I43" s="444">
        <f>+ｳ.廃油!$AL$27</f>
        <v>0</v>
      </c>
      <c r="J43" s="444">
        <f>+ｴ.廃酸!$AL$27</f>
        <v>0</v>
      </c>
      <c r="K43" s="444">
        <f>+ｵ.廃ｱﾙｶﾘ!$AL$27</f>
        <v>0</v>
      </c>
      <c r="L43" s="444">
        <f>+ｶ.廃ﾌﾟﾗ類!$AL$27</f>
        <v>53.9</v>
      </c>
      <c r="M43" s="444">
        <f>+ｷ.紙くず!$AL$27</f>
        <v>6</v>
      </c>
      <c r="N43" s="444">
        <f>+ｸ.木くず!$AL$27</f>
        <v>59.1</v>
      </c>
      <c r="O43" s="444">
        <f>+ｹ.繊維くず!$AL$27</f>
        <v>0</v>
      </c>
      <c r="P43" s="444">
        <f>+ｺ.動植物性残さ!$AL$27</f>
        <v>0</v>
      </c>
      <c r="Q43" s="444">
        <f>+ｻ.動物系固形不要物!$AL$27</f>
        <v>0</v>
      </c>
      <c r="R43" s="444">
        <f>+ｼ.ｺﾞﾑくず!$AL$27</f>
        <v>0</v>
      </c>
      <c r="S43" s="444">
        <f>+ｽ.金属くず!$AL$27</f>
        <v>13.8</v>
      </c>
      <c r="T43" s="444">
        <f>+ｾ.ｶﾞﾗｽ･ｺﾝｸﾘ･陶磁器くず!$AL$27</f>
        <v>63.7</v>
      </c>
      <c r="U43" s="444">
        <f>+ｿ.鉱さい!$AL$27</f>
        <v>0</v>
      </c>
      <c r="V43" s="444">
        <f>+ﾀ.がれき類!$AL$27</f>
        <v>86.7</v>
      </c>
      <c r="W43" s="444">
        <f>+ﾁ.動物のふん尿!$AL$27</f>
        <v>0</v>
      </c>
      <c r="X43" s="444">
        <f>+ﾂ.動物の死体!$AL$27</f>
        <v>0</v>
      </c>
      <c r="Y43" s="444">
        <f>+ﾃ.ばいじん!$AL$27</f>
        <v>0</v>
      </c>
      <c r="Z43" s="445">
        <f>+ﾄ.混合廃棄物その他!$AL$27</f>
        <v>58.9</v>
      </c>
      <c r="AA43" s="446">
        <f t="shared" si="4"/>
        <v>342.09999999999997</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53.9</v>
      </c>
      <c r="M44" s="447">
        <f>+ｷ.紙くず!$AL$30</f>
        <v>6</v>
      </c>
      <c r="N44" s="447">
        <f>+ｸ.木くず!$AL$30</f>
        <v>59.1</v>
      </c>
      <c r="O44" s="447">
        <f>+ｹ.繊維くず!$AL$30</f>
        <v>0</v>
      </c>
      <c r="P44" s="447">
        <f>+ｺ.動植物性残さ!$AL$30</f>
        <v>0</v>
      </c>
      <c r="Q44" s="447">
        <f>+ｻ.動物系固形不要物!$AL$30</f>
        <v>0</v>
      </c>
      <c r="R44" s="447">
        <f>+ｼ.ｺﾞﾑくず!$AL$30</f>
        <v>0</v>
      </c>
      <c r="S44" s="447">
        <f>+ｽ.金属くず!$AL$30</f>
        <v>13.8</v>
      </c>
      <c r="T44" s="447">
        <f>+ｾ.ｶﾞﾗｽ･ｺﾝｸﾘ･陶磁器くず!$AL$30</f>
        <v>58.7</v>
      </c>
      <c r="U44" s="447">
        <f>+ｿ.鉱さい!$AL$30</f>
        <v>0</v>
      </c>
      <c r="V44" s="447">
        <f>+ﾀ.がれき類!$AL$30</f>
        <v>86.7</v>
      </c>
      <c r="W44" s="447">
        <f>+ﾁ.動物のふん尿!$AL$30</f>
        <v>0</v>
      </c>
      <c r="X44" s="447">
        <f>+ﾂ.動物の死体!$AL$30</f>
        <v>0</v>
      </c>
      <c r="Y44" s="447">
        <f>+ﾃ.ばいじん!$AL$30</f>
        <v>0</v>
      </c>
      <c r="Z44" s="448">
        <f>+ﾄ.混合廃棄物その他!$AL$30</f>
        <v>58.9</v>
      </c>
      <c r="AA44" s="449">
        <f t="shared" si="4"/>
        <v>337.09999999999997</v>
      </c>
    </row>
    <row r="45" spans="2:27" ht="24" customHeight="1" x14ac:dyDescent="0.15">
      <c r="B45" s="182"/>
      <c r="C45" s="189"/>
      <c r="D45" s="467" t="s">
        <v>190</v>
      </c>
      <c r="E45" s="763" t="s">
        <v>239</v>
      </c>
      <c r="F45" s="764"/>
      <c r="G45" s="450">
        <f>+ｱ.燃え殻!$AS$24</f>
        <v>0</v>
      </c>
      <c r="H45" s="450">
        <f>+ｲ.汚泥!$AS$24</f>
        <v>0</v>
      </c>
      <c r="I45" s="450">
        <f>+ｳ.廃油!$AS$24</f>
        <v>0</v>
      </c>
      <c r="J45" s="450">
        <f>+ｴ.廃酸!$AS$24</f>
        <v>0</v>
      </c>
      <c r="K45" s="450">
        <f>+ｵ.廃ｱﾙｶﾘ!$AS$24</f>
        <v>0</v>
      </c>
      <c r="L45" s="450">
        <f>+ｶ.廃ﾌﾟﾗ類!$AS$24</f>
        <v>53.9</v>
      </c>
      <c r="M45" s="450">
        <f>+ｷ.紙くず!$AS$24</f>
        <v>6</v>
      </c>
      <c r="N45" s="450">
        <f>+ｸ.木くず!$AS$24</f>
        <v>59.1</v>
      </c>
      <c r="O45" s="450">
        <f>+ｹ.繊維くず!$AS$24</f>
        <v>0</v>
      </c>
      <c r="P45" s="450">
        <f>+ｺ.動植物性残さ!$AS$24</f>
        <v>0</v>
      </c>
      <c r="Q45" s="450">
        <f>+ｻ.動物系固形不要物!$AS$24</f>
        <v>0</v>
      </c>
      <c r="R45" s="450">
        <f>+ｼ.ｺﾞﾑくず!$AS$24</f>
        <v>0</v>
      </c>
      <c r="S45" s="450">
        <f>+ｽ.金属くず!$AS$24</f>
        <v>13.8</v>
      </c>
      <c r="T45" s="450">
        <f>+ｾ.ｶﾞﾗｽ･ｺﾝｸﾘ･陶磁器くず!$AS$24</f>
        <v>63.7</v>
      </c>
      <c r="U45" s="450">
        <f>+ｿ.鉱さい!$AS$24</f>
        <v>0</v>
      </c>
      <c r="V45" s="450">
        <f>+ﾀ.がれき類!$AS$24</f>
        <v>86.7</v>
      </c>
      <c r="W45" s="450">
        <f>+ﾁ.動物のふん尿!$AS$24</f>
        <v>0</v>
      </c>
      <c r="X45" s="450">
        <f>+ﾂ.動物の死体!$AS$24</f>
        <v>0</v>
      </c>
      <c r="Y45" s="450">
        <f>+ﾃ.ばいじん!$AS$24</f>
        <v>0</v>
      </c>
      <c r="Z45" s="451">
        <f>+ﾄ.混合廃棄物その他!$AS$24</f>
        <v>58.9</v>
      </c>
      <c r="AA45" s="452">
        <f t="shared" si="4"/>
        <v>342.09999999999997</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1242</v>
      </c>
      <c r="I55" s="506">
        <f t="shared" si="10"/>
        <v>0</v>
      </c>
      <c r="J55" s="506">
        <f t="shared" si="10"/>
        <v>0</v>
      </c>
      <c r="K55" s="506">
        <f t="shared" si="10"/>
        <v>0</v>
      </c>
      <c r="L55" s="506">
        <f t="shared" si="10"/>
        <v>111.5</v>
      </c>
      <c r="M55" s="506">
        <f t="shared" si="10"/>
        <v>18.2</v>
      </c>
      <c r="N55" s="506">
        <f t="shared" si="10"/>
        <v>116.2</v>
      </c>
      <c r="O55" s="506">
        <f t="shared" si="10"/>
        <v>0</v>
      </c>
      <c r="P55" s="506">
        <f t="shared" si="10"/>
        <v>0</v>
      </c>
      <c r="Q55" s="506">
        <f t="shared" si="10"/>
        <v>0</v>
      </c>
      <c r="R55" s="506">
        <f t="shared" si="10"/>
        <v>0</v>
      </c>
      <c r="S55" s="506">
        <f t="shared" si="10"/>
        <v>16.3</v>
      </c>
      <c r="T55" s="506">
        <f t="shared" si="10"/>
        <v>84.6</v>
      </c>
      <c r="U55" s="506">
        <f t="shared" si="10"/>
        <v>0</v>
      </c>
      <c r="V55" s="506">
        <f t="shared" si="10"/>
        <v>457.59999999999997</v>
      </c>
      <c r="W55" s="506">
        <f t="shared" si="10"/>
        <v>0</v>
      </c>
      <c r="X55" s="506">
        <f t="shared" si="10"/>
        <v>0</v>
      </c>
      <c r="Y55" s="506">
        <f t="shared" si="10"/>
        <v>0</v>
      </c>
      <c r="Z55" s="506">
        <f t="shared" si="10"/>
        <v>107.8</v>
      </c>
      <c r="AA55" s="507">
        <f>+AA9+AA19+AA20</f>
        <v>2154.1999999999998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令和６年６月２１日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東京都江東区新砂1-7-27</v>
      </c>
      <c r="K16" s="806"/>
      <c r="L16" s="807"/>
      <c r="M16" s="807"/>
      <c r="N16" s="807"/>
      <c r="O16" s="808"/>
    </row>
    <row r="17" spans="1:48" ht="26.25" customHeight="1" x14ac:dyDescent="0.15">
      <c r="C17" s="249"/>
      <c r="D17" s="250"/>
      <c r="E17" s="250"/>
      <c r="F17" s="250"/>
      <c r="G17" s="250"/>
      <c r="H17" s="254" t="s">
        <v>7</v>
      </c>
      <c r="I17" s="254"/>
      <c r="J17" s="806" t="str">
        <f>+表紙!J40</f>
        <v>大末建設株式会社　東京本店
取締役執行役員　本店長　　鶴 浩一郎</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03-5634-9015</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大末建設株式会社　東京本店</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2528</v>
      </c>
      <c r="N25" s="859"/>
      <c r="O25" s="860"/>
    </row>
    <row r="26" spans="1:48" ht="18" customHeight="1" x14ac:dyDescent="0.15">
      <c r="C26" s="839" t="s">
        <v>11</v>
      </c>
      <c r="D26" s="840"/>
      <c r="E26" s="841"/>
      <c r="F26" s="833" t="str">
        <f>+表紙!F49</f>
        <v>東京都江東区新砂1-7-27</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建設業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39731</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295人</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1812.1</v>
      </c>
      <c r="I40" s="293" t="s">
        <v>4</v>
      </c>
      <c r="J40" s="542" t="s">
        <v>324</v>
      </c>
      <c r="K40" s="543"/>
      <c r="L40" s="544"/>
      <c r="M40" s="865">
        <f>+表紙!M63</f>
        <v>1812.1</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1812.1</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t="str">
        <f>+表紙!M65</f>
        <v>0</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2024-06-26T05:13:20Z</dcterms:created>
  <dcterms:modified xsi:type="dcterms:W3CDTF">2024-06-26T05:13:20Z</dcterms:modified>
</cp:coreProperties>
</file>