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W45" i="94"/>
  <c r="M45" i="94"/>
  <c r="N45" i="94"/>
  <c r="F12" i="89"/>
  <c r="H24" i="89" s="1"/>
  <c r="Y18" i="91"/>
  <c r="P16" i="91" s="1"/>
  <c r="X50" i="94" s="1"/>
  <c r="H31" i="87" l="1"/>
  <c r="H31" i="88"/>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<sst xmlns="http://schemas.openxmlformats.org/spreadsheetml/2006/main" count="3275" uniqueCount="460">
  <si>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</si>
  <si>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</si>
  <si>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</si>
  <si>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</si>
  <si>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</si>
  <si>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</si>
  <si>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</si>
  <si>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</si>
  <si>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</si>
  <si>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</si>
  <si>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</si>
  <si>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</si>
  <si>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</si>
  <si>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</si>
  <si>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</si>
  <si>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</si>
  <si>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</si>
  <si>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</si>
  <si>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</si>
  <si>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</si>
  <si>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</si>
  <si>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</si>
  <si>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</si>
  <si>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</si>
  <si>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</si>
  <si>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</si>
  <si>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</si>
  <si>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</si>
  <si>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</si>
  <si>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</si>
  <si>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</si>
  <si>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</si>
  <si>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</si>
  <si>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</si>
  <si>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</si>
  <si>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</si>
  <si>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</si>
  <si>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</si>
  <si>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</si>
  <si>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</si>
  <si>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</si>
  <si>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</si>
  <si>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</si>
  <si>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</si>
  <si>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</si>
  <si>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</si>
  <si>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</si>
  <si>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</si>
  <si>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</si>
  <si>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</si>
  <si>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</si>
  <si>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</si>
  <si>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</si>
  <si>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</si>
  <si>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</si>
  <si>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</si>
  <si>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</si>
  <si>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</si>
  <si>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</si>
  <si>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</si>
  <si>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</si>
  <si>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</si>
  <si>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</si>
  <si>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</si>
  <si>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</si>
  <si>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</si>
  <si>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</si>
  <si>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</si>
  <si>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</si>
  <si>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</si>
  <si>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</si>
  <si>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</si>
  <si>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</si>
  <si>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</si>
  <si>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</si>
  <si>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</si>
  <si>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</si>
  <si>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</si>
  <si>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</si>
  <si>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</si>
  <si>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</si>
  <si>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</si>
  <si>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</si>
  <si>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</si>
  <si>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</si>
  <si>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</si>
  <si>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</si>
  <si>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</si>
  <si>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</si>
  <si>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</si>
  <si>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</si>
  <si>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</si>
  <si>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</si>
  <si>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</si>
  <si>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</si>
  <si>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</si>
  <si>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</si>
  <si>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</si>
  <si>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</si>
  <si>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</si>
  <si>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</si>
  <si>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</si>
  <si>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</si>
  <si>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</si>
  <si>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</si>
  <si>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</si>
  <si>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</si>
  <si>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</si>
  <si>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</si>
  <si>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</si>
  <si>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</si>
  <si>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</si>
  <si>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</si>
  <si>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</si>
  <si>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</si>
  <si>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</si>
  <si>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</si>
  <si>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</si>
  <si>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</si>
  <si>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</si>
  <si>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</si>
  <si>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</si>
  <si>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</si>
  <si>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</si>
  <si>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</si>
  <si>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</si>
  <si>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</si>
  <si>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</si>
  <si>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</si>
  <si>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</si>
  <si>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</si>
  <si>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</si>
  <si>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</si>
  <si>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</si>
  <si>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</si>
  <si>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</si>
  <si>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</si>
  <si>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</si>
  <si>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</si>
  <si>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</si>
  <si>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</si>
  <si>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</si>
  <si>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</si>
  <si>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</si>
  <si>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</si>
  <si>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</si>
  <si>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</si>
  <si>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</si>
  <si>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</si>
  <si>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</si>
  <si>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</si>
  <si>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</si>
  <si>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</si>
  <si>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</si>
  <si>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</si>
  <si>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</si>
  <si>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</si>
  <si>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</si>
  <si>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</si>
  <si>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</si>
  <si>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</si>
  <si>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</si>
  <si>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</si>
  <si>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</si>
  <si>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</si>
  <si>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</si>
  <si>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</si>
  <si>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</si>
  <si>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</si>
  <si>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</si>
  <si>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</si>
  <si>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</si>
  <si>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</si>
  <si>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</si>
  <si>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</si>
  <si>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</si>
  <si>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</si>
  <si>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</si>
  <si>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</si>
  <si>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</si>
  <si>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</si>
  <si>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</si>
  <si>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</si>
  <si>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</si>
  <si>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</si>
  <si>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</si>
  <si>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</si>
  <si>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</si>
  <si>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</si>
  <si>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</si>
  <si>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</si>
  <si>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</si>
  <si>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</si>
  <si>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</si>
  <si>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</si>
  <si>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</si>
  <si>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</si>
  <si>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</si>
  <si>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</si>
  <si>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</si>
  <si>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</si>
  <si>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</si>
  <si>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</si>
  <si>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</si>
  <si>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</si>
  <si>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</si>
  <si>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</si>
  <si>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</si>
  <si>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</si>
  <si>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</si>
  <si>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</si>
  <si>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</si>
  <si>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</si>
  <si>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</si>
  <si>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</si>
  <si>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</si>
  <si>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</si>
  <si>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</si>
  <si>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</si>
  <si>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</si>
  <si>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</si>
  <si>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</si>
  <si>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</si>
  <si>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</si>
  <si>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</si>
  <si>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</si>
  <si>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</si>
  <si>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</si>
  <si>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</si>
  <si>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</si>
  <si>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</si>
  <si>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</si>
  <si>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</si>
  <si>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</si>
  <si>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</si>
  <si>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</si>
  <si>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</si>
  <si>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</si>
  <si>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</si>
  <si>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</si>
  <si>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</si>
  <si>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</si>
  <si>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</si>
  <si>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</si>
  <si>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</si>
  <si>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</si>
  <si>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</si>
  <si>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</si>
  <si>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</si>
  <si>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</si>
  <si>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</si>
  <si>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</si>
  <si>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</si>
  <si>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</si>
  <si>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</si>
  <si>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</si>
  <si>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</si>
  <si>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</si>
  <si>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</si>
  <si>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</si>
  <si>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</si>
  <si>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</si>
  <si>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</si>
  <si>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</si>
  <si>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</si>
  <si>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</si>
  <si>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</si>
  <si>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</si>
  <si>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</si>
  <si>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</si>
  <si>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</si>
  <si>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</si>
  <si>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</si>
  <si>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</si>
  <si>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</si>
  <si>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</si>
  <si>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</si>
  <si>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</si>
  <si>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</si>
  <si>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</si>
  <si>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</si>
  <si>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</si>
  <si>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</si>
  <si>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</si>
  <si>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</si>
  <si>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</si>
  <si>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</si>
  <si>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</si>
  <si>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</si>
  <si>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</si>
  <si>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</si>
  <si>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</si>
  <si>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</si>
  <si>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</si>
  <si>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</si>
  <si>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</si>
  <si>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</si>
  <si>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</si>
  <si>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</si>
  <si>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</si>
  <si>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</si>
  <si>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</si>
  <si>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</si>
  <si>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</si>
  <si>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</si>
  <si>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</si>
  <si>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</si>
  <si>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</si>
  <si>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</si>
  <si>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</si>
  <si>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</si>
  <si>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</si>
  <si>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</si>
  <si>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</si>
  <si>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</si>
  <si>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</si>
  <si>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</si>
  <si>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</si>
  <si>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</si>
  <si>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</si>
  <si>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</si>
  <si>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</si>
  <si>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</si>
  <si>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</si>
  <si>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</si>
  <si>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</si>
  <si>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</si>
  <si>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</si>
  <si>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</si>
  <si>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</si>
  <si>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</si>
  <si>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</si>
  <si>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</si>
  <si>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</si>
  <si>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</si>
  <si>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</si>
  <si>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</si>
  <si>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</si>
  <si>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</si>
  <si>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</si>
  <si>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</si>
  <si>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</si>
  <si>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</si>
  <si>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</si>
  <si>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</si>
  <si>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</si>
  <si>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</si>
  <si>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</si>
  <si>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</si>
  <si>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</si>
  <si>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</si>
  <si>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</si>
  <si>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</si>
  <si>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</si>
  <si>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</si>
  <si>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</si>
  <si>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</si>
  <si>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</si>
  <si>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</si>
  <si>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</si>
  <si>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</si>
  <si>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</si>
  <si>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</si>
  <si>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</si>
  <si>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</si>
  <si>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</si>
  <si>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</si>
  <si>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</si>
  <si>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</si>
  <si>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</si>
  <si>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</si>
  <si>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</si>
  <si>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</si>
  <si>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</si>
  <si>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</si>
  <si>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</si>
  <si>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</si>
  <si>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</si>
  <si>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</si>
  <si>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</si>
  <si>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</si>
  <si>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</si>
  <si>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</si>
  <si>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</si>
  <si>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</si>
  <si>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</si>
  <si>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</si>
  <si>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</si>
  <si>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</si>
  <si>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</si>
  <si>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</si>
  <si>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</si>
  <si>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</si>
  <si>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</si>
  <si>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</si>
  <si>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</si>
  <si>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</si>
  <si>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</si>
  <si>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</si>
  <si>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</si>
  <si>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</si>
  <si>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</si>
  <si>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</si>
  <si>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</si>
  <si>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</si>
  <si>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</si>
  <si>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</si>
  <si>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</si>
  <si>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</si>
  <si>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</si>
  <si>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</si>
  <si>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</si>
  <si>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</si>
  <si>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</si>
  <si>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</si>
  <si>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</si>
  <si>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</si>
  <si>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</si>
  <si>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</si>
  <si>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</si>
  <si>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</si>
  <si>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</si>
  <si>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</si>
  <si>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</si>
  <si>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</si>
  <si>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</si>
  <si>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</si>
  <si>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</si>
  <si>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</si>
  <si>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</si>
  <si>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</si>
  <si>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</si>
  <si>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</si>
  <si>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</si>
  <si>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</si>
  <si>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</si>
  <si>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</si>
  <si>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</si>
  <si>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</si>
  <si>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</si>
  <si>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</si>
  <si>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</si>
  <si>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</si>
  <si>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</si>
  <si>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</si>
  <si>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</si>
  <si>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</si>
  <si>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</si>
  <si>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</si>
  <si>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</si>
  <si>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</si>
  <si>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</si>
  <si>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令和  6  年  6  月  30  日</t>
    <phoneticPr fontId="3"/>
  </si>
  <si>
    <t>横浜市泉区和泉町7858番地</t>
    <phoneticPr fontId="3"/>
  </si>
  <si>
    <t>建造物の解体</t>
    <phoneticPr fontId="3"/>
  </si>
  <si>
    <t>神奈川美研工業株式会社
代表取締役　石川ゆう</t>
    <phoneticPr fontId="3"/>
  </si>
  <si>
    <t>神奈川美研工業株式会社</t>
    <phoneticPr fontId="3"/>
  </si>
  <si>
    <t>横浜市長</t>
    <phoneticPr fontId="3"/>
  </si>
  <si>
    <t>Ｄ－建設業</t>
    <phoneticPr fontId="3"/>
  </si>
  <si>
    <t>045-395-0153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</si>
</sst>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48971" y="2182346"/>
          <a:ext cx="660026" cy="637054"/>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A25" zoomScaleNormal="100" zoomScaleSheetLayoutView="100" workbookViewId="0">
      <selection activeCell="H63" sqref="H63"/>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t="s">
        <v>452</v>
      </c>
      <c r="M34" s="475"/>
      <c r="N34" s="475"/>
      <c r="O34" s="476"/>
      <c r="Q34" s="20"/>
      <c r="R34" s="20"/>
      <c r="S34" s="20"/>
    </row>
    <row r="35" spans="1:19" ht="11.25" customHeight="1" x14ac:dyDescent="0.15">
      <c r="C35" s="78"/>
      <c r="O35" s="80"/>
      <c r="Q35" s="20"/>
      <c r="R35" s="20"/>
      <c r="S35" s="20"/>
    </row>
    <row r="36" spans="1:19" ht="13.5" x14ac:dyDescent="0.15">
      <c r="C36" s="442" t="s">
        <v>457</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453</v>
      </c>
      <c r="K39" s="454"/>
      <c r="L39" s="455"/>
      <c r="M39" s="455"/>
      <c r="N39" s="455"/>
      <c r="O39" s="456"/>
      <c r="Q39" s="20"/>
      <c r="R39" s="20"/>
    </row>
    <row r="40" spans="1:19" ht="26.25" customHeight="1" x14ac:dyDescent="0.15">
      <c r="C40" s="78"/>
      <c r="H40" s="23" t="s">
        <v>7</v>
      </c>
      <c r="I40" s="23"/>
      <c r="J40" s="454" t="s">
        <v>455</v>
      </c>
      <c r="K40" s="454"/>
      <c r="L40" s="455"/>
      <c r="M40" s="455"/>
      <c r="N40" s="455"/>
      <c r="O40" s="456"/>
    </row>
    <row r="41" spans="1:19" x14ac:dyDescent="0.15">
      <c r="C41" s="78"/>
      <c r="J41" s="21" t="s">
        <v>8</v>
      </c>
      <c r="O41" s="79"/>
    </row>
    <row r="42" spans="1:19" x14ac:dyDescent="0.15">
      <c r="C42" s="78"/>
      <c r="J42" s="24" t="s">
        <v>9</v>
      </c>
      <c r="K42" s="24"/>
      <c r="L42" s="457" t="s">
        <v>459</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456</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2642</v>
      </c>
      <c r="N48" s="481"/>
      <c r="O48" s="482"/>
    </row>
    <row r="49" spans="3:21" ht="18" customHeight="1" x14ac:dyDescent="0.15">
      <c r="C49" s="431" t="s">
        <v>11</v>
      </c>
      <c r="D49" s="463"/>
      <c r="E49" s="464"/>
      <c r="F49" s="450" t="s">
        <v>453</v>
      </c>
      <c r="G49" s="451"/>
      <c r="H49" s="451"/>
      <c r="I49" s="451"/>
      <c r="J49" s="451"/>
      <c r="K49" s="451"/>
      <c r="L49" s="126" t="s">
        <v>172</v>
      </c>
      <c r="M49" s="394"/>
      <c r="N49" s="483" t="s">
        <v>459</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458</v>
      </c>
      <c r="G52" s="514"/>
      <c r="H52" s="514"/>
      <c r="I52" s="514"/>
      <c r="J52" s="30" t="s">
        <v>47</v>
      </c>
      <c r="K52" s="30"/>
      <c r="L52" s="515" t="s">
        <v>454</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791</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v>18</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13815</v>
      </c>
      <c r="I63" s="241" t="s">
        <v>4</v>
      </c>
      <c r="J63" s="499" t="s">
        <v>324</v>
      </c>
      <c r="K63" s="500"/>
      <c r="L63" s="501"/>
      <c r="M63" s="497">
        <f>+別紙!AA14</f>
        <v>7612</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t="str">
        <f>+別紙!AA15</f>
        <v>0</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7612</v>
      </c>
      <c r="N65" s="498"/>
      <c r="O65" s="383" t="s">
        <v>4</v>
      </c>
      <c r="P65" s="160"/>
      <c r="Q65" s="161"/>
      <c r="R65" s="161"/>
      <c r="S65" s="161"/>
    </row>
    <row r="66" spans="1:22" ht="24.75" customHeight="1" x14ac:dyDescent="0.15">
      <c r="C66" s="400"/>
      <c r="D66" s="487" t="s">
        <v>303</v>
      </c>
      <c r="E66" s="488"/>
      <c r="F66" s="488"/>
      <c r="G66" s="489"/>
      <c r="H66" s="384">
        <f>+別紙!AA12</f>
        <v>6203</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9" zoomScaleNormal="100" workbookViewId="0">
      <selection activeCell="D33" sqref="D33:F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7.6</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1.6</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1.6</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2.5</v>
      </c>
      <c r="E24" s="558"/>
      <c r="F24" s="558"/>
      <c r="G24" s="195" t="s">
        <v>198</v>
      </c>
      <c r="H24" s="547">
        <f>+F12</f>
        <v>7.6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1.5</v>
      </c>
      <c r="E27" s="558"/>
      <c r="F27" s="558"/>
      <c r="G27" s="195" t="s">
        <v>198</v>
      </c>
      <c r="H27" s="547">
        <f>+Y21</f>
        <v>1.6</v>
      </c>
      <c r="I27" s="548"/>
      <c r="J27" s="195" t="s">
        <v>198</v>
      </c>
      <c r="M27" s="556"/>
      <c r="P27" s="561">
        <f>+R30+ROUND(R33,1)</f>
        <v>6</v>
      </c>
      <c r="Q27" s="607"/>
      <c r="R27" s="607"/>
      <c r="S27" s="607"/>
      <c r="T27" s="44" t="s">
        <v>38</v>
      </c>
      <c r="U27" s="64"/>
      <c r="V27" s="64"/>
      <c r="Y27" s="62" t="s">
        <v>39</v>
      </c>
      <c r="Z27" s="65"/>
      <c r="AH27" s="53"/>
      <c r="AI27" s="53"/>
      <c r="AJ27" s="53"/>
      <c r="AK27" s="53"/>
      <c r="AL27" s="577">
        <f>+AH18+P27</f>
        <v>6</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v>
      </c>
      <c r="E29" s="558"/>
      <c r="F29" s="558"/>
      <c r="G29" s="195" t="s">
        <v>198</v>
      </c>
      <c r="H29" s="547">
        <f>+AL27</f>
        <v>6</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6</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v>
      </c>
      <c r="E31" s="558"/>
      <c r="F31" s="558"/>
      <c r="G31" s="195" t="s">
        <v>198</v>
      </c>
      <c r="H31" s="547">
        <f>+AS24</f>
        <v>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16"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A13"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topLeftCell="A19"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6" zoomScaleNormal="100" workbookViewId="0">
      <selection activeCell="D33" sqref="D33:F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878.40000000000009</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138.80000000000001</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138.80000000000001</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950</v>
      </c>
      <c r="E24" s="558"/>
      <c r="F24" s="558"/>
      <c r="G24" s="195" t="s">
        <v>198</v>
      </c>
      <c r="H24" s="547">
        <f>+F12</f>
        <v>878.40000000000009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739.6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150</v>
      </c>
      <c r="E27" s="558"/>
      <c r="F27" s="558"/>
      <c r="G27" s="195" t="s">
        <v>198</v>
      </c>
      <c r="H27" s="547">
        <f>+Y21</f>
        <v>138.80000000000001</v>
      </c>
      <c r="I27" s="548"/>
      <c r="J27" s="195" t="s">
        <v>198</v>
      </c>
      <c r="M27" s="556"/>
      <c r="P27" s="561">
        <f>+R30+ROUND(R33,1)</f>
        <v>739.6</v>
      </c>
      <c r="Q27" s="607"/>
      <c r="R27" s="607"/>
      <c r="S27" s="607"/>
      <c r="T27" s="44" t="s">
        <v>38</v>
      </c>
      <c r="U27" s="64"/>
      <c r="V27" s="64"/>
      <c r="Y27" s="62" t="s">
        <v>39</v>
      </c>
      <c r="Z27" s="65"/>
      <c r="AH27" s="53"/>
      <c r="AI27" s="53"/>
      <c r="AJ27" s="53"/>
      <c r="AK27" s="53"/>
      <c r="AL27" s="577">
        <f>+AH18+P27</f>
        <v>739.6</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739.6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800</v>
      </c>
      <c r="E29" s="558"/>
      <c r="F29" s="558"/>
      <c r="G29" s="195" t="s">
        <v>198</v>
      </c>
      <c r="H29" s="547">
        <f>+AL27</f>
        <v>739.6</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739.6</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800</v>
      </c>
      <c r="E31" s="558"/>
      <c r="F31" s="558"/>
      <c r="G31" s="195" t="s">
        <v>198</v>
      </c>
      <c r="H31" s="547">
        <f>+AS24</f>
        <v>739.6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6"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5746.3</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2552.8000000000002</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2552.8000000000002</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11000</v>
      </c>
      <c r="E24" s="558"/>
      <c r="F24" s="558"/>
      <c r="G24" s="195" t="s">
        <v>198</v>
      </c>
      <c r="H24" s="547">
        <f>+F12</f>
        <v>5746.3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3193.5</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6000</v>
      </c>
      <c r="E27" s="558"/>
      <c r="F27" s="558"/>
      <c r="G27" s="195" t="s">
        <v>198</v>
      </c>
      <c r="H27" s="547">
        <f>+Y21</f>
        <v>2552.8000000000002</v>
      </c>
      <c r="I27" s="548"/>
      <c r="J27" s="195" t="s">
        <v>198</v>
      </c>
      <c r="M27" s="556"/>
      <c r="P27" s="561">
        <f>+R30+ROUND(R33,1)</f>
        <v>3193.5</v>
      </c>
      <c r="Q27" s="607"/>
      <c r="R27" s="607"/>
      <c r="S27" s="607"/>
      <c r="T27" s="44" t="s">
        <v>38</v>
      </c>
      <c r="U27" s="64"/>
      <c r="V27" s="64"/>
      <c r="Y27" s="62" t="s">
        <v>39</v>
      </c>
      <c r="Z27" s="65"/>
      <c r="AH27" s="53"/>
      <c r="AI27" s="53"/>
      <c r="AJ27" s="53"/>
      <c r="AK27" s="53"/>
      <c r="AL27" s="577">
        <f>+AH18+P27</f>
        <v>3193.5</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3193.5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5000</v>
      </c>
      <c r="E29" s="558"/>
      <c r="F29" s="558"/>
      <c r="G29" s="195" t="s">
        <v>198</v>
      </c>
      <c r="H29" s="547">
        <f>+AL27</f>
        <v>3193.5</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3193.5</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5000</v>
      </c>
      <c r="E31" s="558"/>
      <c r="F31" s="558"/>
      <c r="G31" s="195" t="s">
        <v>198</v>
      </c>
      <c r="H31" s="547">
        <f>+AS24</f>
        <v>3193.5</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topLeftCell="A13"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topLeftCell="A2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3"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神奈川美研工業株式会社</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19"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D33" sqref="D33:F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645.4</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135</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135</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645.4</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510.4</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135</v>
      </c>
      <c r="I27" s="548"/>
      <c r="J27" s="195" t="s">
        <v>198</v>
      </c>
      <c r="M27" s="556"/>
      <c r="P27" s="561">
        <f>+R30+ROUND(R33,1)</f>
        <v>510.4</v>
      </c>
      <c r="Q27" s="607"/>
      <c r="R27" s="607"/>
      <c r="S27" s="607"/>
      <c r="T27" s="44" t="s">
        <v>38</v>
      </c>
      <c r="U27" s="64"/>
      <c r="V27" s="64"/>
      <c r="Y27" s="62" t="s">
        <v>39</v>
      </c>
      <c r="Z27" s="65"/>
      <c r="AH27" s="53"/>
      <c r="AI27" s="53"/>
      <c r="AJ27" s="53"/>
      <c r="AK27" s="53"/>
      <c r="AL27" s="577">
        <f>+AH18+P27</f>
        <v>510.4</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510.4</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510.4</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510.4</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510.4</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election activeCell="AA16" sqref="AA16"/>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神奈川美研工業株式会社</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0</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60</v>
      </c>
      <c r="M9" s="320">
        <f>IF(OR(ｷ.紙くず!D24&gt;0,ｷ.紙くず!D24&lt;0),ｷ.紙くず!D24,IF(M$19&gt;0,"0",0))</f>
        <v>2.5</v>
      </c>
      <c r="N9" s="320">
        <f>IF(OR(ｸ.木くず!D24&gt;0,ｸ.木くず!D24&lt;0),ｸ.木くず!D24,IF(N$19&gt;0,"0",0))</f>
        <v>1800</v>
      </c>
      <c r="O9" s="320">
        <f>IF(OR(ｹ.繊維くず!D24&gt;0,ｹ.繊維くず!D24&lt;0),ｹ.繊維くず!D24,IF(O$19&gt;0,"0",0))</f>
        <v>2.5</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950</v>
      </c>
      <c r="U9" s="320">
        <f>IF(OR(ｿ.鉱さい!D24&gt;0,ｿ.鉱さい!D24&lt;0),ｿ.鉱さい!D24,IF(U$19&gt;0,"0",0))</f>
        <v>0</v>
      </c>
      <c r="V9" s="320">
        <f>IF(OR(ﾀ.がれき類!D24&gt;0,ﾀ.がれき類!D24&lt;0),ﾀ.がれき類!D24,IF(V$19&gt;0,"0",0))</f>
        <v>11000</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t="str">
        <f>IF(OR(ﾄ.混合廃棄物その他!D24&gt;0,ﾄ.混合廃棄物その他!D24&lt;0),ﾄ.混合廃棄物その他!D24,IF(Z$19&gt;0,"0",0))</f>
        <v>0</v>
      </c>
      <c r="AA9" s="322">
        <f>IF(SUM(G9:Z9)&gt;0,SUM(G9:Z9),IF(AA$19&gt;0,"0",0))</f>
        <v>13815</v>
      </c>
    </row>
    <row r="10" spans="2:27" ht="24" customHeight="1" x14ac:dyDescent="0.15">
      <c r="B10" s="169" t="s">
        <v>352</v>
      </c>
      <c r="C10" s="660" t="s">
        <v>320</v>
      </c>
      <c r="D10" s="660"/>
      <c r="E10" s="660"/>
      <c r="F10" s="661"/>
      <c r="G10" s="323">
        <f>IF(OR(ｱ.燃え殻!D25&gt;0,ｱ.燃え殻!D25&lt;0),ｱ.燃え殻!D25,IF(G$19&gt;0,"0",0))</f>
        <v>0</v>
      </c>
      <c r="H10" s="323">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f>IF(OR(ｶ.廃ﾌﾟﾗ類!D27&gt;0,ｶ.廃ﾌﾟﾗ類!D27&lt;0),ｶ.廃ﾌﾟﾗ類!D27,IF(L$19&gt;0,"0",0))</f>
        <v>20</v>
      </c>
      <c r="M12" s="326">
        <f>IF(OR(ｷ.紙くず!D27&gt;0,ｷ.紙くず!D27&lt;0),ｷ.紙くず!D27,IF(M$19&gt;0,"0",0))</f>
        <v>1.5</v>
      </c>
      <c r="N12" s="326">
        <f>IF(OR(ｸ.木くず!D27&gt;0,ｸ.木くず!D27&lt;0),ｸ.木くず!D27,IF(N$19&gt;0,"0",0))</f>
        <v>30</v>
      </c>
      <c r="O12" s="326">
        <f>IF(OR(ｹ.繊維くず!D27&gt;0,ｹ.繊維くず!D27&lt;0),ｹ.繊維くず!D27,IF(O$19&gt;0,"0",0))</f>
        <v>1.5</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150</v>
      </c>
      <c r="U12" s="326">
        <f>IF(OR(ｿ.鉱さい!D27&gt;0,ｿ.鉱さい!D27&lt;0),ｿ.鉱さい!D27,IF(U$19&gt;0,"0",0))</f>
        <v>0</v>
      </c>
      <c r="V12" s="326">
        <f>IF(OR(ﾀ.がれき類!D27&gt;0,ﾀ.がれき類!D27&lt;0),ﾀ.がれき類!D27,IF(V$19&gt;0,"0",0))</f>
        <v>6000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f t="shared" si="0"/>
        <v>6203</v>
      </c>
    </row>
    <row r="13" spans="2:27" ht="24" customHeight="1" x14ac:dyDescent="0.15">
      <c r="B13" s="169" t="s">
        <v>228</v>
      </c>
      <c r="C13" s="664" t="s">
        <v>323</v>
      </c>
      <c r="D13" s="665"/>
      <c r="E13" s="665"/>
      <c r="F13" s="666"/>
      <c r="G13" s="326">
        <f>IF(OR(ｱ.燃え殻!D28&gt;0,ｱ.燃え殻!D28&lt;0),ｱ.燃え殻!D28,IF(G$19&gt;0,"0",0))</f>
        <v>0</v>
      </c>
      <c r="H13" s="326">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0</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40</v>
      </c>
      <c r="M14" s="326">
        <f>IF(OR(ｷ.紙くず!D29&gt;0,ｷ.紙くず!D29&lt;0),ｷ.紙くず!D29,IF(M$19&gt;0,"0",0))</f>
        <v>1</v>
      </c>
      <c r="N14" s="326">
        <f>IF(OR(ｸ.木くず!D29&gt;0,ｸ.木くず!D29&lt;0),ｸ.木くず!D29,IF(N$19&gt;0,"0",0))</f>
        <v>1770</v>
      </c>
      <c r="O14" s="326">
        <f>IF(OR(ｹ.繊維くず!D29&gt;0,ｹ.繊維くず!D29&lt;0),ｹ.繊維くず!D29,IF(O$19&gt;0,"0",0))</f>
        <v>1</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800</v>
      </c>
      <c r="U14" s="326">
        <f>IF(OR(ｿ.鉱さい!D29&gt;0,ｿ.鉱さい!D29&lt;0),ｿ.鉱さい!D29,IF(U$19&gt;0,"0",0))</f>
        <v>0</v>
      </c>
      <c r="V14" s="326">
        <f>IF(OR(ﾀ.がれき類!D29&gt;0,ﾀ.がれき類!D29&lt;0),ﾀ.がれき類!D29,IF(V$19&gt;0,"0",0))</f>
        <v>5000</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t="str">
        <f>IF(OR(ﾄ.混合廃棄物その他!D29&gt;0,ﾄ.混合廃棄物その他!D29&lt;0),ﾄ.混合廃棄物その他!D29,IF(Z$19&gt;0,"0",0))</f>
        <v>0</v>
      </c>
      <c r="AA14" s="328">
        <f t="shared" si="0"/>
        <v>7612</v>
      </c>
    </row>
    <row r="15" spans="2:27" ht="24" customHeight="1" x14ac:dyDescent="0.15">
      <c r="B15" s="169" t="s">
        <v>244</v>
      </c>
      <c r="C15" s="662" t="s">
        <v>242</v>
      </c>
      <c r="D15" s="662"/>
      <c r="E15" s="662"/>
      <c r="F15" s="663"/>
      <c r="G15" s="326">
        <f>IF(OR(ｱ.燃え殻!D30&gt;0,ｱ.燃え殻!D30&lt;0),ｱ.燃え殻!D30,IF(G$19&gt;0,"0",0))</f>
        <v>0</v>
      </c>
      <c r="H15" s="326">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t="str">
        <f>IF(OR(ｶ.廃ﾌﾟﾗ類!D30&gt;0,ｶ.廃ﾌﾟﾗ類!D30&lt;0),ｶ.廃ﾌﾟﾗ類!D30,IF(L$19&gt;0,"0",0))</f>
        <v>0</v>
      </c>
      <c r="M15" s="326" t="str">
        <f>IF(OR(ｷ.紙くず!D30&gt;0,ｷ.紙くず!D30&lt;0),ｷ.紙くず!D30,IF(M$19&gt;0,"0",0))</f>
        <v>0</v>
      </c>
      <c r="N15" s="326" t="str">
        <f>IF(OR(ｸ.木くず!D30&gt;0,ｸ.木くず!D30&lt;0),ｸ.木くず!D30,IF(N$19&gt;0,"0",0))</f>
        <v>0</v>
      </c>
      <c r="O15" s="326" t="str">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t="str">
        <f>IF(OR(ﾄ.混合廃棄物その他!D30&gt;0,ﾄ.混合廃棄物その他!D30&lt;0),ﾄ.混合廃棄物その他!D30,IF(Z$19&gt;0,"0",0))</f>
        <v>0</v>
      </c>
      <c r="AA15" s="328" t="str">
        <f t="shared" si="0"/>
        <v>0</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40</v>
      </c>
      <c r="M16" s="326">
        <f>IF(OR(ｷ.紙くず!D31&gt;0,ｷ.紙くず!D31&lt;0),ｷ.紙くず!D31,IF(M$19&gt;0,"0",0))</f>
        <v>1</v>
      </c>
      <c r="N16" s="326">
        <f>IF(OR(ｸ.木くず!D31&gt;0,ｸ.木くず!D31&lt;0),ｸ.木くず!D31,IF(N$19&gt;0,"0",0))</f>
        <v>1770</v>
      </c>
      <c r="O16" s="326">
        <f>IF(OR(ｹ.繊維くず!D31&gt;0,ｹ.繊維くず!D31&lt;0),ｹ.繊維くず!D31,IF(O$19&gt;0,"0",0))</f>
        <v>1</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f>IF(OR(ｾ.ｶﾞﾗｽ･ｺﾝｸﾘ･陶磁器くず!D31&gt;0,ｾ.ｶﾞﾗｽ･ｺﾝｸﾘ･陶磁器くず!D31&lt;0),ｾ.ｶﾞﾗｽ･ｺﾝｸﾘ･陶磁器くず!D31,IF(T$19&gt;0,"0",0))</f>
        <v>800</v>
      </c>
      <c r="U16" s="326">
        <f>IF(OR(ｿ.鉱さい!D31&gt;0,ｿ.鉱さい!D31&lt;0),ｿ.鉱さい!D31,IF(U$19&gt;0,"0",0))</f>
        <v>0</v>
      </c>
      <c r="V16" s="326">
        <f>IF(OR(ﾀ.がれき類!D31&gt;0,ﾀ.がれき類!D31&lt;0),ﾀ.がれき類!D31,IF(V$19&gt;0,"0",0))</f>
        <v>5000</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t="str">
        <f>IF(OR(ﾄ.混合廃棄物その他!D31&gt;0,ﾄ.混合廃棄物その他!D31&lt;0),ﾄ.混合廃棄物その他!D31,IF(Z$19&gt;0,"0",0))</f>
        <v>0</v>
      </c>
      <c r="AA16" s="328">
        <f t="shared" si="0"/>
        <v>7612</v>
      </c>
    </row>
    <row r="17" spans="2:27" ht="24" customHeight="1" x14ac:dyDescent="0.15">
      <c r="B17" s="169"/>
      <c r="C17" s="662" t="s">
        <v>428</v>
      </c>
      <c r="D17" s="662"/>
      <c r="E17" s="662"/>
      <c r="F17" s="663"/>
      <c r="G17" s="326">
        <f>IF(OR(ｱ.燃え殻!D32&gt;0,ｱ.燃え殻!D32&lt;0),ｱ.燃え殻!D32,IF(G$19&gt;0,"0",0))</f>
        <v>0</v>
      </c>
      <c r="H17" s="326">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t="str">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0</v>
      </c>
      <c r="I19" s="332">
        <f t="shared" si="1"/>
        <v>0</v>
      </c>
      <c r="J19" s="332">
        <f t="shared" si="1"/>
        <v>0</v>
      </c>
      <c r="K19" s="332">
        <f t="shared" si="1"/>
        <v>0</v>
      </c>
      <c r="L19" s="332">
        <f t="shared" si="1"/>
        <v>171.70000000000002</v>
      </c>
      <c r="M19" s="332">
        <f t="shared" si="1"/>
        <v>1.6</v>
      </c>
      <c r="N19" s="332">
        <f t="shared" si="1"/>
        <v>2076.3000000000002</v>
      </c>
      <c r="O19" s="332">
        <f t="shared" si="1"/>
        <v>7.6</v>
      </c>
      <c r="P19" s="332">
        <f t="shared" si="1"/>
        <v>0</v>
      </c>
      <c r="Q19" s="332">
        <f t="shared" si="1"/>
        <v>0</v>
      </c>
      <c r="R19" s="332">
        <f t="shared" si="1"/>
        <v>0</v>
      </c>
      <c r="S19" s="332">
        <f t="shared" si="1"/>
        <v>0</v>
      </c>
      <c r="T19" s="332">
        <f t="shared" si="1"/>
        <v>878.40000000000009</v>
      </c>
      <c r="U19" s="332">
        <f t="shared" si="1"/>
        <v>0</v>
      </c>
      <c r="V19" s="332">
        <f t="shared" si="1"/>
        <v>5746.3</v>
      </c>
      <c r="W19" s="332">
        <f t="shared" si="1"/>
        <v>0</v>
      </c>
      <c r="X19" s="332">
        <f t="shared" si="1"/>
        <v>0</v>
      </c>
      <c r="Y19" s="332">
        <f t="shared" si="1"/>
        <v>0</v>
      </c>
      <c r="Z19" s="333">
        <f t="shared" si="1"/>
        <v>645.4</v>
      </c>
      <c r="AA19" s="334">
        <f t="shared" ref="AA19:AA25" si="2">SUM(G19:Z19)</f>
        <v>9527.3000000000011</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5.4</v>
      </c>
      <c r="M23" s="344">
        <f>+ｷ.紙くず!$P$18</f>
        <v>0</v>
      </c>
      <c r="N23" s="344">
        <f>+ｸ.木くず!$P$18</f>
        <v>16</v>
      </c>
      <c r="O23" s="344">
        <f>+ｹ.繊維くず!$P$18</f>
        <v>1.6</v>
      </c>
      <c r="P23" s="344">
        <f>+ｺ.動植物性残さ!$P$18</f>
        <v>0</v>
      </c>
      <c r="Q23" s="344">
        <f>+ｻ.動物系固形不要物!$P$18</f>
        <v>0</v>
      </c>
      <c r="R23" s="344">
        <f>+ｼ.ｺﾞﾑくず!$P$18</f>
        <v>0</v>
      </c>
      <c r="S23" s="344">
        <f>+ｽ.金属くず!$P$18</f>
        <v>0</v>
      </c>
      <c r="T23" s="344">
        <f>+ｾ.ｶﾞﾗｽ･ｺﾝｸﾘ･陶磁器くず!$P$18</f>
        <v>138.80000000000001</v>
      </c>
      <c r="U23" s="344">
        <f>+ｿ.鉱さい!$P$18</f>
        <v>0</v>
      </c>
      <c r="V23" s="344">
        <f>+ﾀ.がれき類!$P$18</f>
        <v>2552.8000000000002</v>
      </c>
      <c r="W23" s="344">
        <f>+ﾁ.動物のふん尿!$P$18</f>
        <v>0</v>
      </c>
      <c r="X23" s="344">
        <f>+ﾂ.動物の死体!$P$18</f>
        <v>0</v>
      </c>
      <c r="Y23" s="344">
        <f>+ﾃ.ばいじん!$P$18</f>
        <v>0</v>
      </c>
      <c r="Z23" s="345">
        <f>+ﾄ.混合廃棄物その他!$P$18</f>
        <v>135</v>
      </c>
      <c r="AA23" s="346">
        <f t="shared" si="2"/>
        <v>2849.6000000000004</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5.4</v>
      </c>
      <c r="M27" s="353">
        <f t="shared" si="5"/>
        <v>0</v>
      </c>
      <c r="N27" s="353">
        <f t="shared" si="5"/>
        <v>16</v>
      </c>
      <c r="O27" s="353">
        <f t="shared" si="5"/>
        <v>1.6</v>
      </c>
      <c r="P27" s="353">
        <f t="shared" si="5"/>
        <v>0</v>
      </c>
      <c r="Q27" s="353">
        <f t="shared" si="5"/>
        <v>0</v>
      </c>
      <c r="R27" s="353">
        <f t="shared" si="5"/>
        <v>0</v>
      </c>
      <c r="S27" s="353">
        <f t="shared" si="5"/>
        <v>0</v>
      </c>
      <c r="T27" s="353">
        <f t="shared" si="5"/>
        <v>138.80000000000001</v>
      </c>
      <c r="U27" s="353">
        <f t="shared" si="5"/>
        <v>0</v>
      </c>
      <c r="V27" s="353">
        <f t="shared" si="5"/>
        <v>2552.8000000000002</v>
      </c>
      <c r="W27" s="353">
        <f t="shared" si="5"/>
        <v>0</v>
      </c>
      <c r="X27" s="353">
        <f t="shared" si="5"/>
        <v>0</v>
      </c>
      <c r="Y27" s="353">
        <f t="shared" si="5"/>
        <v>0</v>
      </c>
      <c r="Z27" s="354">
        <f t="shared" si="5"/>
        <v>135</v>
      </c>
      <c r="AA27" s="355">
        <f t="shared" si="4"/>
        <v>2849.6000000000004</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0</v>
      </c>
      <c r="I37" s="368">
        <f t="shared" si="8"/>
        <v>0</v>
      </c>
      <c r="J37" s="368">
        <f t="shared" si="8"/>
        <v>0</v>
      </c>
      <c r="K37" s="368">
        <f t="shared" si="8"/>
        <v>0</v>
      </c>
      <c r="L37" s="368">
        <f t="shared" si="8"/>
        <v>166.3</v>
      </c>
      <c r="M37" s="368">
        <f t="shared" si="8"/>
        <v>1.6</v>
      </c>
      <c r="N37" s="368">
        <f t="shared" si="8"/>
        <v>2060.3000000000002</v>
      </c>
      <c r="O37" s="368">
        <f t="shared" si="8"/>
        <v>6</v>
      </c>
      <c r="P37" s="368">
        <f t="shared" si="8"/>
        <v>0</v>
      </c>
      <c r="Q37" s="368">
        <f t="shared" si="8"/>
        <v>0</v>
      </c>
      <c r="R37" s="368">
        <f t="shared" si="8"/>
        <v>0</v>
      </c>
      <c r="S37" s="368">
        <f t="shared" si="8"/>
        <v>0</v>
      </c>
      <c r="T37" s="368">
        <f t="shared" si="8"/>
        <v>739.6</v>
      </c>
      <c r="U37" s="368">
        <f t="shared" si="8"/>
        <v>0</v>
      </c>
      <c r="V37" s="368">
        <f t="shared" si="8"/>
        <v>3193.5</v>
      </c>
      <c r="W37" s="368">
        <f t="shared" si="8"/>
        <v>0</v>
      </c>
      <c r="X37" s="368">
        <f t="shared" si="8"/>
        <v>0</v>
      </c>
      <c r="Y37" s="368">
        <f t="shared" si="8"/>
        <v>0</v>
      </c>
      <c r="Z37" s="369">
        <f t="shared" si="8"/>
        <v>510.4</v>
      </c>
      <c r="AA37" s="370">
        <f t="shared" si="4"/>
        <v>6677.7</v>
      </c>
    </row>
    <row r="38" spans="2:27" ht="24" customHeight="1" x14ac:dyDescent="0.15">
      <c r="B38" s="167"/>
      <c r="C38" s="685"/>
      <c r="D38" s="208"/>
      <c r="E38" s="206" t="s">
        <v>262</v>
      </c>
      <c r="F38" s="391"/>
      <c r="G38" s="359">
        <f t="shared" ref="G38:Z38" si="9">SUM(G39:G41)</f>
        <v>0</v>
      </c>
      <c r="H38" s="359">
        <f t="shared" si="9"/>
        <v>0</v>
      </c>
      <c r="I38" s="359">
        <f t="shared" si="9"/>
        <v>0</v>
      </c>
      <c r="J38" s="359">
        <f t="shared" si="9"/>
        <v>0</v>
      </c>
      <c r="K38" s="359">
        <f t="shared" si="9"/>
        <v>0</v>
      </c>
      <c r="L38" s="359">
        <f t="shared" si="9"/>
        <v>166.3</v>
      </c>
      <c r="M38" s="359">
        <f t="shared" si="9"/>
        <v>1.6</v>
      </c>
      <c r="N38" s="359">
        <f t="shared" si="9"/>
        <v>2060.3000000000002</v>
      </c>
      <c r="O38" s="359">
        <f t="shared" si="9"/>
        <v>6</v>
      </c>
      <c r="P38" s="359">
        <f t="shared" si="9"/>
        <v>0</v>
      </c>
      <c r="Q38" s="359">
        <f t="shared" si="9"/>
        <v>0</v>
      </c>
      <c r="R38" s="359">
        <f t="shared" si="9"/>
        <v>0</v>
      </c>
      <c r="S38" s="359">
        <f t="shared" si="9"/>
        <v>0</v>
      </c>
      <c r="T38" s="359">
        <f t="shared" si="9"/>
        <v>739.6</v>
      </c>
      <c r="U38" s="359">
        <f t="shared" si="9"/>
        <v>0</v>
      </c>
      <c r="V38" s="359">
        <f t="shared" si="9"/>
        <v>3193.5</v>
      </c>
      <c r="W38" s="359">
        <f t="shared" si="9"/>
        <v>0</v>
      </c>
      <c r="X38" s="359">
        <f t="shared" si="9"/>
        <v>0</v>
      </c>
      <c r="Y38" s="359">
        <f t="shared" si="9"/>
        <v>0</v>
      </c>
      <c r="Z38" s="360">
        <f t="shared" si="9"/>
        <v>510.4</v>
      </c>
      <c r="AA38" s="361">
        <f t="shared" si="4"/>
        <v>6677.7</v>
      </c>
    </row>
    <row r="39" spans="2:27" ht="24" customHeight="1" x14ac:dyDescent="0.15">
      <c r="B39" s="167"/>
      <c r="C39" s="685"/>
      <c r="D39" s="209"/>
      <c r="E39" s="204"/>
      <c r="F39" s="202" t="s">
        <v>235</v>
      </c>
      <c r="G39" s="362">
        <f>+ｱ.燃え殻!$AA$28</f>
        <v>0</v>
      </c>
      <c r="H39" s="362">
        <f>+ｲ.汚泥!$AA$28</f>
        <v>0</v>
      </c>
      <c r="I39" s="362">
        <f>+ｳ.廃油!$AA$28</f>
        <v>0</v>
      </c>
      <c r="J39" s="362">
        <f>+ｴ.廃酸!$AA$28</f>
        <v>0</v>
      </c>
      <c r="K39" s="362">
        <f>+ｵ.廃ｱﾙｶﾘ!$AA$28</f>
        <v>0</v>
      </c>
      <c r="L39" s="362">
        <f>+ｶ.廃ﾌﾟﾗ類!$AA$28</f>
        <v>166.3</v>
      </c>
      <c r="M39" s="362">
        <f>+ｷ.紙くず!$AA$28</f>
        <v>1.6</v>
      </c>
      <c r="N39" s="362">
        <f>+ｸ.木くず!$AA$28</f>
        <v>2060.3000000000002</v>
      </c>
      <c r="O39" s="362">
        <f>+ｹ.繊維くず!$AA$28</f>
        <v>6</v>
      </c>
      <c r="P39" s="362">
        <f>+ｺ.動植物性残さ!$AA$28</f>
        <v>0</v>
      </c>
      <c r="Q39" s="362">
        <f>+ｻ.動物系固形不要物!$AA$28</f>
        <v>0</v>
      </c>
      <c r="R39" s="362">
        <f>+ｼ.ｺﾞﾑくず!$AA$28</f>
        <v>0</v>
      </c>
      <c r="S39" s="362">
        <f>+ｽ.金属くず!$AA$28</f>
        <v>0</v>
      </c>
      <c r="T39" s="362">
        <f>+ｾ.ｶﾞﾗｽ･ｺﾝｸﾘ･陶磁器くず!$AA$28</f>
        <v>739.6</v>
      </c>
      <c r="U39" s="362">
        <f>+ｿ.鉱さい!$AA$28</f>
        <v>0</v>
      </c>
      <c r="V39" s="362">
        <f>+ﾀ.がれき類!$AA$28</f>
        <v>3193.5</v>
      </c>
      <c r="W39" s="362">
        <f>+ﾁ.動物のふん尿!$AA$28</f>
        <v>0</v>
      </c>
      <c r="X39" s="362">
        <f>+ﾂ.動物の死体!$AA$28</f>
        <v>0</v>
      </c>
      <c r="Y39" s="362">
        <f>+ﾃ.ばいじん!$AA$28</f>
        <v>0</v>
      </c>
      <c r="Z39" s="363">
        <f>+ﾄ.混合廃棄物その他!$AA$28</f>
        <v>510.4</v>
      </c>
      <c r="AA39" s="364">
        <f t="shared" si="4"/>
        <v>6677.7</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0</v>
      </c>
      <c r="I43" s="371">
        <f>+ｳ.廃油!$AL$27</f>
        <v>0</v>
      </c>
      <c r="J43" s="371">
        <f>+ｴ.廃酸!$AL$27</f>
        <v>0</v>
      </c>
      <c r="K43" s="371">
        <f>+ｵ.廃ｱﾙｶﾘ!$AL$27</f>
        <v>0</v>
      </c>
      <c r="L43" s="371">
        <f>+ｶ.廃ﾌﾟﾗ類!$AL$27</f>
        <v>166.3</v>
      </c>
      <c r="M43" s="371">
        <f>+ｷ.紙くず!$AL$27</f>
        <v>1.6</v>
      </c>
      <c r="N43" s="371">
        <f>+ｸ.木くず!$AL$27</f>
        <v>2060.3000000000002</v>
      </c>
      <c r="O43" s="371">
        <f>+ｹ.繊維くず!$AL$27</f>
        <v>6</v>
      </c>
      <c r="P43" s="371">
        <f>+ｺ.動植物性残さ!$AL$27</f>
        <v>0</v>
      </c>
      <c r="Q43" s="371">
        <f>+ｻ.動物系固形不要物!$AL$27</f>
        <v>0</v>
      </c>
      <c r="R43" s="371">
        <f>+ｼ.ｺﾞﾑくず!$AL$27</f>
        <v>0</v>
      </c>
      <c r="S43" s="371">
        <f>+ｽ.金属くず!$AL$27</f>
        <v>0</v>
      </c>
      <c r="T43" s="371">
        <f>+ｾ.ｶﾞﾗｽ･ｺﾝｸﾘ･陶磁器くず!$AL$27</f>
        <v>739.6</v>
      </c>
      <c r="U43" s="371">
        <f>+ｿ.鉱さい!$AL$27</f>
        <v>0</v>
      </c>
      <c r="V43" s="371">
        <f>+ﾀ.がれき類!$AL$27</f>
        <v>3193.5</v>
      </c>
      <c r="W43" s="371">
        <f>+ﾁ.動物のふん尿!$AL$27</f>
        <v>0</v>
      </c>
      <c r="X43" s="371">
        <f>+ﾂ.動物の死体!$AL$27</f>
        <v>0</v>
      </c>
      <c r="Y43" s="371">
        <f>+ﾃ.ばいじん!$AL$27</f>
        <v>0</v>
      </c>
      <c r="Z43" s="372">
        <f>+ﾄ.混合廃棄物その他!$AL$27</f>
        <v>510.4</v>
      </c>
      <c r="AA43" s="373">
        <f t="shared" si="4"/>
        <v>6677.7</v>
      </c>
    </row>
    <row r="44" spans="2:27" ht="24" customHeight="1" x14ac:dyDescent="0.15">
      <c r="B44" s="167"/>
      <c r="C44" s="174"/>
      <c r="D44" s="172" t="s">
        <v>188</v>
      </c>
      <c r="E44" s="667" t="s">
        <v>238</v>
      </c>
      <c r="F44" s="668"/>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0</v>
      </c>
      <c r="W44" s="374">
        <f>+ﾁ.動物のふん尿!$AL$30</f>
        <v>0</v>
      </c>
      <c r="X44" s="374">
        <f>+ﾂ.動物の死体!$AL$30</f>
        <v>0</v>
      </c>
      <c r="Y44" s="374">
        <f>+ﾃ.ばいじん!$AL$30</f>
        <v>0</v>
      </c>
      <c r="Z44" s="375">
        <f>+ﾄ.混合廃棄物その他!$AL$30</f>
        <v>0</v>
      </c>
      <c r="AA44" s="376">
        <f t="shared" si="4"/>
        <v>0</v>
      </c>
    </row>
    <row r="45" spans="2:27" ht="24" customHeight="1" x14ac:dyDescent="0.15">
      <c r="B45" s="167"/>
      <c r="C45" s="174"/>
      <c r="D45" s="389" t="s">
        <v>190</v>
      </c>
      <c r="E45" s="681" t="s">
        <v>239</v>
      </c>
      <c r="F45" s="682"/>
      <c r="G45" s="377">
        <f>+ｱ.燃え殻!$AS$24</f>
        <v>0</v>
      </c>
      <c r="H45" s="377">
        <f>+ｲ.汚泥!$AS$24</f>
        <v>0</v>
      </c>
      <c r="I45" s="377">
        <f>+ｳ.廃油!$AS$24</f>
        <v>0</v>
      </c>
      <c r="J45" s="377">
        <f>+ｴ.廃酸!$AS$24</f>
        <v>0</v>
      </c>
      <c r="K45" s="377">
        <f>+ｵ.廃ｱﾙｶﾘ!$AS$24</f>
        <v>0</v>
      </c>
      <c r="L45" s="377">
        <f>+ｶ.廃ﾌﾟﾗ類!$AS$24</f>
        <v>166.3</v>
      </c>
      <c r="M45" s="377">
        <f>+ｷ.紙くず!$AS$24</f>
        <v>1.6</v>
      </c>
      <c r="N45" s="377">
        <f>+ｸ.木くず!$AS$24</f>
        <v>2060.3000000000002</v>
      </c>
      <c r="O45" s="377">
        <f>+ｹ.繊維くず!$AS$24</f>
        <v>6</v>
      </c>
      <c r="P45" s="377">
        <f>+ｺ.動植物性残さ!$AS$24</f>
        <v>0</v>
      </c>
      <c r="Q45" s="377">
        <f>+ｻ.動物系固形不要物!$AS$24</f>
        <v>0</v>
      </c>
      <c r="R45" s="377">
        <f>+ｼ.ｺﾞﾑくず!$AS$24</f>
        <v>0</v>
      </c>
      <c r="S45" s="377">
        <f>+ｽ.金属くず!$AS$24</f>
        <v>0</v>
      </c>
      <c r="T45" s="377">
        <f>+ｾ.ｶﾞﾗｽ･ｺﾝｸﾘ･陶磁器くず!$AS$24</f>
        <v>739.6</v>
      </c>
      <c r="U45" s="377">
        <f>+ｿ.鉱さい!$AS$24</f>
        <v>0</v>
      </c>
      <c r="V45" s="377">
        <f>+ﾀ.がれき類!$AS$24</f>
        <v>3193.5</v>
      </c>
      <c r="W45" s="377">
        <f>+ﾁ.動物のふん尿!$AS$24</f>
        <v>0</v>
      </c>
      <c r="X45" s="377">
        <f>+ﾂ.動物の死体!$AS$24</f>
        <v>0</v>
      </c>
      <c r="Y45" s="377">
        <f>+ﾃ.ばいじん!$AS$24</f>
        <v>0</v>
      </c>
      <c r="Z45" s="378">
        <f>+ﾄ.混合廃棄物その他!$AS$24</f>
        <v>510.4</v>
      </c>
      <c r="AA45" s="379">
        <f t="shared" si="4"/>
        <v>6677.7</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0</v>
      </c>
      <c r="I55" s="414">
        <f t="shared" si="10"/>
        <v>0</v>
      </c>
      <c r="J55" s="414">
        <f t="shared" si="10"/>
        <v>0</v>
      </c>
      <c r="K55" s="414">
        <f t="shared" si="10"/>
        <v>0</v>
      </c>
      <c r="L55" s="414">
        <f t="shared" si="10"/>
        <v>231.70000000000002</v>
      </c>
      <c r="M55" s="414">
        <f t="shared" si="10"/>
        <v>4.0999999999999996</v>
      </c>
      <c r="N55" s="414">
        <f t="shared" si="10"/>
        <v>3876.3</v>
      </c>
      <c r="O55" s="414">
        <f t="shared" si="10"/>
        <v>10.1</v>
      </c>
      <c r="P55" s="414">
        <f t="shared" si="10"/>
        <v>0</v>
      </c>
      <c r="Q55" s="414">
        <f t="shared" si="10"/>
        <v>0</v>
      </c>
      <c r="R55" s="414">
        <f t="shared" si="10"/>
        <v>0</v>
      </c>
      <c r="S55" s="414">
        <f t="shared" si="10"/>
        <v>0</v>
      </c>
      <c r="T55" s="414">
        <f t="shared" si="10"/>
        <v>1828.4</v>
      </c>
      <c r="U55" s="414">
        <f t="shared" si="10"/>
        <v>0</v>
      </c>
      <c r="V55" s="414">
        <f t="shared" si="10"/>
        <v>16746.3</v>
      </c>
      <c r="W55" s="414">
        <f t="shared" si="10"/>
        <v>0</v>
      </c>
      <c r="X55" s="414">
        <f t="shared" si="10"/>
        <v>0</v>
      </c>
      <c r="Y55" s="414">
        <f t="shared" si="10"/>
        <v>0</v>
      </c>
      <c r="Z55" s="414">
        <f t="shared" si="10"/>
        <v>645.4</v>
      </c>
      <c r="AA55" s="415">
        <f>+AA9+AA19+AA20</f>
        <v>23342.300000000003</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31" zoomScaleNormal="100" zoomScaleSheetLayoutView="10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t="str">
        <f>+表紙!L34</f>
        <v>令和  6  年  6  月  30  日</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横浜市泉区和泉町7858番地</v>
      </c>
      <c r="K16" s="740"/>
      <c r="L16" s="741"/>
      <c r="M16" s="741"/>
      <c r="N16" s="741"/>
      <c r="O16" s="742"/>
    </row>
    <row r="17" spans="1:15" ht="26.25" customHeight="1" x14ac:dyDescent="0.15">
      <c r="C17" s="78"/>
      <c r="H17" s="23" t="s">
        <v>7</v>
      </c>
      <c r="I17" s="23"/>
      <c r="J17" s="740" t="str">
        <f>+表紙!J40</f>
        <v>神奈川美研工業株式会社
代表取締役　石川ゆう</v>
      </c>
      <c r="K17" s="740"/>
      <c r="L17" s="741"/>
      <c r="M17" s="741"/>
      <c r="N17" s="741"/>
      <c r="O17" s="742"/>
    </row>
    <row r="18" spans="1:15" x14ac:dyDescent="0.15">
      <c r="C18" s="78"/>
      <c r="J18" s="21" t="s">
        <v>8</v>
      </c>
      <c r="O18" s="79"/>
    </row>
    <row r="19" spans="1:15" x14ac:dyDescent="0.15">
      <c r="C19" s="78"/>
      <c r="J19" s="24" t="s">
        <v>9</v>
      </c>
      <c r="K19" s="24"/>
      <c r="L19" s="705" t="str">
        <f>IF(+表紙!L42="","",+表紙!L42)</f>
        <v>045-395-0153</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神奈川美研工業株式会社</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2642</v>
      </c>
      <c r="N25" s="730"/>
      <c r="O25" s="731"/>
    </row>
    <row r="26" spans="1:15" ht="18" customHeight="1" x14ac:dyDescent="0.15">
      <c r="C26" s="431" t="s">
        <v>11</v>
      </c>
      <c r="D26" s="463"/>
      <c r="E26" s="464"/>
      <c r="F26" s="716" t="str">
        <f>+表紙!F49</f>
        <v>横浜市泉区和泉町7858番地</v>
      </c>
      <c r="G26" s="717"/>
      <c r="H26" s="717"/>
      <c r="I26" s="717"/>
      <c r="J26" s="717"/>
      <c r="K26" s="717"/>
      <c r="L26" s="126" t="s">
        <v>172</v>
      </c>
      <c r="M26" s="223"/>
      <c r="N26" s="720" t="str">
        <f>IF(+表紙!N49="","",+表紙!N49)</f>
        <v>045-395-0153</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建造物の解体</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791</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f>+表紙!F59</f>
        <v>18</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13815</v>
      </c>
      <c r="I40" s="241" t="s">
        <v>4</v>
      </c>
      <c r="J40" s="499" t="s">
        <v>324</v>
      </c>
      <c r="K40" s="500"/>
      <c r="L40" s="501"/>
      <c r="M40" s="700">
        <f>+表紙!M63</f>
        <v>7612</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t="str">
        <f>+表紙!M64</f>
        <v>0</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7612</v>
      </c>
      <c r="N42" s="701">
        <f>+表紙!N65</f>
        <v>0</v>
      </c>
      <c r="O42" s="181" t="s">
        <v>4</v>
      </c>
    </row>
    <row r="43" spans="3:15" ht="24.75" customHeight="1" x14ac:dyDescent="0.15">
      <c r="C43" s="176"/>
      <c r="D43" s="487" t="s">
        <v>303</v>
      </c>
      <c r="E43" s="488"/>
      <c r="F43" s="488"/>
      <c r="G43" s="489"/>
      <c r="H43" s="246">
        <f>+表紙!H66</f>
        <v>6203</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6"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6"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6"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22"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22"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171.70000000000002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5.4</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5.4</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60</v>
      </c>
      <c r="E24" s="558"/>
      <c r="F24" s="558"/>
      <c r="G24" s="195" t="s">
        <v>198</v>
      </c>
      <c r="H24" s="547">
        <f>+F12</f>
        <v>171.70000000000002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166.3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20</v>
      </c>
      <c r="E27" s="558"/>
      <c r="F27" s="558"/>
      <c r="G27" s="195" t="s">
        <v>198</v>
      </c>
      <c r="H27" s="547">
        <f>+Y21</f>
        <v>5.4</v>
      </c>
      <c r="I27" s="548"/>
      <c r="J27" s="195" t="s">
        <v>198</v>
      </c>
      <c r="M27" s="556"/>
      <c r="P27" s="561">
        <f>+R30+ROUND(R33,1)</f>
        <v>166.3</v>
      </c>
      <c r="Q27" s="607"/>
      <c r="R27" s="607"/>
      <c r="S27" s="607"/>
      <c r="T27" s="44" t="s">
        <v>38</v>
      </c>
      <c r="U27" s="64"/>
      <c r="V27" s="64"/>
      <c r="Y27" s="62" t="s">
        <v>39</v>
      </c>
      <c r="Z27" s="65"/>
      <c r="AH27" s="53"/>
      <c r="AI27" s="53"/>
      <c r="AJ27" s="53"/>
      <c r="AK27" s="53"/>
      <c r="AL27" s="577">
        <f>+AH18+P27</f>
        <v>166.3</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166.3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40</v>
      </c>
      <c r="E29" s="558"/>
      <c r="F29" s="558"/>
      <c r="G29" s="195" t="s">
        <v>198</v>
      </c>
      <c r="H29" s="547">
        <f>+AL27</f>
        <v>166.3</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166.3</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40</v>
      </c>
      <c r="E31" s="558"/>
      <c r="F31" s="558"/>
      <c r="G31" s="195" t="s">
        <v>198</v>
      </c>
      <c r="H31" s="547">
        <f>+AS24</f>
        <v>166.3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23" zoomScale="85" zoomScaleNormal="85" workbookViewId="0">
      <selection activeCell="D33" sqref="D33:F33"/>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1.6</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2.5</v>
      </c>
      <c r="E24" s="558"/>
      <c r="F24" s="558"/>
      <c r="G24" s="195" t="s">
        <v>198</v>
      </c>
      <c r="H24" s="547">
        <f>+F12</f>
        <v>1.6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1.5</v>
      </c>
      <c r="E27" s="558"/>
      <c r="F27" s="558"/>
      <c r="G27" s="195" t="s">
        <v>198</v>
      </c>
      <c r="H27" s="547">
        <f>+Y21</f>
        <v>0</v>
      </c>
      <c r="I27" s="548"/>
      <c r="J27" s="195" t="s">
        <v>198</v>
      </c>
      <c r="M27" s="556"/>
      <c r="P27" s="561">
        <f>+R30+ROUND(R33,1)</f>
        <v>1.6</v>
      </c>
      <c r="Q27" s="607"/>
      <c r="R27" s="607"/>
      <c r="S27" s="607"/>
      <c r="T27" s="44" t="s">
        <v>38</v>
      </c>
      <c r="U27" s="64"/>
      <c r="V27" s="64"/>
      <c r="Y27" s="62" t="s">
        <v>39</v>
      </c>
      <c r="Z27" s="65"/>
      <c r="AH27" s="53"/>
      <c r="AI27" s="53"/>
      <c r="AJ27" s="53"/>
      <c r="AK27" s="53"/>
      <c r="AL27" s="577">
        <f>+AH18+P27</f>
        <v>1.6</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v>
      </c>
      <c r="E29" s="558"/>
      <c r="F29" s="558"/>
      <c r="G29" s="195" t="s">
        <v>198</v>
      </c>
      <c r="H29" s="547">
        <f>+AL27</f>
        <v>1.6</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1.6</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v>
      </c>
      <c r="E31" s="558"/>
      <c r="F31" s="558"/>
      <c r="G31" s="195" t="s">
        <v>198</v>
      </c>
      <c r="H31" s="547">
        <f>+AS24</f>
        <v>1.6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9"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神奈川美研工業株式会社</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2076.3000000000002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v>16</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16</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1800</v>
      </c>
      <c r="E24" s="558"/>
      <c r="F24" s="558"/>
      <c r="G24" s="195" t="s">
        <v>198</v>
      </c>
      <c r="H24" s="547">
        <f>+F12</f>
        <v>2076.3000000000002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2060.3000000000002</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30</v>
      </c>
      <c r="E27" s="558"/>
      <c r="F27" s="558"/>
      <c r="G27" s="195" t="s">
        <v>198</v>
      </c>
      <c r="H27" s="547">
        <f>+Y21</f>
        <v>16</v>
      </c>
      <c r="I27" s="548"/>
      <c r="J27" s="195" t="s">
        <v>198</v>
      </c>
      <c r="M27" s="556"/>
      <c r="P27" s="561">
        <f>+R30+ROUND(R33,1)</f>
        <v>2060.3000000000002</v>
      </c>
      <c r="Q27" s="607"/>
      <c r="R27" s="607"/>
      <c r="S27" s="607"/>
      <c r="T27" s="44" t="s">
        <v>38</v>
      </c>
      <c r="U27" s="64"/>
      <c r="V27" s="64"/>
      <c r="Y27" s="62" t="s">
        <v>39</v>
      </c>
      <c r="Z27" s="65"/>
      <c r="AH27" s="53"/>
      <c r="AI27" s="53"/>
      <c r="AJ27" s="53"/>
      <c r="AK27" s="53"/>
      <c r="AL27" s="577">
        <f>+AH18+P27</f>
        <v>2060.3000000000002</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2060.3000000000002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1770</v>
      </c>
      <c r="E29" s="558"/>
      <c r="F29" s="558"/>
      <c r="G29" s="195" t="s">
        <v>198</v>
      </c>
      <c r="H29" s="547">
        <f>+AL27</f>
        <v>2060.3000000000002</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2060.3000000000002</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1770</v>
      </c>
      <c r="E31" s="558"/>
      <c r="F31" s="558"/>
      <c r="G31" s="195" t="s">
        <v>198</v>
      </c>
      <c r="H31" s="547">
        <f>+AS24</f>
        <v>2060.3000000000002</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2024-07-04T00:29:29Z</dcterms:created>
  <dcterms:modified xsi:type="dcterms:W3CDTF">2024-09-05T05:42:54Z</dcterms:modified>
</cp:coreProperties>
</file>