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c r="AS32" i="74"/>
  <c r="H54" i="94"/>
  <c r="AS32" i="75"/>
  <c r="I54" i="94"/>
  <c r="AS32" i="76"/>
  <c r="J54" i="94"/>
  <c r="AS32" i="77"/>
  <c r="K54" i="94"/>
  <c r="R30" i="78"/>
  <c r="P27" i="78" s="1"/>
  <c r="AS24" i="78"/>
  <c r="AS32" i="85"/>
  <c r="M54" i="94"/>
  <c r="R30" i="86"/>
  <c r="P27" i="86"/>
  <c r="AL27" i="86"/>
  <c r="AS24" i="86"/>
  <c r="AS32" i="86"/>
  <c r="N54" i="94"/>
  <c r="AS32" i="87"/>
  <c r="O54" i="94"/>
  <c r="AS32" i="88"/>
  <c r="P54" i="94"/>
  <c r="AS32" i="89"/>
  <c r="Q54" i="94"/>
  <c r="AS32" i="79"/>
  <c r="R54" i="94"/>
  <c r="AS32" i="81"/>
  <c r="S54" i="94"/>
  <c r="AS32" i="84"/>
  <c r="T54" i="94" s="1"/>
  <c r="AS32" i="82"/>
  <c r="U54" i="94"/>
  <c r="AS32" i="80"/>
  <c r="V54" i="94" s="1"/>
  <c r="AS32" i="90"/>
  <c r="W54" i="94"/>
  <c r="AS32" i="91"/>
  <c r="X54" i="94"/>
  <c r="AS32" i="83"/>
  <c r="Y54" i="94"/>
  <c r="AS32" i="92"/>
  <c r="Z54" i="94"/>
  <c r="AS32" i="2"/>
  <c r="G54" i="94"/>
  <c r="AS28" i="74"/>
  <c r="H53" i="94"/>
  <c r="AS28" i="75"/>
  <c r="I53" i="94"/>
  <c r="AS28" i="76"/>
  <c r="J53" i="94"/>
  <c r="AS28" i="77"/>
  <c r="K53" i="94"/>
  <c r="AS28" i="85"/>
  <c r="M53" i="94"/>
  <c r="AS28" i="86"/>
  <c r="N53" i="94"/>
  <c r="AS28" i="87"/>
  <c r="O53" i="94"/>
  <c r="AS28" i="88"/>
  <c r="P53" i="94"/>
  <c r="AS28" i="89"/>
  <c r="Q53" i="94"/>
  <c r="AS28" i="79"/>
  <c r="R53" i="94"/>
  <c r="AS28" i="81"/>
  <c r="S53" i="94"/>
  <c r="AS28" i="84"/>
  <c r="T53" i="94" s="1"/>
  <c r="AS28" i="82"/>
  <c r="U53" i="94"/>
  <c r="AS28" i="80"/>
  <c r="V53" i="94" s="1"/>
  <c r="AS28" i="90"/>
  <c r="W53" i="94"/>
  <c r="AS28" i="91"/>
  <c r="X53" i="94"/>
  <c r="AS28" i="83"/>
  <c r="Y53" i="94"/>
  <c r="AS28" i="2"/>
  <c r="G53" i="94"/>
  <c r="F24" i="98"/>
  <c r="L31" i="98"/>
  <c r="F36" i="98"/>
  <c r="F35" i="98"/>
  <c r="L33" i="98"/>
  <c r="L32" i="98"/>
  <c r="L30" i="98"/>
  <c r="L29" i="98"/>
  <c r="F29" i="98"/>
  <c r="C13" i="98"/>
  <c r="H33" i="2"/>
  <c r="R30" i="2"/>
  <c r="P27" i="2"/>
  <c r="F12" i="2"/>
  <c r="H24" i="2"/>
  <c r="AL31" i="92"/>
  <c r="Z52" i="94"/>
  <c r="AL31" i="83"/>
  <c r="Y52" i="94"/>
  <c r="AL31" i="91"/>
  <c r="X52" i="94"/>
  <c r="AL31" i="90"/>
  <c r="W52" i="94"/>
  <c r="AL31" i="82"/>
  <c r="U52" i="94"/>
  <c r="R30" i="84"/>
  <c r="P27" i="84" s="1"/>
  <c r="AL31" i="81"/>
  <c r="S52" i="94"/>
  <c r="AL31" i="79"/>
  <c r="R52" i="94"/>
  <c r="AL31" i="89"/>
  <c r="Q52" i="94"/>
  <c r="AL31" i="88"/>
  <c r="P52" i="94"/>
  <c r="AL31" i="87"/>
  <c r="O52" i="94"/>
  <c r="AL31" i="86"/>
  <c r="N52" i="94"/>
  <c r="AL31" i="85"/>
  <c r="M52" i="94"/>
  <c r="AL31" i="77"/>
  <c r="K52" i="94"/>
  <c r="AL31" i="76"/>
  <c r="J52" i="94"/>
  <c r="AL31" i="75"/>
  <c r="I52" i="94"/>
  <c r="AL31" i="74"/>
  <c r="H52" i="94"/>
  <c r="AL31" i="2"/>
  <c r="G52" i="94"/>
  <c r="P22" i="92"/>
  <c r="Z51" i="94"/>
  <c r="P22" i="83"/>
  <c r="Y51" i="94"/>
  <c r="P22" i="91"/>
  <c r="X51" i="94"/>
  <c r="P22" i="90"/>
  <c r="W51" i="94"/>
  <c r="P22" i="80"/>
  <c r="V51" i="94"/>
  <c r="P22" i="82"/>
  <c r="U51" i="94"/>
  <c r="P22" i="84"/>
  <c r="T51" i="94"/>
  <c r="P22" i="81"/>
  <c r="S51" i="94"/>
  <c r="P22" i="79"/>
  <c r="R51" i="94"/>
  <c r="P22" i="89"/>
  <c r="Q51" i="94"/>
  <c r="P22" i="88"/>
  <c r="P51" i="94"/>
  <c r="P22" i="87"/>
  <c r="O51" i="94"/>
  <c r="P22" i="86"/>
  <c r="N51" i="94"/>
  <c r="P22" i="85"/>
  <c r="M51" i="94"/>
  <c r="P22" i="78"/>
  <c r="L51" i="94"/>
  <c r="P22" i="77"/>
  <c r="K51" i="94"/>
  <c r="P22" i="76"/>
  <c r="J51" i="94"/>
  <c r="P22" i="75"/>
  <c r="I51" i="94"/>
  <c r="P22" i="74"/>
  <c r="H51" i="94"/>
  <c r="P22" i="2"/>
  <c r="G51" i="94"/>
  <c r="AO18" i="2"/>
  <c r="AH18" i="2"/>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c r="AS24" i="75"/>
  <c r="I45" i="94"/>
  <c r="AS24" i="76"/>
  <c r="H31" i="76"/>
  <c r="AS24" i="77"/>
  <c r="H31" i="77"/>
  <c r="AS24" i="85"/>
  <c r="H31" i="85"/>
  <c r="H31" i="86"/>
  <c r="AS24" i="87"/>
  <c r="O45" i="94"/>
  <c r="AS24" i="88"/>
  <c r="P45" i="94"/>
  <c r="AS24" i="89"/>
  <c r="Q45" i="94"/>
  <c r="AS24" i="79"/>
  <c r="R45" i="94"/>
  <c r="AS24" i="81"/>
  <c r="H31" i="81"/>
  <c r="AS24" i="84"/>
  <c r="H31" i="84" s="1"/>
  <c r="AS24" i="82"/>
  <c r="H31" i="82"/>
  <c r="AS24" i="80"/>
  <c r="H31" i="80"/>
  <c r="AS24" i="90"/>
  <c r="H31" i="90"/>
  <c r="AS24" i="91"/>
  <c r="X45" i="94"/>
  <c r="AS24" i="83"/>
  <c r="H31" i="83"/>
  <c r="AS24" i="92"/>
  <c r="AS24" i="2"/>
  <c r="G45" i="94"/>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c r="AO18" i="75"/>
  <c r="AH18" i="75"/>
  <c r="AO18" i="76"/>
  <c r="AH18" i="76"/>
  <c r="AO18" i="77"/>
  <c r="AH18" i="77"/>
  <c r="Y18" i="77"/>
  <c r="AO18" i="78"/>
  <c r="AH18" i="78"/>
  <c r="Y18" i="78"/>
  <c r="AO18" i="85"/>
  <c r="AH18" i="85"/>
  <c r="Y18" i="85"/>
  <c r="AO18" i="86"/>
  <c r="AH18" i="86"/>
  <c r="Y18" i="86"/>
  <c r="AO18" i="87"/>
  <c r="AH18" i="87"/>
  <c r="Y18" i="87"/>
  <c r="R30" i="87"/>
  <c r="P27" i="87"/>
  <c r="F12" i="87"/>
  <c r="H24" i="87"/>
  <c r="AO18" i="88"/>
  <c r="AH18" i="88"/>
  <c r="Y18" i="88"/>
  <c r="P16" i="88"/>
  <c r="P50" i="94"/>
  <c r="AO18" i="89"/>
  <c r="AH18" i="89"/>
  <c r="Y18" i="89"/>
  <c r="AO18" i="79"/>
  <c r="AH18" i="79"/>
  <c r="Y18" i="79"/>
  <c r="AO18" i="81"/>
  <c r="AH18" i="81"/>
  <c r="Y18" i="81"/>
  <c r="AO18" i="84"/>
  <c r="AH18" i="84"/>
  <c r="AO18" i="82"/>
  <c r="AH18" i="82"/>
  <c r="Y18" i="82"/>
  <c r="AO18" i="80"/>
  <c r="AH18" i="80"/>
  <c r="AO18" i="90"/>
  <c r="AH18" i="90"/>
  <c r="AO18" i="91"/>
  <c r="AH18" i="91"/>
  <c r="AL27" i="91"/>
  <c r="X43" i="94"/>
  <c r="AO18" i="83"/>
  <c r="AH18" i="83"/>
  <c r="AO18" i="92"/>
  <c r="AH18" i="92"/>
  <c r="Y18" i="92"/>
  <c r="Y21" i="92"/>
  <c r="H27" i="92"/>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c r="F12" i="74"/>
  <c r="H24" i="74"/>
  <c r="R30" i="75"/>
  <c r="P27" i="75"/>
  <c r="F12" i="75"/>
  <c r="H24" i="75"/>
  <c r="R30" i="76"/>
  <c r="P27" i="76"/>
  <c r="F12" i="76"/>
  <c r="H24" i="76"/>
  <c r="R30" i="77"/>
  <c r="P27" i="77"/>
  <c r="R30" i="85"/>
  <c r="P27" i="85"/>
  <c r="F12" i="85"/>
  <c r="H24" i="85"/>
  <c r="F12" i="86"/>
  <c r="H24" i="86"/>
  <c r="R30" i="88"/>
  <c r="P27" i="88"/>
  <c r="R30" i="89"/>
  <c r="P27" i="89"/>
  <c r="R30" i="79"/>
  <c r="P27" i="79"/>
  <c r="F12" i="79"/>
  <c r="H24" i="79"/>
  <c r="R30" i="81"/>
  <c r="P27" i="81"/>
  <c r="F12" i="81"/>
  <c r="H24" i="81"/>
  <c r="R30" i="82"/>
  <c r="P27" i="82"/>
  <c r="F12" i="82"/>
  <c r="H24" i="82"/>
  <c r="R30" i="80"/>
  <c r="P27" i="80"/>
  <c r="F12" i="80" s="1"/>
  <c r="H24" i="80" s="1"/>
  <c r="R30" i="90"/>
  <c r="P27" i="90"/>
  <c r="F12" i="90"/>
  <c r="H24" i="90"/>
  <c r="R30" i="91"/>
  <c r="P27" i="91"/>
  <c r="F12" i="91"/>
  <c r="H24" i="91"/>
  <c r="R30" i="83"/>
  <c r="P27" i="83"/>
  <c r="F12" i="83"/>
  <c r="H24" i="83"/>
  <c r="R30" i="92"/>
  <c r="P27" i="92"/>
  <c r="F12" i="92"/>
  <c r="H24" i="92"/>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AA44" i="94" s="1"/>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c r="G31"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c r="P37" i="94"/>
  <c r="Q40" i="94"/>
  <c r="R40" i="94"/>
  <c r="S40" i="94"/>
  <c r="T40" i="94"/>
  <c r="AA40" i="94" s="1"/>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c r="Y18" i="91"/>
  <c r="P16" i="91"/>
  <c r="X50" i="94"/>
  <c r="H31" i="88"/>
  <c r="AL27" i="80"/>
  <c r="V43" i="94" s="1"/>
  <c r="N38" i="94"/>
  <c r="Y45" i="94"/>
  <c r="J45" i="94"/>
  <c r="S45" i="94"/>
  <c r="Y21" i="89"/>
  <c r="H27" i="89"/>
  <c r="P16" i="89"/>
  <c r="Q50" i="94"/>
  <c r="Y21" i="78"/>
  <c r="H27" i="78"/>
  <c r="P16" i="78"/>
  <c r="L50" i="94"/>
  <c r="H31" i="75"/>
  <c r="Y21" i="88"/>
  <c r="H27" i="88"/>
  <c r="H31" i="89"/>
  <c r="AL27" i="75"/>
  <c r="H29" i="75"/>
  <c r="Y18" i="75"/>
  <c r="Y21" i="75"/>
  <c r="H27" i="75"/>
  <c r="Y21" i="87"/>
  <c r="H27" i="87"/>
  <c r="P16" i="87"/>
  <c r="O50" i="94"/>
  <c r="P16" i="82"/>
  <c r="U50" i="94"/>
  <c r="Y21" i="82"/>
  <c r="H27" i="82"/>
  <c r="Y21" i="86"/>
  <c r="H27" i="86"/>
  <c r="P16" i="86"/>
  <c r="N50" i="94"/>
  <c r="K32" i="94"/>
  <c r="K31" i="94"/>
  <c r="K26" i="94"/>
  <c r="K27" i="94"/>
  <c r="AA20" i="94"/>
  <c r="H31" i="91"/>
  <c r="T45" i="94"/>
  <c r="S38" i="94"/>
  <c r="S37" i="94"/>
  <c r="S19" i="94"/>
  <c r="U38" i="94"/>
  <c r="U37" i="94"/>
  <c r="U19" i="94"/>
  <c r="M38" i="94"/>
  <c r="M37" i="94"/>
  <c r="M19" i="94"/>
  <c r="I38" i="94"/>
  <c r="I37" i="94"/>
  <c r="I19" i="94"/>
  <c r="AA25" i="94"/>
  <c r="AL27" i="89"/>
  <c r="AL27" i="79"/>
  <c r="R43" i="94"/>
  <c r="AL27" i="85"/>
  <c r="N37" i="94"/>
  <c r="N19" i="94"/>
  <c r="Q31" i="94"/>
  <c r="N32" i="94"/>
  <c r="N31" i="94"/>
  <c r="N26" i="94"/>
  <c r="N27" i="94"/>
  <c r="Y21" i="91"/>
  <c r="H27" i="91"/>
  <c r="P16" i="92"/>
  <c r="Z50" i="94"/>
  <c r="AA22" i="94"/>
  <c r="AA28" i="94"/>
  <c r="AL27" i="90"/>
  <c r="H29" i="90"/>
  <c r="G26" i="94"/>
  <c r="G27" i="94"/>
  <c r="G38" i="94"/>
  <c r="G37" i="94"/>
  <c r="G19" i="94"/>
  <c r="Y18" i="74"/>
  <c r="AL27" i="74"/>
  <c r="Y18" i="76"/>
  <c r="AL27" i="76"/>
  <c r="H29" i="91"/>
  <c r="P16" i="81"/>
  <c r="S50" i="94"/>
  <c r="Y21" i="81"/>
  <c r="H27" i="81"/>
  <c r="P16" i="85"/>
  <c r="M50" i="94"/>
  <c r="Y21" i="85"/>
  <c r="H27" i="85"/>
  <c r="P19" i="94"/>
  <c r="J38" i="94"/>
  <c r="J37" i="94"/>
  <c r="J19" i="94"/>
  <c r="X32" i="94"/>
  <c r="X31" i="94"/>
  <c r="X26" i="94"/>
  <c r="X27" i="94"/>
  <c r="AA46" i="94"/>
  <c r="AA47" i="94"/>
  <c r="AA21" i="94"/>
  <c r="AL27" i="87"/>
  <c r="AA24" i="94"/>
  <c r="Y18" i="80"/>
  <c r="Y18" i="90"/>
  <c r="AL27" i="92"/>
  <c r="AA23" i="94"/>
  <c r="K45" i="94"/>
  <c r="V45" i="94"/>
  <c r="Q38" i="94"/>
  <c r="Q37" i="94"/>
  <c r="Q19" i="94"/>
  <c r="V38" i="94"/>
  <c r="V37" i="94"/>
  <c r="V19" i="94" s="1"/>
  <c r="L38" i="94"/>
  <c r="L37" i="94"/>
  <c r="L19" i="94" s="1"/>
  <c r="W32" i="94"/>
  <c r="W31" i="94"/>
  <c r="W26" i="94"/>
  <c r="W27" i="94"/>
  <c r="S32" i="94"/>
  <c r="S31" i="94"/>
  <c r="S26" i="94"/>
  <c r="S27" i="94"/>
  <c r="W38" i="94"/>
  <c r="W37" i="94"/>
  <c r="W19" i="94"/>
  <c r="U32" i="94"/>
  <c r="U31" i="94"/>
  <c r="U26" i="94"/>
  <c r="U27" i="94"/>
  <c r="Y38" i="94"/>
  <c r="Y37" i="94"/>
  <c r="Y19" i="94"/>
  <c r="J32" i="94"/>
  <c r="J31" i="94"/>
  <c r="J26" i="94"/>
  <c r="J27" i="94"/>
  <c r="H29" i="79"/>
  <c r="AA34" i="94"/>
  <c r="AL27" i="81"/>
  <c r="R38" i="94"/>
  <c r="R37" i="94"/>
  <c r="R19" i="94"/>
  <c r="K38" i="94"/>
  <c r="K37" i="94"/>
  <c r="K19" i="94"/>
  <c r="Z32" i="94"/>
  <c r="Z31" i="94"/>
  <c r="Z26" i="94"/>
  <c r="Z27" i="94"/>
  <c r="V32" i="94"/>
  <c r="V31" i="94"/>
  <c r="V26" i="94"/>
  <c r="V27" i="94"/>
  <c r="O32" i="94"/>
  <c r="O31" i="94"/>
  <c r="O26" i="94"/>
  <c r="O27" i="94"/>
  <c r="P32" i="94"/>
  <c r="P31" i="94"/>
  <c r="P26" i="94"/>
  <c r="P27" i="94"/>
  <c r="AA29" i="94"/>
  <c r="AA36" i="94"/>
  <c r="M32" i="94"/>
  <c r="M31" i="94"/>
  <c r="M26" i="94"/>
  <c r="M27" i="94"/>
  <c r="X38" i="94"/>
  <c r="X37" i="94"/>
  <c r="X19" i="94"/>
  <c r="H38" i="94"/>
  <c r="AA39" i="94"/>
  <c r="I32" i="94"/>
  <c r="I31" i="94"/>
  <c r="I26" i="94"/>
  <c r="I27" i="94"/>
  <c r="Q26" i="94"/>
  <c r="Q27" i="94"/>
  <c r="AL27" i="83"/>
  <c r="Y18" i="83"/>
  <c r="AL27" i="82"/>
  <c r="Y21" i="79"/>
  <c r="H27" i="79"/>
  <c r="P16" i="79"/>
  <c r="R50" i="94"/>
  <c r="Y21" i="77"/>
  <c r="H27" i="77"/>
  <c r="P16" i="77"/>
  <c r="K50" i="94"/>
  <c r="H31" i="92"/>
  <c r="Z45" i="94"/>
  <c r="P16" i="75"/>
  <c r="I50" i="94"/>
  <c r="Y21" i="84"/>
  <c r="H27" i="84"/>
  <c r="P16" i="84"/>
  <c r="T50" i="94"/>
  <c r="H31" i="79"/>
  <c r="AA41" i="94"/>
  <c r="H32" i="94"/>
  <c r="AA33" i="94"/>
  <c r="F12" i="88"/>
  <c r="H24" i="88"/>
  <c r="AL27" i="88"/>
  <c r="F12" i="77"/>
  <c r="H24" i="77"/>
  <c r="AL27" i="77"/>
  <c r="AA35" i="94"/>
  <c r="Y18" i="2"/>
  <c r="AL27" i="2"/>
  <c r="Z38" i="94"/>
  <c r="Z37" i="94"/>
  <c r="Z19" i="94"/>
  <c r="O38" i="94"/>
  <c r="O37" i="94"/>
  <c r="O19" i="94"/>
  <c r="Y32" i="94"/>
  <c r="Y31" i="94"/>
  <c r="Y26" i="94"/>
  <c r="Y27" i="94"/>
  <c r="T32" i="94"/>
  <c r="T31" i="94"/>
  <c r="T26" i="94"/>
  <c r="T27" i="94"/>
  <c r="R32" i="94"/>
  <c r="R31" i="94"/>
  <c r="R26" i="94"/>
  <c r="R27" i="94"/>
  <c r="L32" i="94"/>
  <c r="L31" i="94"/>
  <c r="L26" i="94"/>
  <c r="L27" i="94"/>
  <c r="AA30" i="94"/>
  <c r="AA42" i="94"/>
  <c r="H31" i="78"/>
  <c r="L45" i="94"/>
  <c r="M9" i="94"/>
  <c r="M55" i="94"/>
  <c r="M16" i="94"/>
  <c r="M12" i="94"/>
  <c r="M18" i="94"/>
  <c r="M14" i="94"/>
  <c r="M10" i="94"/>
  <c r="M17" i="94"/>
  <c r="M15" i="94"/>
  <c r="M13" i="94"/>
  <c r="M11" i="94"/>
  <c r="S17" i="94"/>
  <c r="S15" i="94"/>
  <c r="S13" i="94"/>
  <c r="S11" i="94"/>
  <c r="S9" i="94"/>
  <c r="S55" i="94"/>
  <c r="S18" i="94"/>
  <c r="S16" i="94"/>
  <c r="S14" i="94"/>
  <c r="S12" i="94"/>
  <c r="S10" i="94"/>
  <c r="O18" i="94"/>
  <c r="O16" i="94"/>
  <c r="O14" i="94"/>
  <c r="O12" i="94"/>
  <c r="O10" i="94"/>
  <c r="O17" i="94"/>
  <c r="O15" i="94"/>
  <c r="O13" i="94"/>
  <c r="O11" i="94"/>
  <c r="O9" i="94"/>
  <c r="O55" i="94"/>
  <c r="Z17" i="94"/>
  <c r="Z9" i="94"/>
  <c r="Z55" i="94"/>
  <c r="Z15" i="94"/>
  <c r="Z13" i="94"/>
  <c r="Z11" i="94"/>
  <c r="Z18" i="94"/>
  <c r="Z16" i="94"/>
  <c r="Z14" i="94"/>
  <c r="Z12" i="94"/>
  <c r="Z10" i="94"/>
  <c r="Q14" i="94"/>
  <c r="Q17" i="94"/>
  <c r="Q15" i="94"/>
  <c r="Q11" i="94"/>
  <c r="Q13" i="94"/>
  <c r="Q9" i="94"/>
  <c r="Q55" i="94"/>
  <c r="Q18" i="94"/>
  <c r="Q16" i="94"/>
  <c r="Q12" i="94"/>
  <c r="Q10" i="94"/>
  <c r="P18" i="94"/>
  <c r="P17" i="94"/>
  <c r="P9" i="94"/>
  <c r="P55" i="94"/>
  <c r="P11" i="94"/>
  <c r="P15" i="94"/>
  <c r="P13" i="94"/>
  <c r="P16" i="94"/>
  <c r="P12" i="94"/>
  <c r="P10" i="94"/>
  <c r="P14" i="94"/>
  <c r="N18" i="94"/>
  <c r="N16" i="94"/>
  <c r="N14" i="94"/>
  <c r="N12" i="94"/>
  <c r="N10" i="94"/>
  <c r="N17" i="94"/>
  <c r="N15" i="94"/>
  <c r="N13" i="94"/>
  <c r="N11" i="94"/>
  <c r="N9" i="94"/>
  <c r="N55" i="94"/>
  <c r="Y12" i="94"/>
  <c r="Y10" i="94"/>
  <c r="Y17" i="94"/>
  <c r="Y13" i="94"/>
  <c r="Y9" i="94"/>
  <c r="Y15" i="94"/>
  <c r="Y11" i="94"/>
  <c r="Y18" i="94"/>
  <c r="Y16" i="94"/>
  <c r="Y14" i="94"/>
  <c r="V9" i="94"/>
  <c r="V16" i="94"/>
  <c r="V14" i="94"/>
  <c r="V15" i="94"/>
  <c r="J17" i="94"/>
  <c r="J15" i="94"/>
  <c r="J13" i="94"/>
  <c r="J11" i="94"/>
  <c r="J9" i="94"/>
  <c r="J55" i="94"/>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c r="L16" i="94"/>
  <c r="L14" i="94"/>
  <c r="L15" i="94"/>
  <c r="L9" i="94"/>
  <c r="T9" i="94"/>
  <c r="T16" i="94"/>
  <c r="AA16" i="94" s="1"/>
  <c r="M65" i="95" s="1"/>
  <c r="M42" i="98" s="1"/>
  <c r="T14" i="94"/>
  <c r="AA14" i="94" s="1"/>
  <c r="M63" i="95" s="1"/>
  <c r="M40" i="98" s="1"/>
  <c r="T15" i="94"/>
  <c r="K17" i="94"/>
  <c r="K15" i="94"/>
  <c r="K13" i="94"/>
  <c r="K11" i="94"/>
  <c r="K9" i="94"/>
  <c r="K55" i="94"/>
  <c r="K18" i="94"/>
  <c r="K16" i="94"/>
  <c r="K14" i="94"/>
  <c r="K12" i="94"/>
  <c r="K10" i="94"/>
  <c r="W18" i="94"/>
  <c r="W16" i="94"/>
  <c r="W14" i="94"/>
  <c r="W12" i="94"/>
  <c r="W10" i="94"/>
  <c r="W17" i="94"/>
  <c r="W15" i="94"/>
  <c r="W13" i="94"/>
  <c r="W11" i="94"/>
  <c r="W9" i="94"/>
  <c r="W55" i="94"/>
  <c r="G18" i="94"/>
  <c r="G16" i="94"/>
  <c r="G14" i="94"/>
  <c r="G12" i="94"/>
  <c r="G10" i="94"/>
  <c r="G17" i="94"/>
  <c r="G15" i="94"/>
  <c r="G13" i="94"/>
  <c r="G11" i="94"/>
  <c r="G9" i="94"/>
  <c r="I10" i="94"/>
  <c r="I13" i="94"/>
  <c r="I17" i="94"/>
  <c r="I15" i="94"/>
  <c r="I11" i="94"/>
  <c r="I9" i="94"/>
  <c r="I55" i="94"/>
  <c r="I18" i="94"/>
  <c r="I16" i="94"/>
  <c r="I14" i="94"/>
  <c r="I12" i="94"/>
  <c r="R15" i="94"/>
  <c r="R13" i="94"/>
  <c r="R11" i="94"/>
  <c r="R9" i="94"/>
  <c r="R55" i="94"/>
  <c r="R17" i="94"/>
  <c r="R18" i="94"/>
  <c r="R16" i="94"/>
  <c r="R14" i="94"/>
  <c r="R12" i="94"/>
  <c r="R10" i="94"/>
  <c r="Y55" i="94"/>
  <c r="W43" i="94"/>
  <c r="AA45" i="94"/>
  <c r="I43" i="94"/>
  <c r="H29" i="89"/>
  <c r="Q43" i="94"/>
  <c r="N43" i="94"/>
  <c r="H29" i="86"/>
  <c r="H29" i="85"/>
  <c r="M43" i="94"/>
  <c r="G55" i="94"/>
  <c r="H29" i="81"/>
  <c r="S43" i="94"/>
  <c r="P16" i="76"/>
  <c r="J50" i="94"/>
  <c r="Y21" i="76"/>
  <c r="H27" i="76"/>
  <c r="Y21" i="80"/>
  <c r="H27" i="80"/>
  <c r="P16" i="80"/>
  <c r="V50" i="94"/>
  <c r="H29" i="76"/>
  <c r="J43" i="94"/>
  <c r="H29" i="92"/>
  <c r="Z43" i="94"/>
  <c r="O43" i="94"/>
  <c r="H29" i="87"/>
  <c r="H29" i="74"/>
  <c r="H43" i="94"/>
  <c r="Y21" i="90"/>
  <c r="H27" i="90"/>
  <c r="P16" i="90"/>
  <c r="W50" i="94"/>
  <c r="Y21" i="74"/>
  <c r="H27" i="74"/>
  <c r="P16" i="74"/>
  <c r="H50" i="94"/>
  <c r="H29" i="77"/>
  <c r="K43" i="94"/>
  <c r="U43" i="94"/>
  <c r="H29" i="82"/>
  <c r="H37" i="94"/>
  <c r="G43" i="94"/>
  <c r="H29" i="2"/>
  <c r="H31" i="94"/>
  <c r="AA32" i="94"/>
  <c r="P16" i="83"/>
  <c r="Y50" i="94"/>
  <c r="Y21" i="83"/>
  <c r="H27" i="83"/>
  <c r="X55" i="94"/>
  <c r="P16" i="2"/>
  <c r="G50" i="94"/>
  <c r="Y21" i="2"/>
  <c r="H27" i="2"/>
  <c r="H29" i="88"/>
  <c r="P43" i="94"/>
  <c r="Y43" i="94"/>
  <c r="H29" i="83"/>
  <c r="H19" i="94"/>
  <c r="H26" i="94"/>
  <c r="AA31" i="94"/>
  <c r="H15" i="94"/>
  <c r="H13" i="94"/>
  <c r="H16" i="94"/>
  <c r="H10" i="94"/>
  <c r="H17" i="94"/>
  <c r="H9" i="94"/>
  <c r="H12" i="94"/>
  <c r="H11" i="94"/>
  <c r="H14" i="94"/>
  <c r="H18" i="94"/>
  <c r="AA26" i="94"/>
  <c r="H27" i="94"/>
  <c r="AA27" i="94"/>
  <c r="H55" i="94"/>
  <c r="AL31" i="80" l="1"/>
  <c r="V52" i="94" s="1"/>
  <c r="V12" i="94"/>
  <c r="V11" i="94"/>
  <c r="V18" i="94"/>
  <c r="V10" i="94"/>
  <c r="V13" i="94"/>
  <c r="V17" i="94"/>
  <c r="V55" i="94"/>
  <c r="AA9" i="94"/>
  <c r="H63" i="95" s="1"/>
  <c r="H40" i="98" s="1"/>
  <c r="H29" i="80"/>
  <c r="AA15" i="94"/>
  <c r="M64" i="95" s="1"/>
  <c r="M41" i="98" s="1"/>
  <c r="AL27" i="78"/>
  <c r="F12" i="78"/>
  <c r="H24" i="78" s="1"/>
  <c r="L13" i="94"/>
  <c r="L12" i="94"/>
  <c r="L55" i="94"/>
  <c r="L17" i="94"/>
  <c r="L11" i="94"/>
  <c r="L10" i="94"/>
  <c r="L18" i="94"/>
  <c r="T38" i="94"/>
  <c r="AL27" i="84"/>
  <c r="F12" i="84"/>
  <c r="H24" i="84" s="1"/>
  <c r="AS28" i="78" l="1"/>
  <c r="L53" i="94" s="1"/>
  <c r="H29" i="78"/>
  <c r="L43" i="94"/>
  <c r="AS32" i="78"/>
  <c r="L54" i="94" s="1"/>
  <c r="AL31" i="78"/>
  <c r="L52" i="94" s="1"/>
  <c r="T37" i="94"/>
  <c r="AA38" i="94"/>
  <c r="T43" i="94"/>
  <c r="AA43" i="94" s="1"/>
  <c r="AL31" i="84"/>
  <c r="T52" i="94" s="1"/>
  <c r="H29" i="84"/>
  <c r="AA37" i="94" l="1"/>
  <c r="T19" i="94"/>
  <c r="AA19" i="94" l="1"/>
  <c r="AA55" i="94" s="1"/>
  <c r="T10" i="94"/>
  <c r="T13" i="94"/>
  <c r="T11" i="94"/>
  <c r="T17" i="94"/>
  <c r="T12" i="94"/>
  <c r="T55" i="94"/>
  <c r="T18" i="94"/>
  <c r="AA10" i="94" l="1"/>
  <c r="H64" i="95" s="1"/>
  <c r="H41" i="98" s="1"/>
  <c r="AA13" i="94"/>
  <c r="H67" i="95" s="1"/>
  <c r="H44" i="98" s="1"/>
  <c r="AA18" i="94"/>
  <c r="M67" i="95" s="1"/>
  <c r="M44" i="98" s="1"/>
  <c r="AA17" i="94"/>
  <c r="M66" i="95" s="1"/>
  <c r="M43" i="98" s="1"/>
  <c r="AA12" i="94"/>
  <c r="H66" i="95" s="1"/>
  <c r="H43" i="98" s="1"/>
  <c r="AA11" i="94"/>
  <c r="H65" i="95" s="1"/>
  <c r="H42" i="98" s="1"/>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<sst xmlns="http://schemas.openxmlformats.org/spreadsheetml/2006/main" count="3274" uniqueCount="460">
  <si>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</si>
  <si>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</si>
  <si>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</si>
  <si>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</si>
  <si>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</si>
  <si>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</si>
  <si>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</si>
  <si>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</si>
  <si>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</si>
  <si>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</si>
  <si>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</si>
  <si>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</si>
  <si>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</si>
  <si>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</si>
  <si>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</si>
  <si>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</si>
  <si>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</si>
  <si>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</si>
  <si>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</si>
  <si>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</si>
  <si>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</si>
  <si>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</si>
  <si>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</si>
  <si>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</si>
  <si>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</si>
  <si>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</si>
  <si>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</si>
  <si>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</si>
  <si>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</si>
  <si>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</si>
  <si>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</si>
  <si>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</si>
  <si>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</si>
  <si>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</si>
  <si>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</si>
  <si>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</si>
  <si>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</si>
  <si>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</si>
  <si>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</si>
  <si>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</si>
  <si>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</si>
  <si>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</si>
  <si>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</si>
  <si>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</si>
  <si>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</si>
  <si>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</si>
  <si>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</si>
  <si>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</si>
  <si>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</si>
  <si>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</si>
  <si>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</si>
  <si>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</si>
  <si>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</si>
  <si>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</si>
  <si>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</si>
  <si>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</si>
  <si>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</si>
  <si>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</si>
  <si>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</si>
  <si>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</si>
  <si>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</si>
  <si>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</si>
  <si>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</si>
  <si>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</si>
  <si>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</si>
  <si>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</si>
  <si>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</si>
  <si>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</si>
  <si>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</si>
  <si>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</si>
  <si>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</si>
  <si>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</si>
  <si>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</si>
  <si>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</si>
  <si>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</si>
  <si>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</si>
  <si>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</si>
  <si>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</si>
  <si>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</si>
  <si>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</si>
  <si>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</si>
  <si>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</si>
  <si>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</si>
  <si>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</si>
  <si>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</si>
  <si>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</si>
  <si>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</si>
  <si>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</si>
  <si>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</si>
  <si>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</si>
  <si>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</si>
  <si>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</si>
  <si>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</si>
  <si>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</si>
  <si>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</si>
  <si>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</si>
  <si>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</si>
  <si>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</si>
  <si>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</si>
  <si>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</si>
  <si>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</si>
  <si>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</si>
  <si>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</si>
  <si>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</si>
  <si>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</si>
  <si>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</si>
  <si>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</si>
  <si>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</si>
  <si>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</si>
  <si>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</si>
  <si>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</si>
  <si>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</si>
  <si>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</si>
  <si>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</si>
  <si>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</si>
  <si>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</si>
  <si>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</si>
  <si>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</si>
  <si>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</si>
  <si>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</si>
  <si>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</si>
  <si>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</si>
  <si>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</si>
  <si>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</si>
  <si>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</si>
  <si>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</si>
  <si>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</si>
  <si>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</si>
  <si>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</si>
  <si>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</si>
  <si>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</si>
  <si>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</si>
  <si>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</si>
  <si>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</si>
  <si>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</si>
  <si>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</si>
  <si>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</si>
  <si>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</si>
  <si>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</si>
  <si>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</si>
  <si>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</si>
  <si>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</si>
  <si>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</si>
  <si>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</si>
  <si>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</si>
  <si>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</si>
  <si>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</si>
  <si>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</si>
  <si>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</si>
  <si>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</si>
  <si>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</si>
  <si>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</si>
  <si>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</si>
  <si>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</si>
  <si>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</si>
  <si>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</si>
  <si>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</si>
  <si>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</si>
  <si>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</si>
  <si>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</si>
  <si>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</si>
  <si>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</si>
  <si>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</si>
  <si>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</si>
  <si>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</si>
  <si>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</si>
  <si>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</si>
  <si>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</si>
  <si>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</si>
  <si>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</si>
  <si>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</si>
  <si>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</si>
  <si>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</si>
  <si>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</si>
  <si>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</si>
  <si>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</si>
  <si>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</si>
  <si>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</si>
  <si>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</si>
  <si>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</si>
  <si>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</si>
  <si>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</si>
  <si>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</si>
  <si>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</si>
  <si>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</si>
  <si>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</si>
  <si>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</si>
  <si>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</si>
  <si>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</si>
  <si>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</si>
  <si>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</si>
  <si>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</si>
  <si>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</si>
  <si>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</si>
  <si>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</si>
  <si>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</si>
  <si>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</si>
  <si>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</si>
  <si>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</si>
  <si>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</si>
  <si>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</si>
  <si>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</si>
  <si>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</si>
  <si>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</si>
  <si>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</si>
  <si>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</si>
  <si>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</si>
  <si>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</si>
  <si>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</si>
  <si>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</si>
  <si>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</si>
  <si>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</si>
  <si>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</si>
  <si>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</si>
  <si>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</si>
  <si>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</si>
  <si>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</si>
  <si>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</si>
  <si>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</si>
  <si>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</si>
  <si>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</si>
  <si>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</si>
  <si>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</si>
  <si>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</si>
  <si>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</si>
  <si>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</si>
  <si>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</si>
  <si>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</si>
  <si>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</si>
  <si>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</si>
  <si>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</si>
  <si>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</si>
  <si>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</si>
  <si>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</si>
  <si>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</si>
  <si>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</si>
  <si>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</si>
  <si>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</si>
  <si>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</si>
  <si>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</si>
  <si>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</si>
  <si>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</si>
  <si>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</si>
  <si>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</si>
  <si>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</si>
  <si>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</si>
  <si>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</si>
  <si>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</si>
  <si>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</si>
  <si>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</si>
  <si>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</si>
  <si>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</si>
  <si>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</si>
  <si>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</si>
  <si>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</si>
  <si>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</si>
  <si>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</si>
  <si>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</si>
  <si>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</si>
  <si>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</si>
  <si>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</si>
  <si>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</si>
  <si>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</si>
  <si>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</si>
  <si>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</si>
  <si>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</si>
  <si>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</si>
  <si>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</si>
  <si>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</si>
  <si>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</si>
  <si>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</si>
  <si>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</si>
  <si>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</si>
  <si>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</si>
  <si>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</si>
  <si>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</si>
  <si>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</si>
  <si>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</si>
  <si>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</si>
  <si>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</si>
  <si>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</si>
  <si>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</si>
  <si>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</si>
  <si>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</si>
  <si>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</si>
  <si>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</si>
  <si>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</si>
  <si>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</si>
  <si>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</si>
  <si>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</si>
  <si>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</si>
  <si>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</si>
  <si>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</si>
  <si>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</si>
  <si>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</si>
  <si>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</si>
  <si>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</si>
  <si>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</si>
  <si>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</si>
  <si>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</si>
  <si>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</si>
  <si>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</si>
  <si>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</si>
  <si>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</si>
  <si>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</si>
  <si>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</si>
  <si>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</si>
  <si>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</si>
  <si>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</si>
  <si>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</si>
  <si>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</si>
  <si>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</si>
  <si>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</si>
  <si>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</si>
  <si>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</si>
  <si>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</si>
  <si>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</si>
  <si>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</si>
  <si>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</si>
  <si>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</si>
  <si>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</si>
  <si>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</si>
  <si>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</si>
  <si>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</si>
  <si>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</si>
  <si>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</si>
  <si>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</si>
  <si>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</si>
  <si>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</si>
  <si>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</si>
  <si>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</si>
  <si>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</si>
  <si>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</si>
  <si>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</si>
  <si>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</si>
  <si>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</si>
  <si>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</si>
  <si>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</si>
  <si>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</si>
  <si>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</si>
  <si>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</si>
  <si>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</si>
  <si>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</si>
  <si>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</si>
  <si>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</si>
  <si>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</si>
  <si>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</si>
  <si>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</si>
  <si>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</si>
  <si>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</si>
  <si>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</si>
  <si>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</si>
  <si>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</si>
  <si>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</si>
  <si>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</si>
  <si>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</si>
  <si>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</si>
  <si>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</si>
  <si>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</si>
  <si>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</si>
  <si>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</si>
  <si>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</si>
  <si>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</si>
  <si>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</si>
  <si>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</si>
  <si>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</si>
  <si>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</si>
  <si>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</si>
  <si>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</si>
  <si>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</si>
  <si>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</si>
  <si>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</si>
  <si>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</si>
  <si>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</si>
  <si>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</si>
  <si>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</si>
  <si>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</si>
  <si>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</si>
  <si>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</si>
  <si>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</si>
  <si>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</si>
  <si>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</si>
  <si>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</si>
  <si>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</si>
  <si>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</si>
  <si>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</si>
  <si>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</si>
  <si>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</si>
  <si>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</si>
  <si>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</si>
  <si>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</si>
  <si>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</si>
  <si>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</si>
  <si>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</si>
  <si>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</si>
  <si>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</si>
  <si>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</si>
  <si>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</si>
  <si>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</si>
  <si>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</si>
  <si>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</si>
  <si>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</si>
  <si>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</si>
  <si>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</si>
  <si>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</si>
  <si>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</si>
  <si>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</si>
  <si>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</si>
  <si>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</si>
  <si>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</si>
  <si>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</si>
  <si>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</si>
  <si>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</si>
  <si>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</si>
  <si>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</si>
  <si>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</si>
  <si>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</si>
  <si>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</si>
  <si>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</si>
  <si>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</si>
  <si>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</si>
  <si>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</si>
  <si>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</si>
  <si>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</si>
  <si>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</si>
  <si>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</si>
  <si>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</si>
  <si>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</si>
  <si>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</si>
  <si>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</si>
  <si>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</si>
  <si>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</si>
  <si>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</si>
  <si>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</si>
  <si>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</si>
  <si>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</si>
  <si>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</si>
  <si>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</si>
  <si>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</si>
  <si>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</si>
  <si>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</si>
  <si>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</si>
  <si>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</si>
  <si>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</si>
  <si>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</si>
  <si>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</si>
  <si>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</si>
  <si>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</si>
  <si>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</si>
  <si>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</si>
  <si>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</si>
  <si>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18日</t>
    <phoneticPr fontId="3"/>
  </si>
  <si>
    <t>川崎市幸区新川崎7－7　AIRBIC　5F</t>
  </si>
  <si>
    <t>大和ハウス工業株式会社　川崎支店　　　　　　　　支店長　柳田　宗利</t>
  </si>
  <si>
    <t>川崎市幸区新川崎7－7　AIRBIC　5F　（川崎市内の各現場所在地）</t>
  </si>
  <si>
    <t>044-223-7014</t>
  </si>
  <si>
    <t>横浜市長</t>
  </si>
  <si>
    <t>06 総合工事業</t>
  </si>
  <si>
    <t>○</t>
  </si>
  <si>
    <t>大和ハウス工業株式会社　川崎支店　（横浜市内の各現場）</t>
    <rPh sb="18" eb="20">
      <t>ヨコハマ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</si>
</sst>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9058" y="2203938"/>
          <a:ext cx="660888" cy="639641"/>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M36" sqref="M3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459</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2647</v>
      </c>
      <c r="N48" s="586"/>
      <c r="O48" s="587"/>
    </row>
    <row r="49" spans="3:21" ht="18" customHeight="1" x14ac:dyDescent="0.15">
      <c r="C49" s="564" t="s">
        <v>11</v>
      </c>
      <c r="D49" s="565"/>
      <c r="E49" s="566"/>
      <c r="F49" s="619" t="s">
        <v>454</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14577</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159</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2923.3999999999996</v>
      </c>
      <c r="I63" s="293" t="s">
        <v>4</v>
      </c>
      <c r="J63" s="542" t="s">
        <v>324</v>
      </c>
      <c r="K63" s="543"/>
      <c r="L63" s="544"/>
      <c r="M63" s="534">
        <f>+別紙!AA14</f>
        <v>2923.3999999999996</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1588.7</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2923.3999999999996</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oddFooter>&amp;C_x000D_&amp;1#&amp;"Calibri"&amp;10&amp;K000000 Confidential</oddFooter>
  </headerFooter>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8"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1121.4000000000001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916.7</v>
      </c>
      <c r="E24" s="700"/>
      <c r="F24" s="700"/>
      <c r="G24" s="212" t="s">
        <v>198</v>
      </c>
      <c r="H24" s="678">
        <f>+F12</f>
        <v>1121.4000000000001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1121.4000000000001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1121.4000000000001</v>
      </c>
      <c r="Q27" s="683"/>
      <c r="R27" s="683"/>
      <c r="S27" s="683"/>
      <c r="T27" s="54" t="s">
        <v>38</v>
      </c>
      <c r="U27" s="74"/>
      <c r="V27" s="74"/>
      <c r="Y27" s="72" t="s">
        <v>39</v>
      </c>
      <c r="Z27" s="75"/>
      <c r="AH27" s="63"/>
      <c r="AI27" s="63"/>
      <c r="AJ27" s="63"/>
      <c r="AK27" s="63"/>
      <c r="AL27" s="646">
        <f>+AH18+P27</f>
        <v>1121.4000000000001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1121.4000000000001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916.7</v>
      </c>
      <c r="E29" s="700"/>
      <c r="F29" s="700"/>
      <c r="G29" s="212" t="s">
        <v>198</v>
      </c>
      <c r="H29" s="678">
        <f>+AL27</f>
        <v>1121.4000000000001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323.3</v>
      </c>
      <c r="E30" s="700"/>
      <c r="F30" s="700"/>
      <c r="G30" s="212" t="s">
        <v>198</v>
      </c>
      <c r="H30" s="678">
        <f>+AL30</f>
        <v>0</v>
      </c>
      <c r="I30" s="679"/>
      <c r="J30" s="212" t="s">
        <v>198</v>
      </c>
      <c r="M30" s="652"/>
      <c r="P30" s="66"/>
      <c r="R30" s="682">
        <f>+ROUND(AA28,1)+ROUND(AA29,1)+ROUND(AA30,1)</f>
        <v>1121.4000000000001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916.7</v>
      </c>
      <c r="E31" s="700"/>
      <c r="F31" s="700"/>
      <c r="G31" s="212" t="s">
        <v>198</v>
      </c>
      <c r="H31" s="678">
        <f>+AS24</f>
        <v>1121.4000000000001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7" zoomScaleNormal="100" workbookViewId="0">
      <selection activeCell="AK29" sqref="AK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105.79999999999998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61.1</v>
      </c>
      <c r="E24" s="700"/>
      <c r="F24" s="700"/>
      <c r="G24" s="212" t="s">
        <v>198</v>
      </c>
      <c r="H24" s="678">
        <f>+F12</f>
        <v>105.79999999999998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81.599999999999994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105.79999999999998</v>
      </c>
      <c r="Q27" s="683"/>
      <c r="R27" s="683"/>
      <c r="S27" s="683"/>
      <c r="T27" s="54" t="s">
        <v>38</v>
      </c>
      <c r="U27" s="74"/>
      <c r="V27" s="74"/>
      <c r="Y27" s="72" t="s">
        <v>39</v>
      </c>
      <c r="Z27" s="75"/>
      <c r="AH27" s="63"/>
      <c r="AI27" s="63"/>
      <c r="AJ27" s="63"/>
      <c r="AK27" s="63"/>
      <c r="AL27" s="646">
        <f>+AH18+P27</f>
        <v>105.79999999999998</v>
      </c>
      <c r="AM27" s="647"/>
      <c r="AN27" s="647"/>
      <c r="AO27" s="647"/>
      <c r="AP27" s="62" t="s">
        <v>13</v>
      </c>
      <c r="AQ27" s="322"/>
      <c r="AR27" s="141"/>
      <c r="AS27" s="632">
        <v>13.1</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81.599999999999994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61.1</v>
      </c>
      <c r="E29" s="700"/>
      <c r="F29" s="700"/>
      <c r="G29" s="212" t="s">
        <v>198</v>
      </c>
      <c r="H29" s="678">
        <f>+AL27</f>
        <v>105.79999999999998</v>
      </c>
      <c r="I29" s="679"/>
      <c r="J29" s="212" t="s">
        <v>198</v>
      </c>
      <c r="M29" s="652"/>
      <c r="P29" s="66"/>
      <c r="Q29" s="158"/>
      <c r="R29" s="61" t="s">
        <v>183</v>
      </c>
      <c r="S29" s="654" t="s">
        <v>33</v>
      </c>
      <c r="T29" s="668"/>
      <c r="U29" s="668"/>
      <c r="V29" s="669"/>
      <c r="W29" s="58"/>
      <c r="X29" s="76"/>
      <c r="Y29" s="684" t="s">
        <v>258</v>
      </c>
      <c r="Z29" s="685"/>
      <c r="AA29" s="640">
        <v>24.1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61.1</v>
      </c>
      <c r="E30" s="700"/>
      <c r="F30" s="700"/>
      <c r="G30" s="212" t="s">
        <v>198</v>
      </c>
      <c r="H30" s="678">
        <f>+AL30</f>
        <v>105.7</v>
      </c>
      <c r="I30" s="679"/>
      <c r="J30" s="212" t="s">
        <v>198</v>
      </c>
      <c r="M30" s="652"/>
      <c r="P30" s="66"/>
      <c r="R30" s="682">
        <f>+ROUND(AA28,1)+ROUND(AA29,1)+ROUND(AA30,1)</f>
        <v>105.69999999999999</v>
      </c>
      <c r="S30" s="683"/>
      <c r="T30" s="683"/>
      <c r="U30" s="683"/>
      <c r="V30" s="54" t="s">
        <v>16</v>
      </c>
      <c r="Y30" s="684" t="s">
        <v>186</v>
      </c>
      <c r="Z30" s="685"/>
      <c r="AA30" s="640"/>
      <c r="AB30" s="641"/>
      <c r="AC30" s="641"/>
      <c r="AD30" s="641"/>
      <c r="AE30" s="641"/>
      <c r="AF30" s="54" t="s">
        <v>13</v>
      </c>
      <c r="AL30" s="632">
        <v>105.7</v>
      </c>
      <c r="AM30" s="633"/>
      <c r="AN30" s="633"/>
      <c r="AO30" s="633"/>
      <c r="AP30" s="62" t="s">
        <v>13</v>
      </c>
      <c r="AS30" s="677"/>
      <c r="AT30" s="674"/>
      <c r="AU30" s="674"/>
      <c r="AV30" s="675"/>
      <c r="AW30" s="503"/>
    </row>
    <row r="31" spans="2:49" ht="27" customHeight="1" thickTop="1" thickBot="1" x14ac:dyDescent="0.2">
      <c r="B31" s="711" t="s">
        <v>226</v>
      </c>
      <c r="C31" s="712"/>
      <c r="D31" s="700">
        <v>61.1</v>
      </c>
      <c r="E31" s="700"/>
      <c r="F31" s="700"/>
      <c r="G31" s="212" t="s">
        <v>198</v>
      </c>
      <c r="H31" s="678">
        <f>+AS24</f>
        <v>81.599999999999994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11</v>
      </c>
      <c r="AT31" s="671"/>
      <c r="AU31" s="671"/>
      <c r="AV31" s="178" t="s">
        <v>13</v>
      </c>
      <c r="AW31" s="503"/>
    </row>
    <row r="32" spans="2:49" ht="27" customHeight="1" thickTop="1" thickBot="1" x14ac:dyDescent="0.2">
      <c r="B32" s="711" t="s">
        <v>428</v>
      </c>
      <c r="C32" s="712"/>
      <c r="D32" s="700">
        <v>0</v>
      </c>
      <c r="E32" s="700"/>
      <c r="F32" s="700"/>
      <c r="G32" s="212" t="s">
        <v>198</v>
      </c>
      <c r="H32" s="678">
        <f>+AS27</f>
        <v>13.1</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11</v>
      </c>
      <c r="I33" s="681"/>
      <c r="J33" s="213" t="s">
        <v>198</v>
      </c>
      <c r="M33" s="653"/>
      <c r="R33" s="640">
        <v>0.1</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5" zoomScaleNormal="100" workbookViewId="0">
      <selection activeCell="R31" sqref="R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4.9000000000000004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v>
      </c>
      <c r="E24" s="700"/>
      <c r="F24" s="700"/>
      <c r="G24" s="212" t="s">
        <v>198</v>
      </c>
      <c r="H24" s="678">
        <f>+F12</f>
        <v>4.9000000000000004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4.4000000000000004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4.9000000000000004</v>
      </c>
      <c r="Q27" s="683"/>
      <c r="R27" s="683"/>
      <c r="S27" s="683"/>
      <c r="T27" s="54" t="s">
        <v>38</v>
      </c>
      <c r="U27" s="74"/>
      <c r="V27" s="74"/>
      <c r="Y27" s="72" t="s">
        <v>39</v>
      </c>
      <c r="Z27" s="75"/>
      <c r="AH27" s="63"/>
      <c r="AI27" s="63"/>
      <c r="AJ27" s="63"/>
      <c r="AK27" s="63"/>
      <c r="AL27" s="646">
        <f>+AH18+P27</f>
        <v>4.9000000000000004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4.4000000000000004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v>
      </c>
      <c r="E29" s="700"/>
      <c r="F29" s="700"/>
      <c r="G29" s="212" t="s">
        <v>198</v>
      </c>
      <c r="H29" s="678">
        <f>+AL27</f>
        <v>4.9000000000000004</v>
      </c>
      <c r="I29" s="679"/>
      <c r="J29" s="212" t="s">
        <v>198</v>
      </c>
      <c r="M29" s="652"/>
      <c r="P29" s="66"/>
      <c r="Q29" s="158"/>
      <c r="R29" s="61" t="s">
        <v>183</v>
      </c>
      <c r="S29" s="654" t="s">
        <v>33</v>
      </c>
      <c r="T29" s="668"/>
      <c r="U29" s="668"/>
      <c r="V29" s="669"/>
      <c r="W29" s="58"/>
      <c r="X29" s="76"/>
      <c r="Y29" s="684" t="s">
        <v>258</v>
      </c>
      <c r="Z29" s="685"/>
      <c r="AA29" s="640">
        <v>0.5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v>
      </c>
      <c r="E30" s="700"/>
      <c r="F30" s="700"/>
      <c r="G30" s="212" t="s">
        <v>198</v>
      </c>
      <c r="H30" s="678">
        <f>+AL30</f>
        <v>4.9000000000000004</v>
      </c>
      <c r="I30" s="679"/>
      <c r="J30" s="212" t="s">
        <v>198</v>
      </c>
      <c r="M30" s="652"/>
      <c r="P30" s="66"/>
      <c r="R30" s="682">
        <f>+ROUND(AA28,1)+ROUND(AA29,1)+ROUND(AA30,1)</f>
        <v>4.9000000000000004</v>
      </c>
      <c r="S30" s="683"/>
      <c r="T30" s="683"/>
      <c r="U30" s="683"/>
      <c r="V30" s="54" t="s">
        <v>16</v>
      </c>
      <c r="Y30" s="684" t="s">
        <v>186</v>
      </c>
      <c r="Z30" s="685"/>
      <c r="AA30" s="640"/>
      <c r="AB30" s="641"/>
      <c r="AC30" s="641"/>
      <c r="AD30" s="641"/>
      <c r="AE30" s="641"/>
      <c r="AF30" s="54" t="s">
        <v>13</v>
      </c>
      <c r="AL30" s="632">
        <v>4.9000000000000004</v>
      </c>
      <c r="AM30" s="633"/>
      <c r="AN30" s="633"/>
      <c r="AO30" s="633"/>
      <c r="AP30" s="62" t="s">
        <v>13</v>
      </c>
      <c r="AS30" s="677"/>
      <c r="AT30" s="674"/>
      <c r="AU30" s="674"/>
      <c r="AV30" s="675"/>
      <c r="AW30" s="503"/>
    </row>
    <row r="31" spans="2:49" ht="27" customHeight="1" thickTop="1" thickBot="1" x14ac:dyDescent="0.2">
      <c r="B31" s="711" t="s">
        <v>226</v>
      </c>
      <c r="C31" s="712"/>
      <c r="D31" s="700">
        <v>4</v>
      </c>
      <c r="E31" s="700"/>
      <c r="F31" s="700"/>
      <c r="G31" s="212" t="s">
        <v>198</v>
      </c>
      <c r="H31" s="678">
        <f>+AS24</f>
        <v>4.4000000000000004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0.5</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0.5</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331.2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325.3</v>
      </c>
      <c r="E24" s="700"/>
      <c r="F24" s="700"/>
      <c r="G24" s="212" t="s">
        <v>198</v>
      </c>
      <c r="H24" s="678">
        <f>+F12</f>
        <v>331.2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322.89999999999998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331.2</v>
      </c>
      <c r="Q27" s="683"/>
      <c r="R27" s="683"/>
      <c r="S27" s="683"/>
      <c r="T27" s="54" t="s">
        <v>38</v>
      </c>
      <c r="U27" s="74"/>
      <c r="V27" s="74"/>
      <c r="Y27" s="72" t="s">
        <v>39</v>
      </c>
      <c r="Z27" s="75"/>
      <c r="AH27" s="63"/>
      <c r="AI27" s="63"/>
      <c r="AJ27" s="63"/>
      <c r="AK27" s="63"/>
      <c r="AL27" s="646">
        <f>+AH18+P27</f>
        <v>331.2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322.89999999999998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325.3</v>
      </c>
      <c r="E29" s="700"/>
      <c r="F29" s="700"/>
      <c r="G29" s="212" t="s">
        <v>198</v>
      </c>
      <c r="H29" s="678">
        <f>+AL27</f>
        <v>331.2</v>
      </c>
      <c r="I29" s="679"/>
      <c r="J29" s="212" t="s">
        <v>198</v>
      </c>
      <c r="M29" s="652"/>
      <c r="P29" s="66"/>
      <c r="Q29" s="158"/>
      <c r="R29" s="61" t="s">
        <v>183</v>
      </c>
      <c r="S29" s="654" t="s">
        <v>33</v>
      </c>
      <c r="T29" s="668"/>
      <c r="U29" s="668"/>
      <c r="V29" s="669"/>
      <c r="W29" s="58"/>
      <c r="X29" s="76"/>
      <c r="Y29" s="684" t="s">
        <v>258</v>
      </c>
      <c r="Z29" s="685"/>
      <c r="AA29" s="640">
        <v>8.3000000000000007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156.1</v>
      </c>
      <c r="E30" s="700"/>
      <c r="F30" s="700"/>
      <c r="G30" s="212" t="s">
        <v>198</v>
      </c>
      <c r="H30" s="678">
        <f>+AL30</f>
        <v>320.2</v>
      </c>
      <c r="I30" s="679"/>
      <c r="J30" s="212" t="s">
        <v>198</v>
      </c>
      <c r="M30" s="652"/>
      <c r="P30" s="66"/>
      <c r="R30" s="682">
        <f>+ROUND(AA28,1)+ROUND(AA29,1)+ROUND(AA30,1)</f>
        <v>331.2</v>
      </c>
      <c r="S30" s="683"/>
      <c r="T30" s="683"/>
      <c r="U30" s="683"/>
      <c r="V30" s="54" t="s">
        <v>16</v>
      </c>
      <c r="Y30" s="684" t="s">
        <v>186</v>
      </c>
      <c r="Z30" s="685"/>
      <c r="AA30" s="640"/>
      <c r="AB30" s="641"/>
      <c r="AC30" s="641"/>
      <c r="AD30" s="641"/>
      <c r="AE30" s="641"/>
      <c r="AF30" s="54" t="s">
        <v>13</v>
      </c>
      <c r="AL30" s="632">
        <v>320.2</v>
      </c>
      <c r="AM30" s="633"/>
      <c r="AN30" s="633"/>
      <c r="AO30" s="633"/>
      <c r="AP30" s="62" t="s">
        <v>13</v>
      </c>
      <c r="AS30" s="677"/>
      <c r="AT30" s="674"/>
      <c r="AU30" s="674"/>
      <c r="AV30" s="675"/>
      <c r="AW30" s="503"/>
    </row>
    <row r="31" spans="2:49" ht="27" customHeight="1" thickTop="1" thickBot="1" x14ac:dyDescent="0.2">
      <c r="B31" s="711" t="s">
        <v>226</v>
      </c>
      <c r="C31" s="712"/>
      <c r="D31" s="700">
        <v>325.3</v>
      </c>
      <c r="E31" s="700"/>
      <c r="F31" s="700"/>
      <c r="G31" s="212" t="s">
        <v>198</v>
      </c>
      <c r="H31" s="678">
        <f>+AS24</f>
        <v>322.89999999999998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8.3000000000000007</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8.3000000000000007</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1"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7.7</v>
      </c>
      <c r="E24" s="700"/>
      <c r="F24" s="700"/>
      <c r="G24" s="212" t="s">
        <v>198</v>
      </c>
      <c r="H24" s="678">
        <f>+F12</f>
        <v>6.5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6.5</v>
      </c>
      <c r="Q27" s="683"/>
      <c r="R27" s="683"/>
      <c r="S27" s="683"/>
      <c r="T27" s="54" t="s">
        <v>38</v>
      </c>
      <c r="U27" s="74"/>
      <c r="V27" s="74"/>
      <c r="Y27" s="72" t="s">
        <v>39</v>
      </c>
      <c r="Z27" s="75"/>
      <c r="AH27" s="63"/>
      <c r="AI27" s="63"/>
      <c r="AJ27" s="63"/>
      <c r="AK27" s="63"/>
      <c r="AL27" s="646">
        <f>+AH18+P27</f>
        <v>6.5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7.7</v>
      </c>
      <c r="E29" s="700"/>
      <c r="F29" s="700"/>
      <c r="G29" s="212" t="s">
        <v>198</v>
      </c>
      <c r="H29" s="678">
        <f>+AL27</f>
        <v>6.5</v>
      </c>
      <c r="I29" s="679"/>
      <c r="J29" s="212" t="s">
        <v>198</v>
      </c>
      <c r="M29" s="652"/>
      <c r="P29" s="66"/>
      <c r="Q29" s="158"/>
      <c r="R29" s="61" t="s">
        <v>183</v>
      </c>
      <c r="S29" s="654" t="s">
        <v>33</v>
      </c>
      <c r="T29" s="668"/>
      <c r="U29" s="668"/>
      <c r="V29" s="669"/>
      <c r="W29" s="58"/>
      <c r="X29" s="76"/>
      <c r="Y29" s="684" t="s">
        <v>258</v>
      </c>
      <c r="Z29" s="685"/>
      <c r="AA29" s="640">
        <v>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7.7</v>
      </c>
      <c r="E30" s="700"/>
      <c r="F30" s="700"/>
      <c r="G30" s="212" t="s">
        <v>198</v>
      </c>
      <c r="H30" s="678">
        <f>+AL30</f>
        <v>6.5</v>
      </c>
      <c r="I30" s="679"/>
      <c r="J30" s="212" t="s">
        <v>198</v>
      </c>
      <c r="M30" s="652"/>
      <c r="P30" s="66"/>
      <c r="R30" s="682">
        <f>+ROUND(AA28,1)+ROUND(AA29,1)+ROUND(AA30,1)</f>
        <v>6.5</v>
      </c>
      <c r="S30" s="683"/>
      <c r="T30" s="683"/>
      <c r="U30" s="683"/>
      <c r="V30" s="54" t="s">
        <v>16</v>
      </c>
      <c r="Y30" s="684" t="s">
        <v>186</v>
      </c>
      <c r="Z30" s="685"/>
      <c r="AA30" s="640"/>
      <c r="AB30" s="641"/>
      <c r="AC30" s="641"/>
      <c r="AD30" s="641"/>
      <c r="AE30" s="641"/>
      <c r="AF30" s="54" t="s">
        <v>13</v>
      </c>
      <c r="AL30" s="632">
        <v>6.5</v>
      </c>
      <c r="AM30" s="633"/>
      <c r="AN30" s="633"/>
      <c r="AO30" s="633"/>
      <c r="AP30" s="62" t="s">
        <v>13</v>
      </c>
      <c r="AS30" s="677"/>
      <c r="AT30" s="674"/>
      <c r="AU30" s="674"/>
      <c r="AV30" s="675"/>
      <c r="AW30" s="503"/>
    </row>
    <row r="31" spans="2:49" ht="27" customHeight="1" thickTop="1" thickBot="1" x14ac:dyDescent="0.2">
      <c r="B31" s="711" t="s">
        <v>226</v>
      </c>
      <c r="C31" s="712"/>
      <c r="D31" s="700">
        <v>7.7</v>
      </c>
      <c r="E31" s="700"/>
      <c r="F31" s="700"/>
      <c r="G31" s="212" t="s">
        <v>198</v>
      </c>
      <c r="H31" s="678">
        <f>+AS24</f>
        <v>5.5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1</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1</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9" zoomScaleNormal="100" workbookViewId="0">
      <selection activeCell="M38" sqref="M3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14.4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22.1</v>
      </c>
      <c r="E24" s="700"/>
      <c r="F24" s="700"/>
      <c r="G24" s="212" t="s">
        <v>198</v>
      </c>
      <c r="H24" s="678">
        <f>+F12</f>
        <v>14.4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14.4</v>
      </c>
      <c r="Q27" s="683"/>
      <c r="R27" s="683"/>
      <c r="S27" s="683"/>
      <c r="T27" s="54" t="s">
        <v>38</v>
      </c>
      <c r="U27" s="74"/>
      <c r="V27" s="74"/>
      <c r="Y27" s="72" t="s">
        <v>39</v>
      </c>
      <c r="Z27" s="75"/>
      <c r="AH27" s="63"/>
      <c r="AI27" s="63"/>
      <c r="AJ27" s="63"/>
      <c r="AK27" s="63"/>
      <c r="AL27" s="646">
        <f>+AH18+P27</f>
        <v>14.4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22.1</v>
      </c>
      <c r="E29" s="700"/>
      <c r="F29" s="700"/>
      <c r="G29" s="212" t="s">
        <v>198</v>
      </c>
      <c r="H29" s="678">
        <f>+AL27</f>
        <v>14.4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22.1</v>
      </c>
      <c r="E30" s="700"/>
      <c r="F30" s="700"/>
      <c r="G30" s="212" t="s">
        <v>198</v>
      </c>
      <c r="H30" s="678">
        <f>+AL30</f>
        <v>14.3</v>
      </c>
      <c r="I30" s="679"/>
      <c r="J30" s="212" t="s">
        <v>198</v>
      </c>
      <c r="M30" s="652"/>
      <c r="P30" s="66"/>
      <c r="R30" s="682">
        <f>+ROUND(AA28,1)+ROUND(AA29,1)+ROUND(AA30,1)</f>
        <v>14.4</v>
      </c>
      <c r="S30" s="683"/>
      <c r="T30" s="683"/>
      <c r="U30" s="683"/>
      <c r="V30" s="54" t="s">
        <v>16</v>
      </c>
      <c r="Y30" s="684" t="s">
        <v>186</v>
      </c>
      <c r="Z30" s="685"/>
      <c r="AA30" s="640"/>
      <c r="AB30" s="641"/>
      <c r="AC30" s="641"/>
      <c r="AD30" s="641"/>
      <c r="AE30" s="641"/>
      <c r="AF30" s="54" t="s">
        <v>13</v>
      </c>
      <c r="AL30" s="632">
        <v>14.3</v>
      </c>
      <c r="AM30" s="633"/>
      <c r="AN30" s="633"/>
      <c r="AO30" s="633"/>
      <c r="AP30" s="62" t="s">
        <v>13</v>
      </c>
      <c r="AS30" s="677"/>
      <c r="AT30" s="674"/>
      <c r="AU30" s="674"/>
      <c r="AV30" s="675"/>
      <c r="AW30" s="503"/>
    </row>
    <row r="31" spans="2:49" ht="27" customHeight="1" thickTop="1" thickBot="1" x14ac:dyDescent="0.2">
      <c r="B31" s="711" t="s">
        <v>226</v>
      </c>
      <c r="C31" s="712"/>
      <c r="D31" s="700">
        <v>22.1</v>
      </c>
      <c r="E31" s="700"/>
      <c r="F31" s="700"/>
      <c r="G31" s="212" t="s">
        <v>198</v>
      </c>
      <c r="H31" s="678">
        <f>+AS24</f>
        <v>14.4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8" zoomScaleNormal="100" workbookViewId="0">
      <selection activeCell="AX32" sqref="AX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198.4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150.69999999999999</v>
      </c>
      <c r="E24" s="700"/>
      <c r="F24" s="700"/>
      <c r="G24" s="212" t="s">
        <v>198</v>
      </c>
      <c r="H24" s="678">
        <f>+F12</f>
        <v>198.4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194.5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198.4</v>
      </c>
      <c r="Q27" s="683"/>
      <c r="R27" s="683"/>
      <c r="S27" s="683"/>
      <c r="T27" s="54" t="s">
        <v>38</v>
      </c>
      <c r="U27" s="74"/>
      <c r="V27" s="74"/>
      <c r="Y27" s="72" t="s">
        <v>39</v>
      </c>
      <c r="Z27" s="75"/>
      <c r="AH27" s="63"/>
      <c r="AI27" s="63"/>
      <c r="AJ27" s="63"/>
      <c r="AK27" s="63"/>
      <c r="AL27" s="646">
        <f>+AH18+P27</f>
        <v>198.4</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194.5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150.69999999999999</v>
      </c>
      <c r="E29" s="700"/>
      <c r="F29" s="700"/>
      <c r="G29" s="212" t="s">
        <v>198</v>
      </c>
      <c r="H29" s="678">
        <f>+AL27</f>
        <v>198.4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148</v>
      </c>
      <c r="E30" s="700"/>
      <c r="F30" s="700"/>
      <c r="G30" s="212" t="s">
        <v>198</v>
      </c>
      <c r="H30" s="678">
        <f>+AL30</f>
        <v>194.5</v>
      </c>
      <c r="I30" s="679"/>
      <c r="J30" s="212" t="s">
        <v>198</v>
      </c>
      <c r="M30" s="652"/>
      <c r="P30" s="66"/>
      <c r="R30" s="682">
        <f>+ROUND(AA28,1)+ROUND(AA29,1)+ROUND(AA30,1)</f>
        <v>194.5</v>
      </c>
      <c r="S30" s="683"/>
      <c r="T30" s="683"/>
      <c r="U30" s="683"/>
      <c r="V30" s="54" t="s">
        <v>16</v>
      </c>
      <c r="Y30" s="684" t="s">
        <v>186</v>
      </c>
      <c r="Z30" s="685"/>
      <c r="AA30" s="640"/>
      <c r="AB30" s="641"/>
      <c r="AC30" s="641"/>
      <c r="AD30" s="641"/>
      <c r="AE30" s="641"/>
      <c r="AF30" s="54" t="s">
        <v>13</v>
      </c>
      <c r="AL30" s="632">
        <v>194.5</v>
      </c>
      <c r="AM30" s="633"/>
      <c r="AN30" s="633"/>
      <c r="AO30" s="633"/>
      <c r="AP30" s="62" t="s">
        <v>13</v>
      </c>
      <c r="AS30" s="677"/>
      <c r="AT30" s="674"/>
      <c r="AU30" s="674"/>
      <c r="AV30" s="675"/>
      <c r="AW30" s="503"/>
    </row>
    <row r="31" spans="2:49" ht="27" customHeight="1" thickTop="1" thickBot="1" x14ac:dyDescent="0.2">
      <c r="B31" s="711" t="s">
        <v>226</v>
      </c>
      <c r="C31" s="712"/>
      <c r="D31" s="700">
        <v>150.69999999999999</v>
      </c>
      <c r="E31" s="700"/>
      <c r="F31" s="700"/>
      <c r="G31" s="212" t="s">
        <v>198</v>
      </c>
      <c r="H31" s="678">
        <f>+AS24</f>
        <v>194.5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3.9</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3" zoomScale="130" zoomScaleNormal="130" workbookViewId="0">
      <selection activeCell="X34" sqref="X34"/>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1360.8999999999999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1048.0999999999999</v>
      </c>
      <c r="E24" s="700"/>
      <c r="F24" s="700"/>
      <c r="G24" s="212" t="s">
        <v>198</v>
      </c>
      <c r="H24" s="678">
        <f>+F12</f>
        <v>1360.8999999999999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1203.5999999999999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1360.8999999999999</v>
      </c>
      <c r="Q27" s="683"/>
      <c r="R27" s="683"/>
      <c r="S27" s="683"/>
      <c r="T27" s="54" t="s">
        <v>38</v>
      </c>
      <c r="U27" s="74"/>
      <c r="V27" s="74"/>
      <c r="Y27" s="72" t="s">
        <v>39</v>
      </c>
      <c r="Z27" s="75"/>
      <c r="AH27" s="63"/>
      <c r="AI27" s="63"/>
      <c r="AJ27" s="63"/>
      <c r="AK27" s="63"/>
      <c r="AL27" s="646">
        <f>+AH18+P27</f>
        <v>1360.8999999999999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1203.5999999999999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1048.0999999999999</v>
      </c>
      <c r="E29" s="700"/>
      <c r="F29" s="700"/>
      <c r="G29" s="212" t="s">
        <v>198</v>
      </c>
      <c r="H29" s="678">
        <f>+AL27</f>
        <v>1360.8999999999999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478.7</v>
      </c>
      <c r="E30" s="700"/>
      <c r="F30" s="700"/>
      <c r="G30" s="212" t="s">
        <v>198</v>
      </c>
      <c r="H30" s="678">
        <f>+AL30</f>
        <v>579.4</v>
      </c>
      <c r="I30" s="679"/>
      <c r="J30" s="212" t="s">
        <v>198</v>
      </c>
      <c r="M30" s="652"/>
      <c r="P30" s="66"/>
      <c r="R30" s="682">
        <f>+ROUND(AA28,1)+ROUND(AA29,1)+ROUND(AA30,1)</f>
        <v>1203.5999999999999</v>
      </c>
      <c r="S30" s="683"/>
      <c r="T30" s="683"/>
      <c r="U30" s="683"/>
      <c r="V30" s="54" t="s">
        <v>16</v>
      </c>
      <c r="Y30" s="684" t="s">
        <v>186</v>
      </c>
      <c r="Z30" s="685"/>
      <c r="AA30" s="640"/>
      <c r="AB30" s="641"/>
      <c r="AC30" s="641"/>
      <c r="AD30" s="641"/>
      <c r="AE30" s="641"/>
      <c r="AF30" s="54" t="s">
        <v>13</v>
      </c>
      <c r="AL30" s="632">
        <v>579.4</v>
      </c>
      <c r="AM30" s="633"/>
      <c r="AN30" s="633"/>
      <c r="AO30" s="633"/>
      <c r="AP30" s="62" t="s">
        <v>13</v>
      </c>
      <c r="AS30" s="677"/>
      <c r="AT30" s="674"/>
      <c r="AU30" s="674"/>
      <c r="AV30" s="675"/>
      <c r="AW30" s="503"/>
    </row>
    <row r="31" spans="2:49" ht="27" customHeight="1" thickTop="1" thickBot="1" x14ac:dyDescent="0.2">
      <c r="B31" s="711" t="s">
        <v>226</v>
      </c>
      <c r="C31" s="712"/>
      <c r="D31" s="700">
        <v>1048.0999999999999</v>
      </c>
      <c r="E31" s="700"/>
      <c r="F31" s="700"/>
      <c r="G31" s="212" t="s">
        <v>198</v>
      </c>
      <c r="H31" s="678">
        <f>+AS24</f>
        <v>1203.5999999999999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157.30000000000001</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9" zoomScaleNormal="100" workbookViewId="0">
      <selection activeCell="T34" sqref="T34"/>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大和ハウス工業株式会社　川崎支店　（横浜市内の各現場）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490.4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387.7</v>
      </c>
      <c r="E24" s="700"/>
      <c r="F24" s="700"/>
      <c r="G24" s="212" t="s">
        <v>198</v>
      </c>
      <c r="H24" s="678">
        <f>+F12</f>
        <v>490.4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490.4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490.4</v>
      </c>
      <c r="Q27" s="683"/>
      <c r="R27" s="683"/>
      <c r="S27" s="683"/>
      <c r="T27" s="54" t="s">
        <v>38</v>
      </c>
      <c r="U27" s="74"/>
      <c r="V27" s="74"/>
      <c r="Y27" s="72" t="s">
        <v>39</v>
      </c>
      <c r="Z27" s="75"/>
      <c r="AH27" s="63"/>
      <c r="AI27" s="63"/>
      <c r="AJ27" s="63"/>
      <c r="AK27" s="63"/>
      <c r="AL27" s="646">
        <f>+AH18+P27</f>
        <v>490.4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490.4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387.7</v>
      </c>
      <c r="E29" s="700"/>
      <c r="F29" s="700"/>
      <c r="G29" s="212" t="s">
        <v>198</v>
      </c>
      <c r="H29" s="678">
        <f>+AL27</f>
        <v>490.4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387.7</v>
      </c>
      <c r="E30" s="700"/>
      <c r="F30" s="700"/>
      <c r="G30" s="212" t="s">
        <v>198</v>
      </c>
      <c r="H30" s="678">
        <f>+AL30</f>
        <v>490.3</v>
      </c>
      <c r="I30" s="679"/>
      <c r="J30" s="212" t="s">
        <v>198</v>
      </c>
      <c r="M30" s="652"/>
      <c r="P30" s="66"/>
      <c r="R30" s="682">
        <f>+ROUND(AA28,1)+ROUND(AA29,1)+ROUND(AA30,1)</f>
        <v>490.4</v>
      </c>
      <c r="S30" s="683"/>
      <c r="T30" s="683"/>
      <c r="U30" s="683"/>
      <c r="V30" s="54" t="s">
        <v>16</v>
      </c>
      <c r="Y30" s="684" t="s">
        <v>186</v>
      </c>
      <c r="Z30" s="685"/>
      <c r="AA30" s="640"/>
      <c r="AB30" s="641"/>
      <c r="AC30" s="641"/>
      <c r="AD30" s="641"/>
      <c r="AE30" s="641"/>
      <c r="AF30" s="54" t="s">
        <v>13</v>
      </c>
      <c r="AL30" s="632">
        <v>490.3</v>
      </c>
      <c r="AM30" s="633"/>
      <c r="AN30" s="633"/>
      <c r="AO30" s="633"/>
      <c r="AP30" s="62" t="s">
        <v>13</v>
      </c>
      <c r="AS30" s="677"/>
      <c r="AT30" s="674"/>
      <c r="AU30" s="674"/>
      <c r="AV30" s="675"/>
      <c r="AW30" s="503"/>
    </row>
    <row r="31" spans="2:49" ht="27" customHeight="1" thickTop="1" thickBot="1" x14ac:dyDescent="0.2">
      <c r="B31" s="711" t="s">
        <v>226</v>
      </c>
      <c r="C31" s="712"/>
      <c r="D31" s="700">
        <v>387.7</v>
      </c>
      <c r="E31" s="700"/>
      <c r="F31" s="700"/>
      <c r="G31" s="212" t="s">
        <v>198</v>
      </c>
      <c r="H31" s="678">
        <f>+AS24</f>
        <v>490.4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6" zoomScale="70" zoomScaleNormal="70" workbookViewId="0"/>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大和ハウス工業株式会社　川崎支店　（横浜市内の各現場）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916.7</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61.1</v>
      </c>
      <c r="M9" s="393">
        <f>IF(OR(ｷ.紙くず!D24&gt;0,ｷ.紙くず!D24&lt;0),ｷ.紙くず!D24,IF(M$19&gt;0,"0",0))</f>
        <v>4</v>
      </c>
      <c r="N9" s="393">
        <f>IF(OR(ｸ.木くず!D24&gt;0,ｸ.木くず!D24&lt;0),ｸ.木くず!D24,IF(N$19&gt;0,"0",0))</f>
        <v>325.3</v>
      </c>
      <c r="O9" s="393">
        <f>IF(OR(ｹ.繊維くず!D24&gt;0,ｹ.繊維くず!D24&lt;0),ｹ.繊維くず!D24,IF(O$19&gt;0,"0",0))</f>
        <v>7.7</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22.1</v>
      </c>
      <c r="T9" s="393">
        <f>IF(OR(ｾ.ｶﾞﾗｽ･ｺﾝｸﾘ･陶磁器くず!D24&gt;0,ｾ.ｶﾞﾗｽ･ｺﾝｸﾘ･陶磁器くず!D24&lt;0),ｾ.ｶﾞﾗｽ･ｺﾝｸﾘ･陶磁器くず!D24,IF(T$19&gt;0,"0",0))</f>
        <v>150.69999999999999</v>
      </c>
      <c r="U9" s="393">
        <f>IF(OR(ｿ.鉱さい!D24&gt;0,ｿ.鉱さい!D24&lt;0),ｿ.鉱さい!D24,IF(U$19&gt;0,"0",0))</f>
        <v>0</v>
      </c>
      <c r="V9" s="393">
        <f>IF(OR(ﾀ.がれき類!D24&gt;0,ﾀ.がれき類!D24&lt;0),ﾀ.がれき類!D24,IF(V$19&gt;0,"0",0))</f>
        <v>1048.0999999999999</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387.7</v>
      </c>
      <c r="AA9" s="395">
        <f>IF(SUM(G9:Z9)&gt;0,SUM(G9:Z9),IF(AA$19&gt;0,"0",0))</f>
        <v>2923.3999999999996</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916.7</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61.1</v>
      </c>
      <c r="M14" s="399">
        <f>IF(OR(ｷ.紙くず!D29&gt;0,ｷ.紙くず!D29&lt;0),ｷ.紙くず!D29,IF(M$19&gt;0,"0",0))</f>
        <v>4</v>
      </c>
      <c r="N14" s="399">
        <f>IF(OR(ｸ.木くず!D29&gt;0,ｸ.木くず!D29&lt;0),ｸ.木くず!D29,IF(N$19&gt;0,"0",0))</f>
        <v>325.3</v>
      </c>
      <c r="O14" s="399">
        <f>IF(OR(ｹ.繊維くず!D29&gt;0,ｹ.繊維くず!D29&lt;0),ｹ.繊維くず!D29,IF(O$19&gt;0,"0",0))</f>
        <v>7.7</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22.1</v>
      </c>
      <c r="T14" s="399">
        <f>IF(OR(ｾ.ｶﾞﾗｽ･ｺﾝｸﾘ･陶磁器くず!D29&gt;0,ｾ.ｶﾞﾗｽ･ｺﾝｸﾘ･陶磁器くず!D29&lt;0),ｾ.ｶﾞﾗｽ･ｺﾝｸﾘ･陶磁器くず!D29,IF(T$19&gt;0,"0",0))</f>
        <v>150.69999999999999</v>
      </c>
      <c r="U14" s="399">
        <f>IF(OR(ｿ.鉱さい!D29&gt;0,ｿ.鉱さい!D29&lt;0),ｿ.鉱さい!D29,IF(U$19&gt;0,"0",0))</f>
        <v>0</v>
      </c>
      <c r="V14" s="399">
        <f>IF(OR(ﾀ.がれき類!D29&gt;0,ﾀ.がれき類!D29&lt;0),ﾀ.がれき類!D29,IF(V$19&gt;0,"0",0))</f>
        <v>1048.0999999999999</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387.7</v>
      </c>
      <c r="AA14" s="401">
        <f t="shared" si="0"/>
        <v>2923.3999999999996</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323.3</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61.1</v>
      </c>
      <c r="M15" s="399">
        <f>IF(OR(ｷ.紙くず!D30&gt;0,ｷ.紙くず!D30&lt;0),ｷ.紙くず!D30,IF(M$19&gt;0,"0",0))</f>
        <v>4</v>
      </c>
      <c r="N15" s="399">
        <f>IF(OR(ｸ.木くず!D30&gt;0,ｸ.木くず!D30&lt;0),ｸ.木くず!D30,IF(N$19&gt;0,"0",0))</f>
        <v>156.1</v>
      </c>
      <c r="O15" s="399">
        <f>IF(OR(ｹ.繊維くず!D30&gt;0,ｹ.繊維くず!D30&lt;0),ｹ.繊維くず!D30,IF(O$19&gt;0,"0",0))</f>
        <v>7.7</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22.1</v>
      </c>
      <c r="T15" s="399">
        <f>IF(OR(ｾ.ｶﾞﾗｽ･ｺﾝｸﾘ･陶磁器くず!D30&gt;0,ｾ.ｶﾞﾗｽ･ｺﾝｸﾘ･陶磁器くず!D30&lt;0),ｾ.ｶﾞﾗｽ･ｺﾝｸﾘ･陶磁器くず!D30,IF(T$19&gt;0,"0",0))</f>
        <v>148</v>
      </c>
      <c r="U15" s="399">
        <f>IF(OR(ｿ.鉱さい!D30&gt;0,ｿ.鉱さい!D30&lt;0),ｿ.鉱さい!D30,IF(U$19&gt;0,"0",0))</f>
        <v>0</v>
      </c>
      <c r="V15" s="399">
        <f>IF(OR(ﾀ.がれき類!D30&gt;0,ﾀ.がれき類!D30&lt;0),ﾀ.がれき類!D30,IF(V$19&gt;0,"0",0))</f>
        <v>478.7</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387.7</v>
      </c>
      <c r="AA15" s="401">
        <f t="shared" si="0"/>
        <v>1588.7</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916.7</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61.1</v>
      </c>
      <c r="M16" s="399">
        <f>IF(OR(ｷ.紙くず!D31&gt;0,ｷ.紙くず!D31&lt;0),ｷ.紙くず!D31,IF(M$19&gt;0,"0",0))</f>
        <v>4</v>
      </c>
      <c r="N16" s="399">
        <f>IF(OR(ｸ.木くず!D31&gt;0,ｸ.木くず!D31&lt;0),ｸ.木くず!D31,IF(N$19&gt;0,"0",0))</f>
        <v>325.3</v>
      </c>
      <c r="O16" s="399">
        <f>IF(OR(ｹ.繊維くず!D31&gt;0,ｹ.繊維くず!D31&lt;0),ｹ.繊維くず!D31,IF(O$19&gt;0,"0",0))</f>
        <v>7.7</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22.1</v>
      </c>
      <c r="T16" s="399">
        <f>IF(OR(ｾ.ｶﾞﾗｽ･ｺﾝｸﾘ･陶磁器くず!D31&gt;0,ｾ.ｶﾞﾗｽ･ｺﾝｸﾘ･陶磁器くず!D31&lt;0),ｾ.ｶﾞﾗｽ･ｺﾝｸﾘ･陶磁器くず!D31,IF(T$19&gt;0,"0",0))</f>
        <v>150.69999999999999</v>
      </c>
      <c r="U16" s="399">
        <f>IF(OR(ｿ.鉱さい!D31&gt;0,ｿ.鉱さい!D31&lt;0),ｿ.鉱さい!D31,IF(U$19&gt;0,"0",0))</f>
        <v>0</v>
      </c>
      <c r="V16" s="399">
        <f>IF(OR(ﾀ.がれき類!D31&gt;0,ﾀ.がれき類!D31&lt;0),ﾀ.がれき類!D31,IF(V$19&gt;0,"0",0))</f>
        <v>1048.0999999999999</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387.7</v>
      </c>
      <c r="AA16" s="401">
        <f t="shared" si="0"/>
        <v>2923.3999999999996</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1121.4000000000001</v>
      </c>
      <c r="I19" s="405">
        <f t="shared" si="1"/>
        <v>0</v>
      </c>
      <c r="J19" s="405">
        <f t="shared" si="1"/>
        <v>0</v>
      </c>
      <c r="K19" s="405">
        <f t="shared" si="1"/>
        <v>0</v>
      </c>
      <c r="L19" s="405">
        <f t="shared" si="1"/>
        <v>105.79999999999998</v>
      </c>
      <c r="M19" s="405">
        <f t="shared" si="1"/>
        <v>4.9000000000000004</v>
      </c>
      <c r="N19" s="405">
        <f t="shared" si="1"/>
        <v>331.2</v>
      </c>
      <c r="O19" s="405">
        <f t="shared" si="1"/>
        <v>6.5</v>
      </c>
      <c r="P19" s="405">
        <f t="shared" si="1"/>
        <v>0</v>
      </c>
      <c r="Q19" s="405">
        <f t="shared" si="1"/>
        <v>0</v>
      </c>
      <c r="R19" s="405">
        <f t="shared" si="1"/>
        <v>0</v>
      </c>
      <c r="S19" s="405">
        <f t="shared" si="1"/>
        <v>14.4</v>
      </c>
      <c r="T19" s="405">
        <f t="shared" si="1"/>
        <v>198.4</v>
      </c>
      <c r="U19" s="405">
        <f t="shared" si="1"/>
        <v>0</v>
      </c>
      <c r="V19" s="405">
        <f t="shared" si="1"/>
        <v>1360.8999999999999</v>
      </c>
      <c r="W19" s="405">
        <f t="shared" si="1"/>
        <v>0</v>
      </c>
      <c r="X19" s="405">
        <f t="shared" si="1"/>
        <v>0</v>
      </c>
      <c r="Y19" s="405">
        <f t="shared" si="1"/>
        <v>0</v>
      </c>
      <c r="Z19" s="406">
        <f t="shared" si="1"/>
        <v>490.4</v>
      </c>
      <c r="AA19" s="407">
        <f t="shared" ref="AA19:AA25" si="2">SUM(G19:Z19)</f>
        <v>3633.9</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1121.4000000000001</v>
      </c>
      <c r="I37" s="441">
        <f t="shared" si="8"/>
        <v>0</v>
      </c>
      <c r="J37" s="441">
        <f t="shared" si="8"/>
        <v>0</v>
      </c>
      <c r="K37" s="441">
        <f t="shared" si="8"/>
        <v>0</v>
      </c>
      <c r="L37" s="441">
        <f t="shared" si="8"/>
        <v>105.79999999999998</v>
      </c>
      <c r="M37" s="441">
        <f t="shared" si="8"/>
        <v>4.9000000000000004</v>
      </c>
      <c r="N37" s="441">
        <f t="shared" si="8"/>
        <v>331.2</v>
      </c>
      <c r="O37" s="441">
        <f t="shared" si="8"/>
        <v>6.5</v>
      </c>
      <c r="P37" s="441">
        <f t="shared" si="8"/>
        <v>0</v>
      </c>
      <c r="Q37" s="441">
        <f t="shared" si="8"/>
        <v>0</v>
      </c>
      <c r="R37" s="441">
        <f t="shared" si="8"/>
        <v>0</v>
      </c>
      <c r="S37" s="441">
        <f t="shared" si="8"/>
        <v>14.4</v>
      </c>
      <c r="T37" s="441">
        <f t="shared" si="8"/>
        <v>198.4</v>
      </c>
      <c r="U37" s="441">
        <f t="shared" si="8"/>
        <v>0</v>
      </c>
      <c r="V37" s="441">
        <f t="shared" si="8"/>
        <v>1360.8999999999999</v>
      </c>
      <c r="W37" s="441">
        <f t="shared" si="8"/>
        <v>0</v>
      </c>
      <c r="X37" s="441">
        <f t="shared" si="8"/>
        <v>0</v>
      </c>
      <c r="Y37" s="441">
        <f t="shared" si="8"/>
        <v>0</v>
      </c>
      <c r="Z37" s="442">
        <f t="shared" si="8"/>
        <v>490.4</v>
      </c>
      <c r="AA37" s="443">
        <f t="shared" si="4"/>
        <v>3633.9</v>
      </c>
    </row>
    <row r="38" spans="2:27" ht="24" customHeight="1" x14ac:dyDescent="0.15">
      <c r="B38" s="182"/>
      <c r="C38" s="752"/>
      <c r="D38" s="225"/>
      <c r="E38" s="223" t="s">
        <v>262</v>
      </c>
      <c r="F38" s="469"/>
      <c r="G38" s="432">
        <f t="shared" ref="G38:Z38" si="9">SUM(G39:G41)</f>
        <v>0</v>
      </c>
      <c r="H38" s="432">
        <f t="shared" si="9"/>
        <v>1121.4000000000001</v>
      </c>
      <c r="I38" s="432">
        <f t="shared" si="9"/>
        <v>0</v>
      </c>
      <c r="J38" s="432">
        <f t="shared" si="9"/>
        <v>0</v>
      </c>
      <c r="K38" s="432">
        <f t="shared" si="9"/>
        <v>0</v>
      </c>
      <c r="L38" s="432">
        <f t="shared" si="9"/>
        <v>105.69999999999999</v>
      </c>
      <c r="M38" s="432">
        <f t="shared" si="9"/>
        <v>4.9000000000000004</v>
      </c>
      <c r="N38" s="432">
        <f t="shared" si="9"/>
        <v>331.2</v>
      </c>
      <c r="O38" s="432">
        <f t="shared" si="9"/>
        <v>6.5</v>
      </c>
      <c r="P38" s="432">
        <f t="shared" si="9"/>
        <v>0</v>
      </c>
      <c r="Q38" s="432">
        <f t="shared" si="9"/>
        <v>0</v>
      </c>
      <c r="R38" s="432">
        <f t="shared" si="9"/>
        <v>0</v>
      </c>
      <c r="S38" s="432">
        <f t="shared" si="9"/>
        <v>14.4</v>
      </c>
      <c r="T38" s="432">
        <f t="shared" si="9"/>
        <v>194.5</v>
      </c>
      <c r="U38" s="432">
        <f t="shared" si="9"/>
        <v>0</v>
      </c>
      <c r="V38" s="432">
        <f t="shared" si="9"/>
        <v>1203.5999999999999</v>
      </c>
      <c r="W38" s="432">
        <f t="shared" si="9"/>
        <v>0</v>
      </c>
      <c r="X38" s="432">
        <f t="shared" si="9"/>
        <v>0</v>
      </c>
      <c r="Y38" s="432">
        <f t="shared" si="9"/>
        <v>0</v>
      </c>
      <c r="Z38" s="433">
        <f t="shared" si="9"/>
        <v>490.4</v>
      </c>
      <c r="AA38" s="434">
        <f t="shared" si="4"/>
        <v>3472.6000000000004</v>
      </c>
    </row>
    <row r="39" spans="2:27" ht="24" customHeight="1" x14ac:dyDescent="0.15">
      <c r="B39" s="182"/>
      <c r="C39" s="752"/>
      <c r="D39" s="226"/>
      <c r="E39" s="221"/>
      <c r="F39" s="219" t="s">
        <v>235</v>
      </c>
      <c r="G39" s="435">
        <f>+ｱ.燃え殻!$AA$28</f>
        <v>0</v>
      </c>
      <c r="H39" s="435">
        <f>+ｲ.汚泥!$AA$28</f>
        <v>1121.4000000000001</v>
      </c>
      <c r="I39" s="435">
        <f>+ｳ.廃油!$AA$28</f>
        <v>0</v>
      </c>
      <c r="J39" s="435">
        <f>+ｴ.廃酸!$AA$28</f>
        <v>0</v>
      </c>
      <c r="K39" s="435">
        <f>+ｵ.廃ｱﾙｶﾘ!$AA$28</f>
        <v>0</v>
      </c>
      <c r="L39" s="435">
        <f>+ｶ.廃ﾌﾟﾗ類!$AA$28</f>
        <v>81.599999999999994</v>
      </c>
      <c r="M39" s="435">
        <f>+ｷ.紙くず!$AA$28</f>
        <v>4.4000000000000004</v>
      </c>
      <c r="N39" s="435">
        <f>+ｸ.木くず!$AA$28</f>
        <v>322.89999999999998</v>
      </c>
      <c r="O39" s="435">
        <f>+ｹ.繊維くず!$AA$28</f>
        <v>5.5</v>
      </c>
      <c r="P39" s="435">
        <f>+ｺ.動植物性残さ!$AA$28</f>
        <v>0</v>
      </c>
      <c r="Q39" s="435">
        <f>+ｻ.動物系固形不要物!$AA$28</f>
        <v>0</v>
      </c>
      <c r="R39" s="435">
        <f>+ｼ.ｺﾞﾑくず!$AA$28</f>
        <v>0</v>
      </c>
      <c r="S39" s="435">
        <f>+ｽ.金属くず!$AA$28</f>
        <v>14.4</v>
      </c>
      <c r="T39" s="435">
        <f>+ｾ.ｶﾞﾗｽ･ｺﾝｸﾘ･陶磁器くず!$AA$28</f>
        <v>194.5</v>
      </c>
      <c r="U39" s="435">
        <f>+ｿ.鉱さい!$AA$28</f>
        <v>0</v>
      </c>
      <c r="V39" s="435">
        <f>+ﾀ.がれき類!$AA$28</f>
        <v>1203.5999999999999</v>
      </c>
      <c r="W39" s="435">
        <f>+ﾁ.動物のふん尿!$AA$28</f>
        <v>0</v>
      </c>
      <c r="X39" s="435">
        <f>+ﾂ.動物の死体!$AA$28</f>
        <v>0</v>
      </c>
      <c r="Y39" s="435">
        <f>+ﾃ.ばいじん!$AA$28</f>
        <v>0</v>
      </c>
      <c r="Z39" s="436">
        <f>+ﾄ.混合廃棄物その他!$AA$28</f>
        <v>490.4</v>
      </c>
      <c r="AA39" s="437">
        <f t="shared" si="4"/>
        <v>3438.7000000000003</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24.1</v>
      </c>
      <c r="M40" s="435">
        <f>+ｷ.紙くず!$AA$29</f>
        <v>0.5</v>
      </c>
      <c r="N40" s="435">
        <f>+ｸ.木くず!$AA$29</f>
        <v>8.3000000000000007</v>
      </c>
      <c r="O40" s="435">
        <f>+ｹ.繊維くず!$AA$29</f>
        <v>1</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33.900000000000006</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0.1</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3.9</v>
      </c>
      <c r="U42" s="438">
        <f>+ｿ.鉱さい!$R$33</f>
        <v>0</v>
      </c>
      <c r="V42" s="438">
        <f>+ﾀ.がれき類!$R$33</f>
        <v>157.30000000000001</v>
      </c>
      <c r="W42" s="438">
        <f>+ﾁ.動物のふん尿!$R$33</f>
        <v>0</v>
      </c>
      <c r="X42" s="438">
        <f>+ﾂ.動物の死体!$R$33</f>
        <v>0</v>
      </c>
      <c r="Y42" s="438">
        <f>+ﾃ.ばいじん!$R$33</f>
        <v>0</v>
      </c>
      <c r="Z42" s="439">
        <f>+ﾄ.混合廃棄物その他!$R$33</f>
        <v>0</v>
      </c>
      <c r="AA42" s="440">
        <f>SUM(G42:Z42)</f>
        <v>161.30000000000001</v>
      </c>
    </row>
    <row r="43" spans="2:27" ht="24" customHeight="1" x14ac:dyDescent="0.15">
      <c r="B43" s="182"/>
      <c r="C43" s="135" t="s">
        <v>237</v>
      </c>
      <c r="D43" s="757" t="s">
        <v>294</v>
      </c>
      <c r="E43" s="757"/>
      <c r="F43" s="758"/>
      <c r="G43" s="444">
        <f>+ｱ.燃え殻!$AL$27</f>
        <v>0</v>
      </c>
      <c r="H43" s="444">
        <f>+ｲ.汚泥!$AL$27</f>
        <v>1121.4000000000001</v>
      </c>
      <c r="I43" s="444">
        <f>+ｳ.廃油!$AL$27</f>
        <v>0</v>
      </c>
      <c r="J43" s="444">
        <f>+ｴ.廃酸!$AL$27</f>
        <v>0</v>
      </c>
      <c r="K43" s="444">
        <f>+ｵ.廃ｱﾙｶﾘ!$AL$27</f>
        <v>0</v>
      </c>
      <c r="L43" s="444">
        <f>+ｶ.廃ﾌﾟﾗ類!$AL$27</f>
        <v>105.79999999999998</v>
      </c>
      <c r="M43" s="444">
        <f>+ｷ.紙くず!$AL$27</f>
        <v>4.9000000000000004</v>
      </c>
      <c r="N43" s="444">
        <f>+ｸ.木くず!$AL$27</f>
        <v>331.2</v>
      </c>
      <c r="O43" s="444">
        <f>+ｹ.繊維くず!$AL$27</f>
        <v>6.5</v>
      </c>
      <c r="P43" s="444">
        <f>+ｺ.動植物性残さ!$AL$27</f>
        <v>0</v>
      </c>
      <c r="Q43" s="444">
        <f>+ｻ.動物系固形不要物!$AL$27</f>
        <v>0</v>
      </c>
      <c r="R43" s="444">
        <f>+ｼ.ｺﾞﾑくず!$AL$27</f>
        <v>0</v>
      </c>
      <c r="S43" s="444">
        <f>+ｽ.金属くず!$AL$27</f>
        <v>14.4</v>
      </c>
      <c r="T43" s="444">
        <f>+ｾ.ｶﾞﾗｽ･ｺﾝｸﾘ･陶磁器くず!$AL$27</f>
        <v>198.4</v>
      </c>
      <c r="U43" s="444">
        <f>+ｿ.鉱さい!$AL$27</f>
        <v>0</v>
      </c>
      <c r="V43" s="444">
        <f>+ﾀ.がれき類!$AL$27</f>
        <v>1360.8999999999999</v>
      </c>
      <c r="W43" s="444">
        <f>+ﾁ.動物のふん尿!$AL$27</f>
        <v>0</v>
      </c>
      <c r="X43" s="444">
        <f>+ﾂ.動物の死体!$AL$27</f>
        <v>0</v>
      </c>
      <c r="Y43" s="444">
        <f>+ﾃ.ばいじん!$AL$27</f>
        <v>0</v>
      </c>
      <c r="Z43" s="445">
        <f>+ﾄ.混合廃棄物その他!$AL$27</f>
        <v>490.4</v>
      </c>
      <c r="AA43" s="446">
        <f t="shared" si="4"/>
        <v>3633.9</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105.7</v>
      </c>
      <c r="M44" s="447">
        <f>+ｷ.紙くず!$AL$30</f>
        <v>4.9000000000000004</v>
      </c>
      <c r="N44" s="447">
        <f>+ｸ.木くず!$AL$30</f>
        <v>320.2</v>
      </c>
      <c r="O44" s="447">
        <f>+ｹ.繊維くず!$AL$30</f>
        <v>6.5</v>
      </c>
      <c r="P44" s="447">
        <f>+ｺ.動植物性残さ!$AL$30</f>
        <v>0</v>
      </c>
      <c r="Q44" s="447">
        <f>+ｻ.動物系固形不要物!$AL$30</f>
        <v>0</v>
      </c>
      <c r="R44" s="447">
        <f>+ｼ.ｺﾞﾑくず!$AL$30</f>
        <v>0</v>
      </c>
      <c r="S44" s="447">
        <f>+ｽ.金属くず!$AL$30</f>
        <v>14.3</v>
      </c>
      <c r="T44" s="447">
        <f>+ｾ.ｶﾞﾗｽ･ｺﾝｸﾘ･陶磁器くず!$AL$30</f>
        <v>194.5</v>
      </c>
      <c r="U44" s="447">
        <f>+ｿ.鉱さい!$AL$30</f>
        <v>0</v>
      </c>
      <c r="V44" s="447">
        <f>+ﾀ.がれき類!$AL$30</f>
        <v>579.4</v>
      </c>
      <c r="W44" s="447">
        <f>+ﾁ.動物のふん尿!$AL$30</f>
        <v>0</v>
      </c>
      <c r="X44" s="447">
        <f>+ﾂ.動物の死体!$AL$30</f>
        <v>0</v>
      </c>
      <c r="Y44" s="447">
        <f>+ﾃ.ばいじん!$AL$30</f>
        <v>0</v>
      </c>
      <c r="Z44" s="448">
        <f>+ﾄ.混合廃棄物その他!$AL$30</f>
        <v>490.3</v>
      </c>
      <c r="AA44" s="449">
        <f t="shared" si="4"/>
        <v>1715.8</v>
      </c>
    </row>
    <row r="45" spans="2:27" ht="24" customHeight="1" x14ac:dyDescent="0.15">
      <c r="B45" s="182"/>
      <c r="C45" s="189"/>
      <c r="D45" s="467" t="s">
        <v>190</v>
      </c>
      <c r="E45" s="763" t="s">
        <v>239</v>
      </c>
      <c r="F45" s="764"/>
      <c r="G45" s="450">
        <f>+ｱ.燃え殻!$AS$24</f>
        <v>0</v>
      </c>
      <c r="H45" s="450">
        <f>+ｲ.汚泥!$AS$24</f>
        <v>1121.4000000000001</v>
      </c>
      <c r="I45" s="450">
        <f>+ｳ.廃油!$AS$24</f>
        <v>0</v>
      </c>
      <c r="J45" s="450">
        <f>+ｴ.廃酸!$AS$24</f>
        <v>0</v>
      </c>
      <c r="K45" s="450">
        <f>+ｵ.廃ｱﾙｶﾘ!$AS$24</f>
        <v>0</v>
      </c>
      <c r="L45" s="450">
        <f>+ｶ.廃ﾌﾟﾗ類!$AS$24</f>
        <v>81.599999999999994</v>
      </c>
      <c r="M45" s="450">
        <f>+ｷ.紙くず!$AS$24</f>
        <v>4.4000000000000004</v>
      </c>
      <c r="N45" s="450">
        <f>+ｸ.木くず!$AS$24</f>
        <v>322.89999999999998</v>
      </c>
      <c r="O45" s="450">
        <f>+ｹ.繊維くず!$AS$24</f>
        <v>5.5</v>
      </c>
      <c r="P45" s="450">
        <f>+ｺ.動植物性残さ!$AS$24</f>
        <v>0</v>
      </c>
      <c r="Q45" s="450">
        <f>+ｻ.動物系固形不要物!$AS$24</f>
        <v>0</v>
      </c>
      <c r="R45" s="450">
        <f>+ｼ.ｺﾞﾑくず!$AS$24</f>
        <v>0</v>
      </c>
      <c r="S45" s="450">
        <f>+ｽ.金属くず!$AS$24</f>
        <v>14.4</v>
      </c>
      <c r="T45" s="450">
        <f>+ｾ.ｶﾞﾗｽ･ｺﾝｸﾘ･陶磁器くず!$AS$24</f>
        <v>194.5</v>
      </c>
      <c r="U45" s="450">
        <f>+ｿ.鉱さい!$AS$24</f>
        <v>0</v>
      </c>
      <c r="V45" s="450">
        <f>+ﾀ.がれき類!$AS$24</f>
        <v>1203.5999999999999</v>
      </c>
      <c r="W45" s="450">
        <f>+ﾁ.動物のふん尿!$AS$24</f>
        <v>0</v>
      </c>
      <c r="X45" s="450">
        <f>+ﾂ.動物の死体!$AS$24</f>
        <v>0</v>
      </c>
      <c r="Y45" s="450">
        <f>+ﾃ.ばいじん!$AS$24</f>
        <v>0</v>
      </c>
      <c r="Z45" s="451">
        <f>+ﾄ.混合廃棄物その他!$AS$24</f>
        <v>490.4</v>
      </c>
      <c r="AA45" s="452">
        <f t="shared" si="4"/>
        <v>3438.7000000000003</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13.1</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13.1</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11</v>
      </c>
      <c r="M47" s="453">
        <f>+ｷ.紙くず!$AS$31</f>
        <v>0.5</v>
      </c>
      <c r="N47" s="453">
        <f>+ｸ.木くず!$AS$31</f>
        <v>8.3000000000000007</v>
      </c>
      <c r="O47" s="453">
        <f>+ｹ.繊維くず!$AS$31</f>
        <v>1</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20.8</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2038.1000000000001</v>
      </c>
      <c r="I55" s="506">
        <f t="shared" si="10"/>
        <v>0</v>
      </c>
      <c r="J55" s="506">
        <f t="shared" si="10"/>
        <v>0</v>
      </c>
      <c r="K55" s="506">
        <f t="shared" si="10"/>
        <v>0</v>
      </c>
      <c r="L55" s="506">
        <f t="shared" si="10"/>
        <v>166.89999999999998</v>
      </c>
      <c r="M55" s="506">
        <f t="shared" si="10"/>
        <v>8.9</v>
      </c>
      <c r="N55" s="506">
        <f t="shared" si="10"/>
        <v>656.5</v>
      </c>
      <c r="O55" s="506">
        <f t="shared" si="10"/>
        <v>14.2</v>
      </c>
      <c r="P55" s="506">
        <f t="shared" si="10"/>
        <v>0</v>
      </c>
      <c r="Q55" s="506">
        <f t="shared" si="10"/>
        <v>0</v>
      </c>
      <c r="R55" s="506">
        <f t="shared" si="10"/>
        <v>0</v>
      </c>
      <c r="S55" s="506">
        <f t="shared" si="10"/>
        <v>36.5</v>
      </c>
      <c r="T55" s="506">
        <f t="shared" si="10"/>
        <v>349.1</v>
      </c>
      <c r="U55" s="506">
        <f t="shared" si="10"/>
        <v>0</v>
      </c>
      <c r="V55" s="506">
        <f t="shared" si="10"/>
        <v>2409</v>
      </c>
      <c r="W55" s="506">
        <f t="shared" si="10"/>
        <v>0</v>
      </c>
      <c r="X55" s="506">
        <f t="shared" si="10"/>
        <v>0</v>
      </c>
      <c r="Y55" s="506">
        <f t="shared" si="10"/>
        <v>0</v>
      </c>
      <c r="Z55" s="506">
        <f t="shared" si="10"/>
        <v>878.09999999999991</v>
      </c>
      <c r="AA55" s="507">
        <f>+AA9+AA19+AA20</f>
        <v>6557.2999999999993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oddFooter>&amp;C_x000D_&amp;1#&amp;"Calibri"&amp;10&amp;K000000 Confidential</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18日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川崎市幸区新川崎7－7　AIRBIC　5F</v>
      </c>
      <c r="K16" s="806"/>
      <c r="L16" s="807"/>
      <c r="M16" s="807"/>
      <c r="N16" s="807"/>
      <c r="O16" s="808"/>
    </row>
    <row r="17" spans="1:48" ht="26.25" customHeight="1" x14ac:dyDescent="0.15">
      <c r="C17" s="249"/>
      <c r="D17" s="250"/>
      <c r="E17" s="250"/>
      <c r="F17" s="250"/>
      <c r="G17" s="250"/>
      <c r="H17" s="254" t="s">
        <v>7</v>
      </c>
      <c r="I17" s="254"/>
      <c r="J17" s="806" t="str">
        <f>+表紙!J40</f>
        <v>大和ハウス工業株式会社　川崎支店　　　　　　　　支店長　柳田　宗利</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044-223-7014</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大和ハウス工業株式会社　川崎支店　（横浜市内の各現場）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2647</v>
      </c>
      <c r="N25" s="859"/>
      <c r="O25" s="860"/>
    </row>
    <row r="26" spans="1:48" ht="18" customHeight="1" x14ac:dyDescent="0.15">
      <c r="C26" s="839" t="s">
        <v>11</v>
      </c>
      <c r="D26" s="840"/>
      <c r="E26" s="841"/>
      <c r="F26" s="833" t="str">
        <f>+表紙!F49</f>
        <v>川崎市幸区新川崎7－7　AIRBIC　5F　（川崎市内の各現場所在地）</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14577</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159</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2923.3999999999996</v>
      </c>
      <c r="I40" s="293" t="s">
        <v>4</v>
      </c>
      <c r="J40" s="542" t="s">
        <v>324</v>
      </c>
      <c r="K40" s="543"/>
      <c r="L40" s="544"/>
      <c r="M40" s="865">
        <f>+表紙!M63</f>
        <v>2923.3999999999996</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1588.7</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2923.3999999999996</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oddFooter>&amp;C_x000D_&amp;1#&amp;"Calibri"&amp;10&amp;K000000 Confidential</oddFooter>
  </headerFooter>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oddFooter>&amp;C_x000D_&amp;1#&amp;"Calibri"&amp;10&amp;K000000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BE642BA265BDA43BB094034578B5F14" ma:contentTypeVersion="18" ma:contentTypeDescription="新しいドキュメントを作成します。" ma:contentTypeScope="" ma:versionID="c7ac3fd135003082af9b1738e06a110c">
  <xsd:schema xmlns:xsd="http://www.w3.org/2001/XMLSchema" xmlns:xs="http://www.w3.org/2001/XMLSchema" xmlns:p="http://schemas.microsoft.com/office/2006/metadata/properties" xmlns:ns3="d088c5ac-4040-4be6-b551-8b86cd02a23c" xmlns:ns4="be8e2999-58de-494b-abd7-314b380c6a72" targetNamespace="http://schemas.microsoft.com/office/2006/metadata/properties" ma:root="true" ma:fieldsID="e3e4b63625f7369fb6780622c9b746cb" ns3:_="" ns4:_="">
    <xsd:import namespace="d088c5ac-4040-4be6-b551-8b86cd02a23c"/>
    <xsd:import namespace="be8e2999-58de-494b-abd7-314b380c6a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8c5ac-4040-4be6-b551-8b86cd02a2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8e2999-58de-494b-abd7-314b380c6a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e8e2999-58de-494b-abd7-314b380c6a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375231-CA43-4B17-B23B-4D1A407FA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8c5ac-4040-4be6-b551-8b86cd02a23c"/>
    <ds:schemaRef ds:uri="be8e2999-58de-494b-abd7-314b380c6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FF7E56-7E08-4E93-956B-F222660E735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e8e2999-58de-494b-abd7-314b380c6a72"/>
    <ds:schemaRef ds:uri="http://schemas.microsoft.com/office/2006/documentManagement/types"/>
    <ds:schemaRef ds:uri="d088c5ac-4040-4be6-b551-8b86cd02a23c"/>
    <ds:schemaRef ds:uri="http://www.w3.org/XML/1998/namespace"/>
    <ds:schemaRef ds:uri="http://purl.org/dc/dcmitype/"/>
  </ds:schemaRefs>
</ds:datastoreItem>
</file>

<file path=customXml/itemProps3.xml><?xml version="1.0" encoding="utf-8"?>
<ds:datastoreItem xmlns:ds="http://schemas.openxmlformats.org/officeDocument/2006/customXml" ds:itemID="{1FA7D427-2988-4DE3-8E2F-063D520A99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2024-06-18T10:24:48Z</dcterms:created>
  <dcterms:modified xsi:type="dcterms:W3CDTF">2024-06-18T10:24:49Z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0bcb0f-5b51-4b6e-b1dd-058f2ad3bb86_Enabled">
    <vt:lpwstr>true</vt:lpwstr>
  </property>
  <property fmtid="{D5CDD505-2E9C-101B-9397-08002B2CF9AE}" pid="3" name="MSIP_Label_340bcb0f-5b51-4b6e-b1dd-058f2ad3bb86_SetDate">
    <vt:lpwstr>2024-06-12T06:22:44Z</vt:lpwstr>
  </property>
  <property fmtid="{D5CDD505-2E9C-101B-9397-08002B2CF9AE}" pid="4" name="MSIP_Label_340bcb0f-5b51-4b6e-b1dd-058f2ad3bb86_Method">
    <vt:lpwstr>Standard</vt:lpwstr>
  </property>
  <property fmtid="{D5CDD505-2E9C-101B-9397-08002B2CF9AE}" pid="5" name="MSIP_Label_340bcb0f-5b51-4b6e-b1dd-058f2ad3bb86_Name">
    <vt:lpwstr>社内情報利用</vt:lpwstr>
  </property>
  <property fmtid="{D5CDD505-2E9C-101B-9397-08002B2CF9AE}" pid="6" name="MSIP_Label_340bcb0f-5b51-4b6e-b1dd-058f2ad3bb86_SiteId">
    <vt:lpwstr>e7b9c1d5-0d8a-4ce9-84f5-a3b79615e52e</vt:lpwstr>
  </property>
  <property fmtid="{D5CDD505-2E9C-101B-9397-08002B2CF9AE}" pid="7" name="MSIP_Label_340bcb0f-5b51-4b6e-b1dd-058f2ad3bb86_ActionId">
    <vt:lpwstr>430aa20c-f89f-4386-8d01-c4b385ec5604</vt:lpwstr>
  </property>
  <property fmtid="{D5CDD505-2E9C-101B-9397-08002B2CF9AE}" pid="8" name="MSIP_Label_340bcb0f-5b51-4b6e-b1dd-058f2ad3bb86_ContentBits">
    <vt:lpwstr>2</vt:lpwstr>
  </property>
  <property fmtid="{D5CDD505-2E9C-101B-9397-08002B2CF9AE}" pid="9" name="ContentTypeId">
    <vt:lpwstr>0x0101003BE642BA265BDA43BB094034578B5F14</vt:lpwstr>
  </property>
</Properties>
</file>