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F12" i="89"/>
  <c r="H24" i="89" s="1"/>
  <c r="Y18" i="91"/>
  <c r="P16" i="91" s="1"/>
  <c r="X50" i="94" s="1"/>
  <c r="H31" i="87" l="1"/>
  <c r="N45" i="94"/>
  <c r="M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<sst xmlns="http://schemas.openxmlformats.org/spreadsheetml/2006/main" count="3276" uniqueCount="463">
  <si>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</si>
  <si>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</si>
  <si>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</si>
  <si>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</si>
  <si>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</si>
  <si>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</si>
  <si>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</si>
  <si>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</si>
  <si>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</si>
  <si>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</si>
  <si>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</si>
  <si>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</si>
  <si>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</si>
  <si>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</si>
  <si>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</si>
  <si>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</si>
  <si>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</si>
  <si>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</si>
  <si>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</si>
  <si>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</si>
  <si>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</si>
  <si>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</si>
  <si>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</si>
  <si>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</si>
  <si>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</si>
  <si>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</si>
  <si>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</si>
  <si>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</si>
  <si>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</si>
  <si>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</si>
  <si>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</si>
  <si>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</si>
  <si>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</si>
  <si>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</si>
  <si>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</si>
  <si>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</si>
  <si>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</si>
  <si>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</si>
  <si>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</si>
  <si>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</si>
  <si>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</si>
  <si>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</si>
  <si>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</si>
  <si>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</si>
  <si>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</si>
  <si>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</si>
  <si>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</si>
  <si>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</si>
  <si>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</si>
  <si>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</si>
  <si>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</si>
  <si>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</si>
  <si>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</si>
  <si>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</si>
  <si>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</si>
  <si>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</si>
  <si>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</si>
  <si>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</si>
  <si>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</si>
  <si>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</si>
  <si>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</si>
  <si>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</si>
  <si>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</si>
  <si>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</si>
  <si>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</si>
  <si>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</si>
  <si>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</si>
  <si>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</si>
  <si>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</si>
  <si>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</si>
  <si>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</si>
  <si>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</si>
  <si>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</si>
  <si>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</si>
  <si>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</si>
  <si>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</si>
  <si>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</si>
  <si>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</si>
  <si>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</si>
  <si>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</si>
  <si>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</si>
  <si>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</si>
  <si>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</si>
  <si>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</si>
  <si>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</si>
  <si>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</si>
  <si>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</si>
  <si>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</si>
  <si>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</si>
  <si>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</si>
  <si>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</si>
  <si>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</si>
  <si>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</si>
  <si>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</si>
  <si>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</si>
  <si>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</si>
  <si>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</si>
  <si>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</si>
  <si>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</si>
  <si>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</si>
  <si>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</si>
  <si>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</si>
  <si>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</si>
  <si>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</si>
  <si>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</si>
  <si>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</si>
  <si>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</si>
  <si>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</si>
  <si>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</si>
  <si>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</si>
  <si>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</si>
  <si>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</si>
  <si>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</si>
  <si>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</si>
  <si>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</si>
  <si>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</si>
  <si>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</si>
  <si>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</si>
  <si>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</si>
  <si>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</si>
  <si>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</si>
  <si>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</si>
  <si>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</si>
  <si>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</si>
  <si>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</si>
  <si>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</si>
  <si>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</si>
  <si>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</si>
  <si>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</si>
  <si>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</si>
  <si>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</si>
  <si>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</si>
  <si>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</si>
  <si>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</si>
  <si>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</si>
  <si>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</si>
  <si>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</si>
  <si>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</si>
  <si>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</si>
  <si>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</si>
  <si>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</si>
  <si>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</si>
  <si>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</si>
  <si>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</si>
  <si>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</si>
  <si>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</si>
  <si>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</si>
  <si>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</si>
  <si>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</si>
  <si>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</si>
  <si>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</si>
  <si>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</si>
  <si>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</si>
  <si>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</si>
  <si>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</si>
  <si>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</si>
  <si>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</si>
  <si>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</si>
  <si>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</si>
  <si>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</si>
  <si>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</si>
  <si>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</si>
  <si>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</si>
  <si>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</si>
  <si>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</si>
  <si>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</si>
  <si>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</si>
  <si>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</si>
  <si>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</si>
  <si>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</si>
  <si>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</si>
  <si>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</si>
  <si>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</si>
  <si>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</si>
  <si>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</si>
  <si>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</si>
  <si>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</si>
  <si>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</si>
  <si>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</si>
  <si>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</si>
  <si>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</si>
  <si>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</si>
  <si>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</si>
  <si>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</si>
  <si>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</si>
  <si>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</si>
  <si>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</si>
  <si>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</si>
  <si>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</si>
  <si>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</si>
  <si>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</si>
  <si>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</si>
  <si>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</si>
  <si>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</si>
  <si>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</si>
  <si>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</si>
  <si>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</si>
  <si>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</si>
  <si>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</si>
  <si>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</si>
  <si>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</si>
  <si>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</si>
  <si>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</si>
  <si>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</si>
  <si>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</si>
  <si>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</si>
  <si>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</si>
  <si>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</si>
  <si>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</si>
  <si>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</si>
  <si>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</si>
  <si>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</si>
  <si>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</si>
  <si>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</si>
  <si>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</si>
  <si>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</si>
  <si>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</si>
  <si>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</si>
  <si>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</si>
  <si>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</si>
  <si>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</si>
  <si>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</si>
  <si>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</si>
  <si>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</si>
  <si>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</si>
  <si>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</si>
  <si>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</si>
  <si>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</si>
  <si>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</si>
  <si>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</si>
  <si>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</si>
  <si>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</si>
  <si>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</si>
  <si>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</si>
  <si>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</si>
  <si>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</si>
  <si>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</si>
  <si>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</si>
  <si>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</si>
  <si>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</si>
  <si>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</si>
  <si>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</si>
  <si>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</si>
  <si>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</si>
  <si>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</si>
  <si>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</si>
  <si>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</si>
  <si>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</si>
  <si>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</si>
  <si>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</si>
  <si>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</si>
  <si>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</si>
  <si>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</si>
  <si>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</si>
  <si>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</si>
  <si>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</si>
  <si>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</si>
  <si>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</si>
  <si>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</si>
  <si>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</si>
  <si>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</si>
  <si>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</si>
  <si>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</si>
  <si>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</si>
  <si>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</si>
  <si>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</si>
  <si>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</si>
  <si>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</si>
  <si>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</si>
  <si>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</si>
  <si>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</si>
  <si>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</si>
  <si>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</si>
  <si>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</si>
  <si>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</si>
  <si>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</si>
  <si>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</si>
  <si>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</si>
  <si>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</si>
  <si>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</si>
  <si>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</si>
  <si>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</si>
  <si>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</si>
  <si>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</si>
  <si>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</si>
  <si>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</si>
  <si>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</si>
  <si>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</si>
  <si>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</si>
  <si>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</si>
  <si>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</si>
  <si>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</si>
  <si>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</si>
  <si>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</si>
  <si>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</si>
  <si>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</si>
  <si>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</si>
  <si>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</si>
  <si>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</si>
  <si>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</si>
  <si>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</si>
  <si>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</si>
  <si>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</si>
  <si>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</si>
  <si>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</si>
  <si>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</si>
  <si>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</si>
  <si>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</si>
  <si>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</si>
  <si>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</si>
  <si>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</si>
  <si>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</si>
  <si>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</si>
  <si>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</si>
  <si>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</si>
  <si>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</si>
  <si>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</si>
  <si>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</si>
  <si>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</si>
  <si>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</si>
  <si>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</si>
  <si>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</si>
  <si>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</si>
  <si>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</si>
  <si>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</si>
  <si>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</si>
  <si>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</si>
  <si>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</si>
  <si>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</si>
  <si>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</si>
  <si>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</si>
  <si>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</si>
  <si>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</si>
  <si>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</si>
  <si>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</si>
  <si>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</si>
  <si>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</si>
  <si>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</si>
  <si>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</si>
  <si>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</si>
  <si>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</si>
  <si>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</si>
  <si>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</si>
  <si>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</si>
  <si>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</si>
  <si>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</si>
  <si>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</si>
  <si>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</si>
  <si>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</si>
  <si>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</si>
  <si>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</si>
  <si>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</si>
  <si>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</si>
  <si>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</si>
  <si>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</si>
  <si>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</si>
  <si>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</si>
  <si>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</si>
  <si>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</si>
  <si>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</si>
  <si>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</si>
  <si>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</si>
  <si>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</si>
  <si>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</si>
  <si>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</si>
  <si>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</si>
  <si>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</si>
  <si>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</si>
  <si>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</si>
  <si>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</si>
  <si>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</si>
  <si>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</si>
  <si>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</si>
  <si>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</si>
  <si>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</si>
  <si>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</si>
  <si>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</si>
  <si>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</si>
  <si>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</si>
  <si>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</si>
  <si>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</si>
  <si>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</si>
  <si>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</si>
  <si>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</si>
  <si>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</si>
  <si>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</si>
  <si>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</si>
  <si>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</si>
  <si>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</si>
  <si>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</si>
  <si>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</si>
  <si>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</si>
  <si>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</si>
  <si>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</si>
  <si>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</si>
  <si>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</si>
  <si>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</si>
  <si>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</si>
  <si>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</si>
  <si>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</si>
  <si>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</si>
  <si>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</si>
  <si>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</si>
  <si>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</si>
  <si>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</si>
  <si>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</si>
  <si>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</si>
  <si>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</si>
  <si>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</si>
  <si>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</si>
  <si>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</si>
  <si>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</si>
  <si>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</si>
  <si>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</si>
  <si>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</si>
  <si>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</si>
  <si>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</si>
  <si>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</si>
  <si>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</si>
  <si>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</si>
  <si>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</si>
  <si>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</si>
  <si>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</si>
  <si>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</si>
  <si>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</si>
  <si>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</si>
  <si>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</si>
  <si>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</si>
  <si>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</si>
  <si>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</si>
  <si>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</si>
  <si>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</si>
  <si>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</si>
  <si>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</si>
  <si>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</si>
  <si>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</si>
  <si>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</si>
  <si>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</si>
  <si>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</si>
  <si>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</si>
  <si>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</si>
  <si>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</si>
  <si>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</si>
  <si>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</si>
  <si>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</si>
  <si>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</si>
  <si>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</si>
  <si>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</si>
  <si>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</si>
  <si>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</si>
  <si>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</si>
  <si>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045-226-2434</t>
    <phoneticPr fontId="3"/>
  </si>
  <si>
    <t>神奈川県横浜市西区高島1-1-2
横浜三井ビルディング27階</t>
    <phoneticPr fontId="3"/>
  </si>
  <si>
    <t>○</t>
  </si>
  <si>
    <t>令和 6 年 6 月 20 日</t>
    <phoneticPr fontId="3"/>
  </si>
  <si>
    <t>三井ホーム株式会社　神奈川支社
神奈川建設事業部長　荒木　久司</t>
    <phoneticPr fontId="3"/>
  </si>
  <si>
    <t>三井ホーム株式会社　神奈川支社　神奈川建設事業部</t>
    <phoneticPr fontId="3"/>
  </si>
  <si>
    <t>神奈川県横浜市西区高島1-1-2横浜三井ビルディング27階</t>
    <phoneticPr fontId="3"/>
  </si>
  <si>
    <t>045-226-2434</t>
    <phoneticPr fontId="3"/>
  </si>
  <si>
    <t>横浜市長</t>
    <phoneticPr fontId="3"/>
  </si>
  <si>
    <t>Ｄ－建設業</t>
    <phoneticPr fontId="3"/>
  </si>
  <si>
    <t>木造建築工事</t>
    <phoneticPr fontId="3"/>
  </si>
  <si>
    <t>非公表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</si>
</sst>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453</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454</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459</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455</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458</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456</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2704</v>
      </c>
      <c r="N48" s="573"/>
      <c r="O48" s="574"/>
    </row>
    <row r="49" spans="3:21" ht="18" customHeight="1" x14ac:dyDescent="0.15">
      <c r="C49" s="523" t="s">
        <v>11</v>
      </c>
      <c r="D49" s="555"/>
      <c r="E49" s="556"/>
      <c r="F49" s="542" t="s">
        <v>457</v>
      </c>
      <c r="G49" s="543"/>
      <c r="H49" s="543"/>
      <c r="I49" s="543"/>
      <c r="J49" s="543"/>
      <c r="K49" s="543"/>
      <c r="L49" s="471" t="s">
        <v>172</v>
      </c>
      <c r="M49" s="474"/>
      <c r="N49" s="575" t="s">
        <v>451</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460</v>
      </c>
      <c r="G52" s="611"/>
      <c r="H52" s="611"/>
      <c r="I52" s="611"/>
      <c r="J52" s="36" t="s">
        <v>47</v>
      </c>
      <c r="K52" s="36"/>
      <c r="L52" s="612" t="s">
        <v>461</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t="s">
        <v>462</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350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5192</v>
      </c>
      <c r="I63" s="293" t="s">
        <v>4</v>
      </c>
      <c r="J63" s="594" t="s">
        <v>324</v>
      </c>
      <c r="K63" s="595"/>
      <c r="L63" s="596"/>
      <c r="M63" s="592">
        <f>+別紙!AA14</f>
        <v>5192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4729.4000000000005</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417.8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414.9</v>
      </c>
      <c r="E24" s="655"/>
      <c r="F24" s="655"/>
      <c r="G24" s="212" t="s">
        <v>198</v>
      </c>
      <c r="H24" s="644">
        <f>+F12</f>
        <v>417.8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284.10000000000002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417.8</v>
      </c>
      <c r="Q27" s="704"/>
      <c r="R27" s="704"/>
      <c r="S27" s="704"/>
      <c r="T27" s="54" t="s">
        <v>38</v>
      </c>
      <c r="U27" s="74"/>
      <c r="V27" s="74"/>
      <c r="Y27" s="72" t="s">
        <v>39</v>
      </c>
      <c r="Z27" s="75"/>
      <c r="AH27" s="63"/>
      <c r="AI27" s="63"/>
      <c r="AJ27" s="63"/>
      <c r="AK27" s="63"/>
      <c r="AL27" s="674">
        <f>+AH18+P27</f>
        <v>417.8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284.10000000000002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414.9</v>
      </c>
      <c r="E29" s="655"/>
      <c r="F29" s="655"/>
      <c r="G29" s="212" t="s">
        <v>198</v>
      </c>
      <c r="H29" s="644">
        <f>+AL27</f>
        <v>417.8</v>
      </c>
      <c r="I29" s="645"/>
      <c r="J29" s="212" t="s">
        <v>198</v>
      </c>
      <c r="M29" s="653"/>
      <c r="P29" s="66"/>
      <c r="Q29" s="158"/>
      <c r="R29" s="61" t="s">
        <v>183</v>
      </c>
      <c r="S29" s="699" t="s">
        <v>33</v>
      </c>
      <c r="T29" s="702"/>
      <c r="U29" s="702"/>
      <c r="V29" s="703"/>
      <c r="W29" s="58"/>
      <c r="X29" s="76"/>
      <c r="Y29" s="659" t="s">
        <v>258</v>
      </c>
      <c r="Z29" s="660"/>
      <c r="AA29" s="700">
        <v>133.69999999999999</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417.8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278</v>
      </c>
      <c r="E31" s="655"/>
      <c r="F31" s="655"/>
      <c r="G31" s="212" t="s">
        <v>198</v>
      </c>
      <c r="H31" s="644">
        <f>+AS24</f>
        <v>284.10000000000002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41.2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46.7</v>
      </c>
      <c r="E24" s="655"/>
      <c r="F24" s="655"/>
      <c r="G24" s="212" t="s">
        <v>198</v>
      </c>
      <c r="H24" s="644">
        <f>+F12</f>
        <v>41.2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37.5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41.2</v>
      </c>
      <c r="Q27" s="704"/>
      <c r="R27" s="704"/>
      <c r="S27" s="704"/>
      <c r="T27" s="54" t="s">
        <v>38</v>
      </c>
      <c r="U27" s="74"/>
      <c r="V27" s="74"/>
      <c r="Y27" s="72" t="s">
        <v>39</v>
      </c>
      <c r="Z27" s="75"/>
      <c r="AH27" s="63"/>
      <c r="AI27" s="63"/>
      <c r="AJ27" s="63"/>
      <c r="AK27" s="63"/>
      <c r="AL27" s="674">
        <f>+AH18+P27</f>
        <v>41.2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37.5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46.7</v>
      </c>
      <c r="E29" s="655"/>
      <c r="F29" s="655"/>
      <c r="G29" s="212" t="s">
        <v>198</v>
      </c>
      <c r="H29" s="644">
        <f>+AL27</f>
        <v>41.2</v>
      </c>
      <c r="I29" s="645"/>
      <c r="J29" s="212" t="s">
        <v>198</v>
      </c>
      <c r="M29" s="653"/>
      <c r="P29" s="66"/>
      <c r="Q29" s="158"/>
      <c r="R29" s="61" t="s">
        <v>183</v>
      </c>
      <c r="S29" s="699" t="s">
        <v>33</v>
      </c>
      <c r="T29" s="702"/>
      <c r="U29" s="702"/>
      <c r="V29" s="703"/>
      <c r="W29" s="58"/>
      <c r="X29" s="76"/>
      <c r="Y29" s="659" t="s">
        <v>258</v>
      </c>
      <c r="Z29" s="660"/>
      <c r="AA29" s="700">
        <v>3.7</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41.2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42.5</v>
      </c>
      <c r="E31" s="655"/>
      <c r="F31" s="655"/>
      <c r="G31" s="212" t="s">
        <v>198</v>
      </c>
      <c r="H31" s="644">
        <f>+AS24</f>
        <v>37.5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1230.8000000000002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1238.0999999999999</v>
      </c>
      <c r="E24" s="655"/>
      <c r="F24" s="655"/>
      <c r="G24" s="212" t="s">
        <v>198</v>
      </c>
      <c r="H24" s="644">
        <f>+F12</f>
        <v>1230.8000000000002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1193.9000000000001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1230.8000000000002</v>
      </c>
      <c r="Q27" s="704"/>
      <c r="R27" s="704"/>
      <c r="S27" s="704"/>
      <c r="T27" s="54" t="s">
        <v>38</v>
      </c>
      <c r="U27" s="74"/>
      <c r="V27" s="74"/>
      <c r="Y27" s="72" t="s">
        <v>39</v>
      </c>
      <c r="Z27" s="75"/>
      <c r="AH27" s="63"/>
      <c r="AI27" s="63"/>
      <c r="AJ27" s="63"/>
      <c r="AK27" s="63"/>
      <c r="AL27" s="674">
        <f>+AH18+P27</f>
        <v>1230.8000000000002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1193.9000000000001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1238.0999999999999</v>
      </c>
      <c r="E29" s="655"/>
      <c r="F29" s="655"/>
      <c r="G29" s="212" t="s">
        <v>198</v>
      </c>
      <c r="H29" s="644">
        <f>+AL27</f>
        <v>1230.8000000000002</v>
      </c>
      <c r="I29" s="645"/>
      <c r="J29" s="212" t="s">
        <v>198</v>
      </c>
      <c r="M29" s="653"/>
      <c r="P29" s="66"/>
      <c r="Q29" s="158"/>
      <c r="R29" s="61" t="s">
        <v>183</v>
      </c>
      <c r="S29" s="699" t="s">
        <v>33</v>
      </c>
      <c r="T29" s="702"/>
      <c r="U29" s="702"/>
      <c r="V29" s="703"/>
      <c r="W29" s="58"/>
      <c r="X29" s="76"/>
      <c r="Y29" s="659" t="s">
        <v>258</v>
      </c>
      <c r="Z29" s="660"/>
      <c r="AA29" s="700">
        <v>36.9</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1230.8000000000002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1201</v>
      </c>
      <c r="E31" s="655"/>
      <c r="F31" s="655"/>
      <c r="G31" s="212" t="s">
        <v>198</v>
      </c>
      <c r="H31" s="644">
        <f>+AS24</f>
        <v>1193.9000000000001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3.1</v>
      </c>
      <c r="E24" s="655"/>
      <c r="F24" s="655"/>
      <c r="G24" s="212" t="s">
        <v>198</v>
      </c>
      <c r="H24" s="644">
        <f>+F12</f>
        <v>4.8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4.8</v>
      </c>
      <c r="Q27" s="704"/>
      <c r="R27" s="704"/>
      <c r="S27" s="704"/>
      <c r="T27" s="54" t="s">
        <v>38</v>
      </c>
      <c r="U27" s="74"/>
      <c r="V27" s="74"/>
      <c r="Y27" s="72" t="s">
        <v>39</v>
      </c>
      <c r="Z27" s="75"/>
      <c r="AH27" s="63"/>
      <c r="AI27" s="63"/>
      <c r="AJ27" s="63"/>
      <c r="AK27" s="63"/>
      <c r="AL27" s="674">
        <f>+AH18+P27</f>
        <v>4.8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3.1</v>
      </c>
      <c r="E29" s="655"/>
      <c r="F29" s="655"/>
      <c r="G29" s="212" t="s">
        <v>198</v>
      </c>
      <c r="H29" s="644">
        <f>+AL27</f>
        <v>4.8</v>
      </c>
      <c r="I29" s="645"/>
      <c r="J29" s="212" t="s">
        <v>198</v>
      </c>
      <c r="M29" s="653"/>
      <c r="P29" s="66"/>
      <c r="Q29" s="158"/>
      <c r="R29" s="61" t="s">
        <v>183</v>
      </c>
      <c r="S29" s="699" t="s">
        <v>33</v>
      </c>
      <c r="T29" s="702"/>
      <c r="U29" s="702"/>
      <c r="V29" s="703"/>
      <c r="W29" s="58"/>
      <c r="X29" s="76"/>
      <c r="Y29" s="659" t="s">
        <v>258</v>
      </c>
      <c r="Z29" s="660"/>
      <c r="AA29" s="700">
        <v>0.6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2.4</v>
      </c>
      <c r="E31" s="655"/>
      <c r="F31" s="655"/>
      <c r="G31" s="212" t="s">
        <v>198</v>
      </c>
      <c r="H31" s="644">
        <f>+AS24</f>
        <v>4.2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40.299999999999997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57</v>
      </c>
      <c r="E24" s="655"/>
      <c r="F24" s="655"/>
      <c r="G24" s="212" t="s">
        <v>198</v>
      </c>
      <c r="H24" s="644">
        <f>+F12</f>
        <v>40.299999999999997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39.9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40.299999999999997</v>
      </c>
      <c r="Q27" s="704"/>
      <c r="R27" s="704"/>
      <c r="S27" s="704"/>
      <c r="T27" s="54" t="s">
        <v>38</v>
      </c>
      <c r="U27" s="74"/>
      <c r="V27" s="74"/>
      <c r="Y27" s="72" t="s">
        <v>39</v>
      </c>
      <c r="Z27" s="75"/>
      <c r="AH27" s="63"/>
      <c r="AI27" s="63"/>
      <c r="AJ27" s="63"/>
      <c r="AK27" s="63"/>
      <c r="AL27" s="674">
        <f>+AH18+P27</f>
        <v>40.299999999999997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39.9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57</v>
      </c>
      <c r="E29" s="655"/>
      <c r="F29" s="655"/>
      <c r="G29" s="212" t="s">
        <v>198</v>
      </c>
      <c r="H29" s="644">
        <f>+AL27</f>
        <v>40.299999999999997</v>
      </c>
      <c r="I29" s="645"/>
      <c r="J29" s="212" t="s">
        <v>198</v>
      </c>
      <c r="M29" s="653"/>
      <c r="P29" s="66"/>
      <c r="Q29" s="158"/>
      <c r="R29" s="61" t="s">
        <v>183</v>
      </c>
      <c r="S29" s="699" t="s">
        <v>33</v>
      </c>
      <c r="T29" s="702"/>
      <c r="U29" s="702"/>
      <c r="V29" s="703"/>
      <c r="W29" s="58"/>
      <c r="X29" s="76"/>
      <c r="Y29" s="659" t="s">
        <v>258</v>
      </c>
      <c r="Z29" s="660"/>
      <c r="AA29" s="700">
        <v>0.4</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40.299999999999997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55.9</v>
      </c>
      <c r="E31" s="655"/>
      <c r="F31" s="655"/>
      <c r="G31" s="212" t="s">
        <v>198</v>
      </c>
      <c r="H31" s="644">
        <f>+AS24</f>
        <v>39.9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465.8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458.3</v>
      </c>
      <c r="E24" s="655"/>
      <c r="F24" s="655"/>
      <c r="G24" s="212" t="s">
        <v>198</v>
      </c>
      <c r="H24" s="644">
        <f>+F12</f>
        <v>465.8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405.2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465.8</v>
      </c>
      <c r="Q27" s="704"/>
      <c r="R27" s="704"/>
      <c r="S27" s="704"/>
      <c r="T27" s="54" t="s">
        <v>38</v>
      </c>
      <c r="U27" s="74"/>
      <c r="V27" s="74"/>
      <c r="Y27" s="72" t="s">
        <v>39</v>
      </c>
      <c r="Z27" s="75"/>
      <c r="AH27" s="63"/>
      <c r="AI27" s="63"/>
      <c r="AJ27" s="63"/>
      <c r="AK27" s="63"/>
      <c r="AL27" s="674">
        <f>+AH18+P27</f>
        <v>465.8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405.2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458.3</v>
      </c>
      <c r="E29" s="655"/>
      <c r="F29" s="655"/>
      <c r="G29" s="212" t="s">
        <v>198</v>
      </c>
      <c r="H29" s="644">
        <f>+AL27</f>
        <v>465.8</v>
      </c>
      <c r="I29" s="645"/>
      <c r="J29" s="212" t="s">
        <v>198</v>
      </c>
      <c r="M29" s="653"/>
      <c r="P29" s="66"/>
      <c r="Q29" s="158"/>
      <c r="R29" s="61" t="s">
        <v>183</v>
      </c>
      <c r="S29" s="699" t="s">
        <v>33</v>
      </c>
      <c r="T29" s="702"/>
      <c r="U29" s="702"/>
      <c r="V29" s="703"/>
      <c r="W29" s="58"/>
      <c r="X29" s="76"/>
      <c r="Y29" s="659" t="s">
        <v>258</v>
      </c>
      <c r="Z29" s="660"/>
      <c r="AA29" s="700">
        <v>60.6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465.8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307.10000000000002</v>
      </c>
      <c r="E31" s="655"/>
      <c r="F31" s="655"/>
      <c r="G31" s="212" t="s">
        <v>198</v>
      </c>
      <c r="H31" s="644">
        <f>+AS24</f>
        <v>405.2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2796.8</v>
      </c>
      <c r="E24" s="655"/>
      <c r="F24" s="655"/>
      <c r="G24" s="212" t="s">
        <v>198</v>
      </c>
      <c r="H24" s="644">
        <f>+F12</f>
        <v>1799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1763.1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1799</v>
      </c>
      <c r="Q27" s="704"/>
      <c r="R27" s="704"/>
      <c r="S27" s="704"/>
      <c r="T27" s="54" t="s">
        <v>38</v>
      </c>
      <c r="U27" s="74"/>
      <c r="V27" s="74"/>
      <c r="Y27" s="72" t="s">
        <v>39</v>
      </c>
      <c r="Z27" s="75"/>
      <c r="AH27" s="63"/>
      <c r="AI27" s="63"/>
      <c r="AJ27" s="63"/>
      <c r="AK27" s="63"/>
      <c r="AL27" s="674">
        <f>+AH18+P27</f>
        <v>1799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1763.1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2796.8</v>
      </c>
      <c r="E29" s="655"/>
      <c r="F29" s="655"/>
      <c r="G29" s="212" t="s">
        <v>198</v>
      </c>
      <c r="H29" s="644">
        <f>+AL27</f>
        <v>1799</v>
      </c>
      <c r="I29" s="645"/>
      <c r="J29" s="212" t="s">
        <v>198</v>
      </c>
      <c r="M29" s="653"/>
      <c r="P29" s="66"/>
      <c r="Q29" s="158"/>
      <c r="R29" s="61" t="s">
        <v>183</v>
      </c>
      <c r="S29" s="699" t="s">
        <v>33</v>
      </c>
      <c r="T29" s="702"/>
      <c r="U29" s="702"/>
      <c r="V29" s="703"/>
      <c r="W29" s="58"/>
      <c r="X29" s="76"/>
      <c r="Y29" s="659" t="s">
        <v>258</v>
      </c>
      <c r="Z29" s="660"/>
      <c r="AA29" s="700">
        <v>35.9</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1799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2684.9</v>
      </c>
      <c r="E31" s="655"/>
      <c r="F31" s="655"/>
      <c r="G31" s="212" t="s">
        <v>198</v>
      </c>
      <c r="H31" s="644">
        <f>+AS24</f>
        <v>1763.1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三井ホーム株式会社　神奈川支社　神奈川建設事業部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134.80000000000001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177.1</v>
      </c>
      <c r="E24" s="655"/>
      <c r="F24" s="655"/>
      <c r="G24" s="212" t="s">
        <v>198</v>
      </c>
      <c r="H24" s="644">
        <f>+F12</f>
        <v>134.80000000000001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122.7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134.80000000000001</v>
      </c>
      <c r="Q27" s="704"/>
      <c r="R27" s="704"/>
      <c r="S27" s="704"/>
      <c r="T27" s="54" t="s">
        <v>38</v>
      </c>
      <c r="U27" s="74"/>
      <c r="V27" s="74"/>
      <c r="Y27" s="72" t="s">
        <v>39</v>
      </c>
      <c r="Z27" s="75"/>
      <c r="AH27" s="63"/>
      <c r="AI27" s="63"/>
      <c r="AJ27" s="63"/>
      <c r="AK27" s="63"/>
      <c r="AL27" s="674">
        <f>+AH18+P27</f>
        <v>134.80000000000001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122.7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177.1</v>
      </c>
      <c r="E29" s="655"/>
      <c r="F29" s="655"/>
      <c r="G29" s="212" t="s">
        <v>198</v>
      </c>
      <c r="H29" s="644">
        <f>+AL27</f>
        <v>134.80000000000001</v>
      </c>
      <c r="I29" s="645"/>
      <c r="J29" s="212" t="s">
        <v>198</v>
      </c>
      <c r="M29" s="653"/>
      <c r="P29" s="66"/>
      <c r="Q29" s="158"/>
      <c r="R29" s="61" t="s">
        <v>183</v>
      </c>
      <c r="S29" s="699" t="s">
        <v>33</v>
      </c>
      <c r="T29" s="702"/>
      <c r="U29" s="702"/>
      <c r="V29" s="703"/>
      <c r="W29" s="58"/>
      <c r="X29" s="76"/>
      <c r="Y29" s="659" t="s">
        <v>258</v>
      </c>
      <c r="Z29" s="660"/>
      <c r="AA29" s="700">
        <v>12.1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134.80000000000001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157.6</v>
      </c>
      <c r="E31" s="655"/>
      <c r="F31" s="655"/>
      <c r="G31" s="212" t="s">
        <v>198</v>
      </c>
      <c r="H31" s="644">
        <f>+AS24</f>
        <v>122.7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三井ホーム株式会社　神奈川支社　神奈川建設事業部</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414.9</v>
      </c>
      <c r="M9" s="393">
        <f>IF(OR(ｷ.紙くず!D24&gt;0,ｷ.紙くず!D24&lt;0),ｷ.紙くず!D24,IF(M$19&gt;0,"0",0))</f>
        <v>46.7</v>
      </c>
      <c r="N9" s="393">
        <f>IF(OR(ｸ.木くず!D24&gt;0,ｸ.木くず!D24&lt;0),ｸ.木くず!D24,IF(N$19&gt;0,"0",0))</f>
        <v>1238.0999999999999</v>
      </c>
      <c r="O9" s="393">
        <f>IF(OR(ｹ.繊維くず!D24&gt;0,ｹ.繊維くず!D24&lt;0),ｹ.繊維くず!D24,IF(O$19&gt;0,"0",0))</f>
        <v>3.1</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57</v>
      </c>
      <c r="T9" s="393">
        <f>IF(OR(ｾ.ｶﾞﾗｽ･ｺﾝｸﾘ･陶磁器くず!D24&gt;0,ｾ.ｶﾞﾗｽ･ｺﾝｸﾘ･陶磁器くず!D24&lt;0),ｾ.ｶﾞﾗｽ･ｺﾝｸﾘ･陶磁器くず!D24,IF(T$19&gt;0,"0",0))</f>
        <v>458.3</v>
      </c>
      <c r="U9" s="393">
        <f>IF(OR(ｿ.鉱さい!D24&gt;0,ｿ.鉱さい!D24&lt;0),ｿ.鉱さい!D24,IF(U$19&gt;0,"0",0))</f>
        <v>0</v>
      </c>
      <c r="V9" s="393">
        <f>IF(OR(ﾀ.がれき類!D24&gt;0,ﾀ.がれき類!D24&lt;0),ﾀ.がれき類!D24,IF(V$19&gt;0,"0",0))</f>
        <v>2796.8</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177.1</v>
      </c>
      <c r="AA9" s="395">
        <f>IF(SUM(G9:Z9)&gt;0,SUM(G9:Z9),IF(AA$19&gt;0,"0",0))</f>
        <v>5192</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414.9</v>
      </c>
      <c r="M14" s="399">
        <f>IF(OR(ｷ.紙くず!D29&gt;0,ｷ.紙くず!D29&lt;0),ｷ.紙くず!D29,IF(M$19&gt;0,"0",0))</f>
        <v>46.7</v>
      </c>
      <c r="N14" s="399">
        <f>IF(OR(ｸ.木くず!D29&gt;0,ｸ.木くず!D29&lt;0),ｸ.木くず!D29,IF(N$19&gt;0,"0",0))</f>
        <v>1238.0999999999999</v>
      </c>
      <c r="O14" s="399">
        <f>IF(OR(ｹ.繊維くず!D29&gt;0,ｹ.繊維くず!D29&lt;0),ｹ.繊維くず!D29,IF(O$19&gt;0,"0",0))</f>
        <v>3.1</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57</v>
      </c>
      <c r="T14" s="399">
        <f>IF(OR(ｾ.ｶﾞﾗｽ･ｺﾝｸﾘ･陶磁器くず!D29&gt;0,ｾ.ｶﾞﾗｽ･ｺﾝｸﾘ･陶磁器くず!D29&lt;0),ｾ.ｶﾞﾗｽ･ｺﾝｸﾘ･陶磁器くず!D29,IF(T$19&gt;0,"0",0))</f>
        <v>458.3</v>
      </c>
      <c r="U14" s="399">
        <f>IF(OR(ｿ.鉱さい!D29&gt;0,ｿ.鉱さい!D29&lt;0),ｿ.鉱さい!D29,IF(U$19&gt;0,"0",0))</f>
        <v>0</v>
      </c>
      <c r="V14" s="399">
        <f>IF(OR(ﾀ.がれき類!D29&gt;0,ﾀ.がれき類!D29&lt;0),ﾀ.がれき類!D29,IF(V$19&gt;0,"0",0))</f>
        <v>2796.8</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177.1</v>
      </c>
      <c r="AA14" s="401">
        <f t="shared" si="0"/>
        <v>5192</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278</v>
      </c>
      <c r="M16" s="399">
        <f>IF(OR(ｷ.紙くず!D31&gt;0,ｷ.紙くず!D31&lt;0),ｷ.紙くず!D31,IF(M$19&gt;0,"0",0))</f>
        <v>42.5</v>
      </c>
      <c r="N16" s="399">
        <f>IF(OR(ｸ.木くず!D31&gt;0,ｸ.木くず!D31&lt;0),ｸ.木くず!D31,IF(N$19&gt;0,"0",0))</f>
        <v>1201</v>
      </c>
      <c r="O16" s="399">
        <f>IF(OR(ｹ.繊維くず!D31&gt;0,ｹ.繊維くず!D31&lt;0),ｹ.繊維くず!D31,IF(O$19&gt;0,"0",0))</f>
        <v>2.4</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55.9</v>
      </c>
      <c r="T16" s="399">
        <f>IF(OR(ｾ.ｶﾞﾗｽ･ｺﾝｸﾘ･陶磁器くず!D31&gt;0,ｾ.ｶﾞﾗｽ･ｺﾝｸﾘ･陶磁器くず!D31&lt;0),ｾ.ｶﾞﾗｽ･ｺﾝｸﾘ･陶磁器くず!D31,IF(T$19&gt;0,"0",0))</f>
        <v>307.10000000000002</v>
      </c>
      <c r="U16" s="399">
        <f>IF(OR(ｿ.鉱さい!D31&gt;0,ｿ.鉱さい!D31&lt;0),ｿ.鉱さい!D31,IF(U$19&gt;0,"0",0))</f>
        <v>0</v>
      </c>
      <c r="V16" s="399">
        <f>IF(OR(ﾀ.がれき類!D31&gt;0,ﾀ.がれき類!D31&lt;0),ﾀ.がれき類!D31,IF(V$19&gt;0,"0",0))</f>
        <v>2684.9</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157.6</v>
      </c>
      <c r="AA16" s="401">
        <f t="shared" si="0"/>
        <v>4729.4000000000005</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417.8</v>
      </c>
      <c r="M19" s="405">
        <f t="shared" si="1"/>
        <v>41.2</v>
      </c>
      <c r="N19" s="405">
        <f t="shared" si="1"/>
        <v>1230.8000000000002</v>
      </c>
      <c r="O19" s="405">
        <f t="shared" si="1"/>
        <v>4.8</v>
      </c>
      <c r="P19" s="405">
        <f t="shared" si="1"/>
        <v>0</v>
      </c>
      <c r="Q19" s="405">
        <f t="shared" si="1"/>
        <v>0</v>
      </c>
      <c r="R19" s="405">
        <f t="shared" si="1"/>
        <v>0</v>
      </c>
      <c r="S19" s="405">
        <f t="shared" si="1"/>
        <v>40.299999999999997</v>
      </c>
      <c r="T19" s="405">
        <f t="shared" si="1"/>
        <v>465.8</v>
      </c>
      <c r="U19" s="405">
        <f t="shared" si="1"/>
        <v>0</v>
      </c>
      <c r="V19" s="405">
        <f t="shared" si="1"/>
        <v>1799</v>
      </c>
      <c r="W19" s="405">
        <f t="shared" si="1"/>
        <v>0</v>
      </c>
      <c r="X19" s="405">
        <f t="shared" si="1"/>
        <v>0</v>
      </c>
      <c r="Y19" s="405">
        <f t="shared" si="1"/>
        <v>0</v>
      </c>
      <c r="Z19" s="406">
        <f t="shared" si="1"/>
        <v>134.80000000000001</v>
      </c>
      <c r="AA19" s="407">
        <f t="shared" ref="AA19:AA25" si="2">SUM(G19:Z19)</f>
        <v>4134.5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417.8</v>
      </c>
      <c r="M37" s="441">
        <f t="shared" si="8"/>
        <v>41.2</v>
      </c>
      <c r="N37" s="441">
        <f t="shared" si="8"/>
        <v>1230.8000000000002</v>
      </c>
      <c r="O37" s="441">
        <f t="shared" si="8"/>
        <v>4.8</v>
      </c>
      <c r="P37" s="441">
        <f t="shared" si="8"/>
        <v>0</v>
      </c>
      <c r="Q37" s="441">
        <f t="shared" si="8"/>
        <v>0</v>
      </c>
      <c r="R37" s="441">
        <f t="shared" si="8"/>
        <v>0</v>
      </c>
      <c r="S37" s="441">
        <f t="shared" si="8"/>
        <v>40.299999999999997</v>
      </c>
      <c r="T37" s="441">
        <f t="shared" si="8"/>
        <v>465.8</v>
      </c>
      <c r="U37" s="441">
        <f t="shared" si="8"/>
        <v>0</v>
      </c>
      <c r="V37" s="441">
        <f t="shared" si="8"/>
        <v>1799</v>
      </c>
      <c r="W37" s="441">
        <f t="shared" si="8"/>
        <v>0</v>
      </c>
      <c r="X37" s="441">
        <f t="shared" si="8"/>
        <v>0</v>
      </c>
      <c r="Y37" s="441">
        <f t="shared" si="8"/>
        <v>0</v>
      </c>
      <c r="Z37" s="442">
        <f t="shared" si="8"/>
        <v>134.80000000000001</v>
      </c>
      <c r="AA37" s="443">
        <f t="shared" si="4"/>
        <v>4134.5</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417.8</v>
      </c>
      <c r="M38" s="432">
        <f t="shared" si="9"/>
        <v>41.2</v>
      </c>
      <c r="N38" s="432">
        <f t="shared" si="9"/>
        <v>1230.8000000000002</v>
      </c>
      <c r="O38" s="432">
        <f t="shared" si="9"/>
        <v>4.8</v>
      </c>
      <c r="P38" s="432">
        <f t="shared" si="9"/>
        <v>0</v>
      </c>
      <c r="Q38" s="432">
        <f t="shared" si="9"/>
        <v>0</v>
      </c>
      <c r="R38" s="432">
        <f t="shared" si="9"/>
        <v>0</v>
      </c>
      <c r="S38" s="432">
        <f t="shared" si="9"/>
        <v>40.299999999999997</v>
      </c>
      <c r="T38" s="432">
        <f t="shared" si="9"/>
        <v>465.8</v>
      </c>
      <c r="U38" s="432">
        <f t="shared" si="9"/>
        <v>0</v>
      </c>
      <c r="V38" s="432">
        <f t="shared" si="9"/>
        <v>1799</v>
      </c>
      <c r="W38" s="432">
        <f t="shared" si="9"/>
        <v>0</v>
      </c>
      <c r="X38" s="432">
        <f t="shared" si="9"/>
        <v>0</v>
      </c>
      <c r="Y38" s="432">
        <f t="shared" si="9"/>
        <v>0</v>
      </c>
      <c r="Z38" s="433">
        <f t="shared" si="9"/>
        <v>134.80000000000001</v>
      </c>
      <c r="AA38" s="434">
        <f t="shared" si="4"/>
        <v>4134.5</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284.10000000000002</v>
      </c>
      <c r="M39" s="435">
        <f>+ｷ.紙くず!$AA$28</f>
        <v>37.5</v>
      </c>
      <c r="N39" s="435">
        <f>+ｸ.木くず!$AA$28</f>
        <v>1193.9000000000001</v>
      </c>
      <c r="O39" s="435">
        <f>+ｹ.繊維くず!$AA$28</f>
        <v>4.2</v>
      </c>
      <c r="P39" s="435">
        <f>+ｺ.動植物性残さ!$AA$28</f>
        <v>0</v>
      </c>
      <c r="Q39" s="435">
        <f>+ｻ.動物系固形不要物!$AA$28</f>
        <v>0</v>
      </c>
      <c r="R39" s="435">
        <f>+ｼ.ｺﾞﾑくず!$AA$28</f>
        <v>0</v>
      </c>
      <c r="S39" s="435">
        <f>+ｽ.金属くず!$AA$28</f>
        <v>39.9</v>
      </c>
      <c r="T39" s="435">
        <f>+ｾ.ｶﾞﾗｽ･ｺﾝｸﾘ･陶磁器くず!$AA$28</f>
        <v>405.2</v>
      </c>
      <c r="U39" s="435">
        <f>+ｿ.鉱さい!$AA$28</f>
        <v>0</v>
      </c>
      <c r="V39" s="435">
        <f>+ﾀ.がれき類!$AA$28</f>
        <v>1763.1</v>
      </c>
      <c r="W39" s="435">
        <f>+ﾁ.動物のふん尿!$AA$28</f>
        <v>0</v>
      </c>
      <c r="X39" s="435">
        <f>+ﾂ.動物の死体!$AA$28</f>
        <v>0</v>
      </c>
      <c r="Y39" s="435">
        <f>+ﾃ.ばいじん!$AA$28</f>
        <v>0</v>
      </c>
      <c r="Z39" s="436">
        <f>+ﾄ.混合廃棄物その他!$AA$28</f>
        <v>122.7</v>
      </c>
      <c r="AA39" s="437">
        <f t="shared" si="4"/>
        <v>3850.6</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133.69999999999999</v>
      </c>
      <c r="M40" s="435">
        <f>+ｷ.紙くず!$AA$29</f>
        <v>3.7</v>
      </c>
      <c r="N40" s="435">
        <f>+ｸ.木くず!$AA$29</f>
        <v>36.9</v>
      </c>
      <c r="O40" s="435">
        <f>+ｹ.繊維くず!$AA$29</f>
        <v>0.6</v>
      </c>
      <c r="P40" s="435">
        <f>+ｺ.動植物性残さ!$AA$29</f>
        <v>0</v>
      </c>
      <c r="Q40" s="435">
        <f>+ｻ.動物系固形不要物!$AA$29</f>
        <v>0</v>
      </c>
      <c r="R40" s="435">
        <f>+ｼ.ｺﾞﾑくず!$AA$29</f>
        <v>0</v>
      </c>
      <c r="S40" s="435">
        <f>+ｽ.金属くず!$AA$29</f>
        <v>0.4</v>
      </c>
      <c r="T40" s="435">
        <f>+ｾ.ｶﾞﾗｽ･ｺﾝｸﾘ･陶磁器くず!$AA$29</f>
        <v>60.6</v>
      </c>
      <c r="U40" s="435">
        <f>+ｿ.鉱さい!$AA$29</f>
        <v>0</v>
      </c>
      <c r="V40" s="435">
        <f>+ﾀ.がれき類!$AA$29</f>
        <v>35.9</v>
      </c>
      <c r="W40" s="435">
        <f>+ﾁ.動物のふん尿!$AA$29</f>
        <v>0</v>
      </c>
      <c r="X40" s="435">
        <f>+ﾂ.動物の死体!$AA$29</f>
        <v>0</v>
      </c>
      <c r="Y40" s="435">
        <f>+ﾃ.ばいじん!$AA$29</f>
        <v>0</v>
      </c>
      <c r="Z40" s="436">
        <f>+ﾄ.混合廃棄物その他!$AA$29</f>
        <v>12.1</v>
      </c>
      <c r="AA40" s="437">
        <f t="shared" si="4"/>
        <v>283.89999999999998</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417.8</v>
      </c>
      <c r="M43" s="444">
        <f>+ｷ.紙くず!$AL$27</f>
        <v>41.2</v>
      </c>
      <c r="N43" s="444">
        <f>+ｸ.木くず!$AL$27</f>
        <v>1230.8000000000002</v>
      </c>
      <c r="O43" s="444">
        <f>+ｹ.繊維くず!$AL$27</f>
        <v>4.8</v>
      </c>
      <c r="P43" s="444">
        <f>+ｺ.動植物性残さ!$AL$27</f>
        <v>0</v>
      </c>
      <c r="Q43" s="444">
        <f>+ｻ.動物系固形不要物!$AL$27</f>
        <v>0</v>
      </c>
      <c r="R43" s="444">
        <f>+ｼ.ｺﾞﾑくず!$AL$27</f>
        <v>0</v>
      </c>
      <c r="S43" s="444">
        <f>+ｽ.金属くず!$AL$27</f>
        <v>40.299999999999997</v>
      </c>
      <c r="T43" s="444">
        <f>+ｾ.ｶﾞﾗｽ･ｺﾝｸﾘ･陶磁器くず!$AL$27</f>
        <v>465.8</v>
      </c>
      <c r="U43" s="444">
        <f>+ｿ.鉱さい!$AL$27</f>
        <v>0</v>
      </c>
      <c r="V43" s="444">
        <f>+ﾀ.がれき類!$AL$27</f>
        <v>1799</v>
      </c>
      <c r="W43" s="444">
        <f>+ﾁ.動物のふん尿!$AL$27</f>
        <v>0</v>
      </c>
      <c r="X43" s="444">
        <f>+ﾂ.動物の死体!$AL$27</f>
        <v>0</v>
      </c>
      <c r="Y43" s="444">
        <f>+ﾃ.ばいじん!$AL$27</f>
        <v>0</v>
      </c>
      <c r="Z43" s="445">
        <f>+ﾄ.混合廃棄物その他!$AL$27</f>
        <v>134.80000000000001</v>
      </c>
      <c r="AA43" s="446">
        <f t="shared" si="4"/>
        <v>4134.5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284.10000000000002</v>
      </c>
      <c r="M45" s="450">
        <f>+ｷ.紙くず!$AS$24</f>
        <v>37.5</v>
      </c>
      <c r="N45" s="450">
        <f>+ｸ.木くず!$AS$24</f>
        <v>1193.9000000000001</v>
      </c>
      <c r="O45" s="450">
        <f>+ｹ.繊維くず!$AS$24</f>
        <v>4.2</v>
      </c>
      <c r="P45" s="450">
        <f>+ｺ.動植物性残さ!$AS$24</f>
        <v>0</v>
      </c>
      <c r="Q45" s="450">
        <f>+ｻ.動物系固形不要物!$AS$24</f>
        <v>0</v>
      </c>
      <c r="R45" s="450">
        <f>+ｼ.ｺﾞﾑくず!$AS$24</f>
        <v>0</v>
      </c>
      <c r="S45" s="450">
        <f>+ｽ.金属くず!$AS$24</f>
        <v>39.9</v>
      </c>
      <c r="T45" s="450">
        <f>+ｾ.ｶﾞﾗｽ･ｺﾝｸﾘ･陶磁器くず!$AS$24</f>
        <v>405.2</v>
      </c>
      <c r="U45" s="450">
        <f>+ｿ.鉱さい!$AS$24</f>
        <v>0</v>
      </c>
      <c r="V45" s="450">
        <f>+ﾀ.がれき類!$AS$24</f>
        <v>1763.1</v>
      </c>
      <c r="W45" s="450">
        <f>+ﾁ.動物のふん尿!$AS$24</f>
        <v>0</v>
      </c>
      <c r="X45" s="450">
        <f>+ﾂ.動物の死体!$AS$24</f>
        <v>0</v>
      </c>
      <c r="Y45" s="450">
        <f>+ﾃ.ばいじん!$AS$24</f>
        <v>0</v>
      </c>
      <c r="Z45" s="451">
        <f>+ﾄ.混合廃棄物その他!$AS$24</f>
        <v>122.7</v>
      </c>
      <c r="AA45" s="452">
        <f t="shared" si="4"/>
        <v>3850.6</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832.7</v>
      </c>
      <c r="M55" s="506">
        <f t="shared" si="10"/>
        <v>87.9</v>
      </c>
      <c r="N55" s="506">
        <f t="shared" si="10"/>
        <v>2468.9</v>
      </c>
      <c r="O55" s="506">
        <f t="shared" si="10"/>
        <v>7.9</v>
      </c>
      <c r="P55" s="506">
        <f t="shared" si="10"/>
        <v>0</v>
      </c>
      <c r="Q55" s="506">
        <f t="shared" si="10"/>
        <v>0</v>
      </c>
      <c r="R55" s="506">
        <f t="shared" si="10"/>
        <v>0</v>
      </c>
      <c r="S55" s="506">
        <f t="shared" si="10"/>
        <v>97.3</v>
      </c>
      <c r="T55" s="506">
        <f t="shared" si="10"/>
        <v>924.1</v>
      </c>
      <c r="U55" s="506">
        <f t="shared" si="10"/>
        <v>0</v>
      </c>
      <c r="V55" s="506">
        <f t="shared" si="10"/>
        <v>4595.8</v>
      </c>
      <c r="W55" s="506">
        <f t="shared" si="10"/>
        <v>0</v>
      </c>
      <c r="X55" s="506">
        <f t="shared" si="10"/>
        <v>0</v>
      </c>
      <c r="Y55" s="506">
        <f t="shared" si="10"/>
        <v>0</v>
      </c>
      <c r="Z55" s="506">
        <f t="shared" si="10"/>
        <v>311.89999999999998</v>
      </c>
      <c r="AA55" s="507">
        <f>+AA9+AA19+AA20</f>
        <v>9326.5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20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神奈川県横浜市西区高島1-1-2
横浜三井ビルディング27階</v>
      </c>
      <c r="K16" s="853"/>
      <c r="L16" s="854"/>
      <c r="M16" s="854"/>
      <c r="N16" s="854"/>
      <c r="O16" s="855"/>
    </row>
    <row r="17" spans="1:48" ht="26.25" customHeight="1" x14ac:dyDescent="0.15">
      <c r="C17" s="249"/>
      <c r="D17" s="250"/>
      <c r="E17" s="250"/>
      <c r="F17" s="250"/>
      <c r="G17" s="250"/>
      <c r="H17" s="254" t="s">
        <v>7</v>
      </c>
      <c r="I17" s="254"/>
      <c r="J17" s="853" t="str">
        <f>+表紙!J40</f>
        <v>三井ホーム株式会社　神奈川支社
神奈川建設事業部長　荒木　久司</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045-226-2434</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三井ホーム株式会社　神奈川支社　神奈川建設事業部</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2704</v>
      </c>
      <c r="N25" s="839"/>
      <c r="O25" s="840"/>
    </row>
    <row r="26" spans="1:48" ht="18" customHeight="1" x14ac:dyDescent="0.15">
      <c r="C26" s="819" t="s">
        <v>11</v>
      </c>
      <c r="D26" s="820"/>
      <c r="E26" s="821"/>
      <c r="F26" s="813" t="str">
        <f>+表紙!F49</f>
        <v>神奈川県横浜市西区高島1-1-2横浜三井ビルディング27階</v>
      </c>
      <c r="G26" s="814"/>
      <c r="H26" s="814"/>
      <c r="I26" s="814"/>
      <c r="J26" s="814"/>
      <c r="K26" s="814"/>
      <c r="L26" s="139" t="s">
        <v>172</v>
      </c>
      <c r="M26" s="259"/>
      <c r="N26" s="817" t="str">
        <f>IF(+表紙!N49="","",+表紙!N49)</f>
        <v>045-226-2434</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木造建築工事</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t="str">
        <f>+表紙!L54</f>
        <v>非公表</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350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5192</v>
      </c>
      <c r="I40" s="293" t="s">
        <v>4</v>
      </c>
      <c r="J40" s="594" t="s">
        <v>324</v>
      </c>
      <c r="K40" s="595"/>
      <c r="L40" s="596"/>
      <c r="M40" s="797">
        <f>+表紙!M63</f>
        <v>5192</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4729.4000000000005</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2024-06-24T02:51:12Z</dcterms:created>
  <dcterms:modified xsi:type="dcterms:W3CDTF">2024-09-05T05:49:02Z</dcterms:modified>
</cp:coreProperties>
</file>