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<sst xmlns="http://schemas.openxmlformats.org/spreadsheetml/2006/main" count="3168" uniqueCount="455">
  <si>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</si>
  <si>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</si>
  <si>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</si>
  <si>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</si>
  <si>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</si>
  <si>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</si>
  <si>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</si>
  <si>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</si>
  <si>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</si>
  <si>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</si>
  <si>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</si>
  <si>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</si>
  <si>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</si>
  <si>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</si>
  <si>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</si>
  <si>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</si>
  <si>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</si>
  <si>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</si>
  <si>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</si>
  <si>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</si>
  <si>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</si>
  <si>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</si>
  <si>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</si>
  <si>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</si>
  <si>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</si>
  <si>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</si>
  <si>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</si>
  <si>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</si>
  <si>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</si>
  <si>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</si>
  <si>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</si>
  <si>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</si>
  <si>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</si>
  <si>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</si>
  <si>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</si>
  <si>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</si>
  <si>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</si>
  <si>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</si>
  <si>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</si>
  <si>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</si>
  <si>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</si>
  <si>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</si>
  <si>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</si>
  <si>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</si>
  <si>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</si>
  <si>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</si>
  <si>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</si>
  <si>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</si>
  <si>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</si>
  <si>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</si>
  <si>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</si>
  <si>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</si>
  <si>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</si>
  <si>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</si>
  <si>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</si>
  <si>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</si>
  <si>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</si>
  <si>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</si>
  <si>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</si>
  <si>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</si>
  <si>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</si>
  <si>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</si>
  <si>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</si>
  <si>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</si>
  <si>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</si>
  <si>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</si>
  <si>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</si>
  <si>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</si>
  <si>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</si>
  <si>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</si>
  <si>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</si>
  <si>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</si>
  <si>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</si>
  <si>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</si>
  <si>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</si>
  <si>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</si>
  <si>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</si>
  <si>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</si>
  <si>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</si>
  <si>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</si>
  <si>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</si>
  <si>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</si>
  <si>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</si>
  <si>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</si>
  <si>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</si>
  <si>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</si>
  <si>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</si>
  <si>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</si>
  <si>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</si>
  <si>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</si>
  <si>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</si>
  <si>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</si>
  <si>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</si>
  <si>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</si>
  <si>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</si>
  <si>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</si>
  <si>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</si>
  <si>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</si>
  <si>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</si>
  <si>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</si>
  <si>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</si>
  <si>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</si>
  <si>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</si>
  <si>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</si>
  <si>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</si>
  <si>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</si>
  <si>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</si>
  <si>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</si>
  <si>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</si>
  <si>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</si>
  <si>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</si>
  <si>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</si>
  <si>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</si>
  <si>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</si>
  <si>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</si>
  <si>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</si>
  <si>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</si>
  <si>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</si>
  <si>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</si>
  <si>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</si>
  <si>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</si>
  <si>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</si>
  <si>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</si>
  <si>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</si>
  <si>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</si>
  <si>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</si>
  <si>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</si>
  <si>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</si>
  <si>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</si>
  <si>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</si>
  <si>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</si>
  <si>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</si>
  <si>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</si>
  <si>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</si>
  <si>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</si>
  <si>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</si>
  <si>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</si>
  <si>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</si>
  <si>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</si>
  <si>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</si>
  <si>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</si>
  <si>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</si>
  <si>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</si>
  <si>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</si>
  <si>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</si>
  <si>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</si>
  <si>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</si>
  <si>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</si>
  <si>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</si>
  <si>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</si>
  <si>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</si>
  <si>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</si>
  <si>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</si>
  <si>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</si>
  <si>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</si>
  <si>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</si>
  <si>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</si>
  <si>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</si>
  <si>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</si>
  <si>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</si>
  <si>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</si>
  <si>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</si>
  <si>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</si>
  <si>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</si>
  <si>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</si>
  <si>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</si>
  <si>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</si>
  <si>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</si>
  <si>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</si>
  <si>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</si>
  <si>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</si>
  <si>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</si>
  <si>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</si>
  <si>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</si>
  <si>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</si>
  <si>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</si>
  <si>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</si>
  <si>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</si>
  <si>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</si>
  <si>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</si>
  <si>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</si>
  <si>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</si>
  <si>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</si>
  <si>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</si>
  <si>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</si>
  <si>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</si>
  <si>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</si>
  <si>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</si>
  <si>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</si>
  <si>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</si>
  <si>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</si>
  <si>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</si>
  <si>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</si>
  <si>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</si>
  <si>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</si>
  <si>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</si>
  <si>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</si>
  <si>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</si>
  <si>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</si>
  <si>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</si>
  <si>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</si>
  <si>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</si>
  <si>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</si>
  <si>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</si>
  <si>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</si>
  <si>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</si>
  <si>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</si>
  <si>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</si>
  <si>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</si>
  <si>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</si>
  <si>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</si>
  <si>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</si>
  <si>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</si>
  <si>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</si>
  <si>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</si>
  <si>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</si>
  <si>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</si>
  <si>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</si>
  <si>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</si>
  <si>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</si>
  <si>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</si>
  <si>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</si>
  <si>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</si>
  <si>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</si>
  <si>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</si>
  <si>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</si>
  <si>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</si>
  <si>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</si>
  <si>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</si>
  <si>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</si>
  <si>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</si>
  <si>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</si>
  <si>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</si>
  <si>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</si>
  <si>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</si>
  <si>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</si>
  <si>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</si>
  <si>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</si>
  <si>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</si>
  <si>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</si>
  <si>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</si>
  <si>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</si>
  <si>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</si>
  <si>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</si>
  <si>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</si>
  <si>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</si>
  <si>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</si>
  <si>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</si>
  <si>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</si>
  <si>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</si>
  <si>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</si>
  <si>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</si>
  <si>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</si>
  <si>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</si>
  <si>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</si>
  <si>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</si>
  <si>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</si>
  <si>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</si>
  <si>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</si>
  <si>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</si>
  <si>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</si>
  <si>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</si>
  <si>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</si>
  <si>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</si>
  <si>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</si>
  <si>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</si>
  <si>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</si>
  <si>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</si>
  <si>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</si>
  <si>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</si>
  <si>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</si>
  <si>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</si>
  <si>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</si>
  <si>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</si>
  <si>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</si>
  <si>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</si>
  <si>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</si>
  <si>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</si>
  <si>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</si>
  <si>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</si>
  <si>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</si>
  <si>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</si>
  <si>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</si>
  <si>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</si>
  <si>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</si>
  <si>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</si>
  <si>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</si>
  <si>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</si>
  <si>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</si>
  <si>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</si>
  <si>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</si>
  <si>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</si>
  <si>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</si>
  <si>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</si>
  <si>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</si>
  <si>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</si>
  <si>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</si>
  <si>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</si>
  <si>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</si>
  <si>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</si>
  <si>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</si>
  <si>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</si>
  <si>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</si>
  <si>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</si>
  <si>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</si>
  <si>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</si>
  <si>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</si>
  <si>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</si>
  <si>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</si>
  <si>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</si>
  <si>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</si>
  <si>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</si>
  <si>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</si>
  <si>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</si>
  <si>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</si>
  <si>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</si>
  <si>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</si>
  <si>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</si>
  <si>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</si>
  <si>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</si>
  <si>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</si>
  <si>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</si>
  <si>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</si>
  <si>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</si>
  <si>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</si>
  <si>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</si>
  <si>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</si>
  <si>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</si>
  <si>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</si>
  <si>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</si>
  <si>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</si>
  <si>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</si>
  <si>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</si>
  <si>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</si>
  <si>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</si>
  <si>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</si>
  <si>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</si>
  <si>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</si>
  <si>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</si>
  <si>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</si>
  <si>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</si>
  <si>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</si>
  <si>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</si>
  <si>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</si>
  <si>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</si>
  <si>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</si>
  <si>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</si>
  <si>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</si>
  <si>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</si>
  <si>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</si>
  <si>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</si>
  <si>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</si>
  <si>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</si>
  <si>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</si>
  <si>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</si>
  <si>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</si>
  <si>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</si>
  <si>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</si>
  <si>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</si>
  <si>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</si>
  <si>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</si>
  <si>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</si>
  <si>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</si>
  <si>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</si>
  <si>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</si>
  <si>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</si>
  <si>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</si>
  <si>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</si>
  <si>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</si>
  <si>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</si>
  <si>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</si>
  <si>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</si>
  <si>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</si>
  <si>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</si>
  <si>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</si>
  <si>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</si>
  <si>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</si>
  <si>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</si>
  <si>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</si>
  <si>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</si>
  <si>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</si>
  <si>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</si>
  <si>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</si>
  <si>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</si>
  <si>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</si>
  <si>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</si>
  <si>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</si>
  <si>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</si>
  <si>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</si>
  <si>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</si>
  <si>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</si>
  <si>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</si>
  <si>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</si>
  <si>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</si>
  <si>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</si>
  <si>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</si>
  <si>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</si>
  <si>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</si>
  <si>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</si>
  <si>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</si>
  <si>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</si>
  <si>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</si>
  <si>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</si>
  <si>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</si>
  <si>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</si>
  <si>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</si>
  <si>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</si>
  <si>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</si>
  <si>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</si>
  <si>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</si>
  <si>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</si>
  <si>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</si>
  <si>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</si>
  <si>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</si>
  <si>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</si>
  <si>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</si>
  <si>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</si>
  <si>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</si>
  <si>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</si>
  <si>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</si>
  <si>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</si>
  <si>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</si>
  <si>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</si>
  <si>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</si>
  <si>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</si>
  <si>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</si>
  <si>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</si>
  <si>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</si>
  <si>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</si>
  <si>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</si>
  <si>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</si>
  <si>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</si>
  <si>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</si>
  <si>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</si>
  <si>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</si>
  <si>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</si>
  <si>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</si>
  <si>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</si>
  <si>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</si>
  <si>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</si>
  <si>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</si>
  <si>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</si>
  <si>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</si>
  <si>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</si>
  <si>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</si>
  <si>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横浜市南区中里1-12-25　3F</t>
    <rPh sb="0" eb="2">
      <t>ヨコハマ</t>
    </rPh>
    <rPh sb="2" eb="3">
      <t>シ</t>
    </rPh>
    <rPh sb="3" eb="4">
      <t>ミナミ</t>
    </rPh>
    <rPh sb="4" eb="5">
      <t>ク</t>
    </rPh>
    <rPh sb="5" eb="7">
      <t>ナカザト</t>
    </rPh>
    <phoneticPr fontId="3"/>
  </si>
  <si>
    <t>リック(株)横浜営業所　所長　関口 大二</t>
    <rPh sb="3" eb="6">
      <t>カブ</t>
    </rPh>
    <rPh sb="6" eb="11">
      <t>ヨコハマエイギョウショ</t>
    </rPh>
    <rPh sb="12" eb="14">
      <t>ショチョウ</t>
    </rPh>
    <rPh sb="15" eb="17">
      <t>セキグチ</t>
    </rPh>
    <rPh sb="18" eb="20">
      <t>ダイジ</t>
    </rPh>
    <phoneticPr fontId="3"/>
  </si>
  <si>
    <t>045-710-1330</t>
    <phoneticPr fontId="3"/>
  </si>
  <si>
    <t>リック株式会社　横浜営業所</t>
    <rPh sb="3" eb="7">
      <t>カブシキガイシャ</t>
    </rPh>
    <rPh sb="8" eb="10">
      <t>ヨコハマ</t>
    </rPh>
    <rPh sb="10" eb="13">
      <t>エイギョウショ</t>
    </rPh>
    <phoneticPr fontId="3"/>
  </si>
  <si>
    <t>★汚泥⇒焼却⇒埋立　　　　　　　　　　　　　　　　　　　　　　　　　　　　　　　　　　　　　　　　　　　　　　　　　　　　　★廃プラスチック⇒破砕・圧縮⇒再資源化　　　　　　　　　　　　　　　　　　　　　　　　　　　　　　　　　　　　　　　　★ガラス・コンクリート・陶磁器くず⇒破砕⇒再資源化　　　　　　　　　　　　　　　　　　　　　　　　　　　　　　　　　　★がれき類⇒破砕⇒再資源化　　　　　　　　　　　　　　　　　　　　　　　　　　　　　　　　　　　　　　　　　　　　　　　★混合廃棄物・その他⇒破砕⇒再資源化・埋立　　　　　　　　　　　　　　　　　　　　　　　　　　　　　　　　　　　　　　　　　　　　　　　　　　　　　　　　　　　　　　　　　　　</t>
    <rPh sb="1" eb="3">
      <t>オデイ</t>
    </rPh>
    <rPh sb="4" eb="6">
      <t>ショウキャク</t>
    </rPh>
    <rPh sb="7" eb="9">
      <t>ウメタテ</t>
    </rPh>
    <rPh sb="63" eb="64">
      <t>ハイ</t>
    </rPh>
    <rPh sb="71" eb="73">
      <t>ハサイ</t>
    </rPh>
    <rPh sb="74" eb="76">
      <t>アッシュク</t>
    </rPh>
    <rPh sb="77" eb="81">
      <t>サイシゲンカ</t>
    </rPh>
    <rPh sb="133" eb="136">
      <t>トウジキ</t>
    </rPh>
    <rPh sb="139" eb="141">
      <t>ハサイ</t>
    </rPh>
    <rPh sb="142" eb="146">
      <t>サイシゲンカ</t>
    </rPh>
    <rPh sb="184" eb="185">
      <t>ルイ</t>
    </rPh>
    <rPh sb="186" eb="188">
      <t>ハサイ</t>
    </rPh>
    <rPh sb="189" eb="193">
      <t>サイシゲンカ</t>
    </rPh>
    <rPh sb="241" eb="243">
      <t>コンゴウ</t>
    </rPh>
    <rPh sb="243" eb="246">
      <t>ハイキブツ</t>
    </rPh>
    <rPh sb="249" eb="250">
      <t>タ</t>
    </rPh>
    <rPh sb="251" eb="253">
      <t>ハサイ</t>
    </rPh>
    <rPh sb="254" eb="258">
      <t>サイシゲンカ</t>
    </rPh>
    <rPh sb="259" eb="261">
      <t>ウメタテ</t>
    </rPh>
    <phoneticPr fontId="3"/>
  </si>
  <si>
    <t>代表取締役⇒管理責任者⇒廃棄物統括管理者⇒廃棄物処理統括責任者⇒廃棄物処理責任者⇒各部門(各現場責任者等)</t>
    <rPh sb="0" eb="5">
      <t>ダイヒョウトリシマリヤク</t>
    </rPh>
    <rPh sb="6" eb="11">
      <t>カンリセキニンシャ</t>
    </rPh>
    <rPh sb="12" eb="15">
      <t>ハイキブツ</t>
    </rPh>
    <rPh sb="15" eb="17">
      <t>トウカツ</t>
    </rPh>
    <rPh sb="17" eb="20">
      <t>カンリシャ</t>
    </rPh>
    <rPh sb="21" eb="26">
      <t>ハイキブツショリ</t>
    </rPh>
    <rPh sb="26" eb="28">
      <t>トウカツ</t>
    </rPh>
    <rPh sb="28" eb="31">
      <t>セキニンシャ</t>
    </rPh>
    <rPh sb="32" eb="37">
      <t>ハイキブツショリ</t>
    </rPh>
    <rPh sb="37" eb="40">
      <t>セキニンシャ</t>
    </rPh>
    <rPh sb="41" eb="44">
      <t>カクブモン</t>
    </rPh>
    <rPh sb="45" eb="46">
      <t>カク</t>
    </rPh>
    <rPh sb="46" eb="48">
      <t>ゲンバ</t>
    </rPh>
    <rPh sb="48" eb="51">
      <t>セキニンシャ</t>
    </rPh>
    <rPh sb="51" eb="52">
      <t>トウ</t>
    </rPh>
    <phoneticPr fontId="3"/>
  </si>
  <si>
    <t>東京ガス㈱発注のガス工事</t>
    <rPh sb="0" eb="2">
      <t>トウキョウ</t>
    </rPh>
    <rPh sb="5" eb="7">
      <t>ハッチュウ</t>
    </rPh>
    <rPh sb="10" eb="12">
      <t>コウジ</t>
    </rPh>
    <phoneticPr fontId="3"/>
  </si>
  <si>
    <t>当該事業場16人</t>
    <rPh sb="0" eb="2">
      <t>トウガイ</t>
    </rPh>
    <rPh sb="2" eb="4">
      <t>ジギョウ</t>
    </rPh>
    <rPh sb="4" eb="5">
      <t>ジョウ</t>
    </rPh>
    <rPh sb="7" eb="8">
      <t>ヒト</t>
    </rPh>
    <phoneticPr fontId="3"/>
  </si>
  <si>
    <t>令和    6年   6月   27日</t>
    <phoneticPr fontId="3"/>
  </si>
  <si>
    <t>横浜市南区中里1-12-25</t>
    <rPh sb="0" eb="3">
      <t>ヨコハマシ</t>
    </rPh>
    <rPh sb="3" eb="7">
      <t>ミナミクナカザト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</si>
</sst>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1749" y="2005149"/>
          <a:ext cx="391886" cy="5747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1749" y="1979023"/>
          <a:ext cx="391886" cy="5747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3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4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4.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5.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6.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0" zoomScaleNormal="115" zoomScaleSheetLayoutView="100" workbookViewId="0">
      <selection activeCell="F54" sqref="F54:K54"/>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453</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446</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447</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2735</v>
      </c>
      <c r="Q49" s="754"/>
      <c r="R49" s="754"/>
      <c r="S49" s="754"/>
      <c r="T49" s="754"/>
      <c r="U49" s="755"/>
    </row>
    <row r="50" spans="3:54" ht="26.25" customHeight="1" x14ac:dyDescent="0.15">
      <c r="C50" s="726" t="s">
        <v>11</v>
      </c>
      <c r="D50" s="727"/>
      <c r="E50" s="728"/>
      <c r="F50" s="737" t="s">
        <v>454</v>
      </c>
      <c r="G50" s="738"/>
      <c r="H50" s="738"/>
      <c r="I50" s="738"/>
      <c r="J50" s="738"/>
      <c r="K50" s="738"/>
      <c r="L50" s="738"/>
      <c r="M50" s="738"/>
      <c r="N50" s="592" t="s">
        <v>172</v>
      </c>
      <c r="O50" s="595"/>
      <c r="P50" s="596"/>
      <c r="Q50" s="741" t="s">
        <v>447</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451</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1280</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452</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449</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450</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5</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4281.6000000000004</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5</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4281.6000000000004</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4281.6000000000004</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t="str">
        <f>+別紙!AA16</f>
        <v>0</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4281.6000000000004</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0</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3"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リック株式会社　横浜営業所</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F29" sqref="F29:G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38.1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38.1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38.1</v>
      </c>
      <c r="P27" s="863"/>
      <c r="Q27" s="863"/>
      <c r="R27" s="863"/>
      <c r="S27" s="59" t="s">
        <v>38</v>
      </c>
      <c r="T27" s="80"/>
      <c r="U27" s="80"/>
      <c r="X27" s="78" t="s">
        <v>39</v>
      </c>
      <c r="Y27" s="81"/>
      <c r="AG27" s="68"/>
      <c r="AH27" s="68"/>
      <c r="AI27" s="68"/>
      <c r="AJ27" s="68"/>
      <c r="AK27" s="905">
        <f>+AG18+O27</f>
        <v>38.1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38.1</v>
      </c>
      <c r="G29" s="875"/>
      <c r="H29" s="234" t="s">
        <v>198</v>
      </c>
      <c r="L29" s="872"/>
      <c r="O29" s="71"/>
      <c r="P29" s="163"/>
      <c r="Q29" s="66" t="s">
        <v>183</v>
      </c>
      <c r="R29" s="839" t="s">
        <v>33</v>
      </c>
      <c r="S29" s="855"/>
      <c r="T29" s="855"/>
      <c r="U29" s="856"/>
      <c r="V29" s="63"/>
      <c r="W29" s="82"/>
      <c r="X29" s="860" t="s">
        <v>315</v>
      </c>
      <c r="Y29" s="861"/>
      <c r="Z29" s="853">
        <v>38.1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38.1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3"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v>
      </c>
      <c r="P27" s="863"/>
      <c r="Q27" s="863"/>
      <c r="R27" s="863"/>
      <c r="S27" s="59" t="s">
        <v>38</v>
      </c>
      <c r="T27" s="80"/>
      <c r="U27" s="80"/>
      <c r="X27" s="78" t="s">
        <v>39</v>
      </c>
      <c r="Y27" s="81"/>
      <c r="AG27" s="68"/>
      <c r="AH27" s="68"/>
      <c r="AI27" s="68"/>
      <c r="AJ27" s="68"/>
      <c r="AK27" s="905">
        <f>+AG18+O27</f>
        <v>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v>
      </c>
      <c r="G29" s="875"/>
      <c r="H29" s="234" t="s">
        <v>198</v>
      </c>
      <c r="L29" s="872"/>
      <c r="O29" s="71"/>
      <c r="P29" s="163"/>
      <c r="Q29" s="66" t="s">
        <v>183</v>
      </c>
      <c r="R29" s="839" t="s">
        <v>33</v>
      </c>
      <c r="S29" s="855"/>
      <c r="T29" s="855"/>
      <c r="U29" s="856"/>
      <c r="V29" s="63"/>
      <c r="W29" s="82"/>
      <c r="X29" s="860" t="s">
        <v>315</v>
      </c>
      <c r="Y29" s="861"/>
      <c r="Z29" s="853">
        <v>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5"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530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530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530</v>
      </c>
      <c r="P27" s="863"/>
      <c r="Q27" s="863"/>
      <c r="R27" s="863"/>
      <c r="S27" s="59" t="s">
        <v>38</v>
      </c>
      <c r="T27" s="80"/>
      <c r="U27" s="80"/>
      <c r="X27" s="78" t="s">
        <v>39</v>
      </c>
      <c r="Y27" s="81"/>
      <c r="AG27" s="68"/>
      <c r="AH27" s="68"/>
      <c r="AI27" s="68"/>
      <c r="AJ27" s="68"/>
      <c r="AK27" s="905">
        <f>+AG18+O27</f>
        <v>530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530</v>
      </c>
      <c r="G29" s="875"/>
      <c r="H29" s="234" t="s">
        <v>198</v>
      </c>
      <c r="L29" s="872"/>
      <c r="O29" s="71"/>
      <c r="P29" s="163"/>
      <c r="Q29" s="66" t="s">
        <v>183</v>
      </c>
      <c r="R29" s="839" t="s">
        <v>33</v>
      </c>
      <c r="S29" s="855"/>
      <c r="T29" s="855"/>
      <c r="U29" s="856"/>
      <c r="V29" s="63"/>
      <c r="W29" s="82"/>
      <c r="X29" s="860" t="s">
        <v>315</v>
      </c>
      <c r="Y29" s="861"/>
      <c r="Z29" s="853">
        <v>530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530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5"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3676.9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3676.9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3676.9</v>
      </c>
      <c r="P27" s="863"/>
      <c r="Q27" s="863"/>
      <c r="R27" s="863"/>
      <c r="S27" s="59" t="s">
        <v>38</v>
      </c>
      <c r="T27" s="80"/>
      <c r="U27" s="80"/>
      <c r="X27" s="78" t="s">
        <v>39</v>
      </c>
      <c r="Y27" s="81"/>
      <c r="AG27" s="68"/>
      <c r="AH27" s="68"/>
      <c r="AI27" s="68"/>
      <c r="AJ27" s="68"/>
      <c r="AK27" s="905">
        <f>+AG18+O27</f>
        <v>3676.9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3676.9</v>
      </c>
      <c r="G29" s="875"/>
      <c r="H29" s="234" t="s">
        <v>198</v>
      </c>
      <c r="L29" s="872"/>
      <c r="O29" s="71"/>
      <c r="P29" s="163"/>
      <c r="Q29" s="66" t="s">
        <v>183</v>
      </c>
      <c r="R29" s="839" t="s">
        <v>33</v>
      </c>
      <c r="S29" s="855"/>
      <c r="T29" s="855"/>
      <c r="U29" s="856"/>
      <c r="V29" s="63"/>
      <c r="W29" s="82"/>
      <c r="X29" s="860" t="s">
        <v>315</v>
      </c>
      <c r="Y29" s="861"/>
      <c r="Z29" s="853">
        <v>3676.9</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3676.9</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A15"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7" workbookViewId="0">
      <selection activeCell="Z31" sqref="Z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リック株式会社　横浜営業所</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35.6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35.6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35.6</v>
      </c>
      <c r="P27" s="863"/>
      <c r="Q27" s="863"/>
      <c r="R27" s="863"/>
      <c r="S27" s="59" t="s">
        <v>38</v>
      </c>
      <c r="T27" s="80"/>
      <c r="U27" s="80"/>
      <c r="X27" s="78" t="s">
        <v>39</v>
      </c>
      <c r="Y27" s="81"/>
      <c r="AG27" s="68"/>
      <c r="AH27" s="68"/>
      <c r="AI27" s="68"/>
      <c r="AJ27" s="68"/>
      <c r="AK27" s="905">
        <f>+AG18+O27</f>
        <v>35.6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35.6</v>
      </c>
      <c r="G29" s="875"/>
      <c r="H29" s="234" t="s">
        <v>198</v>
      </c>
      <c r="L29" s="872"/>
      <c r="O29" s="71"/>
      <c r="P29" s="163"/>
      <c r="Q29" s="66" t="s">
        <v>183</v>
      </c>
      <c r="R29" s="839" t="s">
        <v>33</v>
      </c>
      <c r="S29" s="855"/>
      <c r="T29" s="855"/>
      <c r="U29" s="856"/>
      <c r="V29" s="63"/>
      <c r="W29" s="82"/>
      <c r="X29" s="860" t="s">
        <v>315</v>
      </c>
      <c r="Y29" s="861"/>
      <c r="Z29" s="853">
        <v>35.6</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35.6</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election activeCell="A51" sqref="A51"/>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リック株式会社　横浜営業所</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38.1</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1</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530</v>
      </c>
      <c r="U9" s="507">
        <f>IF(OR(ｿ.鉱さい!F24&gt;0,ｿ.鉱さい!F24&lt;0),ｿ.鉱さい!F24,IF(U$19&gt;0,"0",0))</f>
        <v>0</v>
      </c>
      <c r="V9" s="507">
        <f>IF(OR(ﾀ.がれき類!F24&gt;0,ﾀ.がれき類!F24&lt;0),ﾀ.がれき類!F24,IF(V$19&gt;0,"0",0))</f>
        <v>3676.9</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35.6</v>
      </c>
      <c r="AA9" s="509">
        <f>IF(SUM(G9:Z9)&gt;0,SUM(G9:Z9),IF(AA$19&gt;0,"0",0))</f>
        <v>4281.6000000000004</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38.1</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1</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530</v>
      </c>
      <c r="U14" s="513">
        <f>IF(OR(ｿ.鉱さい!F29&gt;0,ｿ.鉱さい!F29&lt;0),ｿ.鉱さい!F29,IF(U$19&gt;0,"0",0))</f>
        <v>0</v>
      </c>
      <c r="V14" s="513">
        <f>IF(OR(ﾀ.がれき類!F29&gt;0,ﾀ.がれき類!F29&lt;0),ﾀ.がれき類!F29,IF(V$19&gt;0,"0",0))</f>
        <v>3676.9</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35.6</v>
      </c>
      <c r="AA14" s="515">
        <f t="shared" si="0"/>
        <v>4281.6000000000004</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t="str">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t="str">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t="str">
        <f>IF(OR(ｾ.ｶﾞﾗｽ･ｺﾝｸﾘ･陶磁器くず!F31&gt;0,ｾ.ｶﾞﾗｽ･ｺﾝｸﾘ･陶磁器くず!F31&lt;0),ｾ.ｶﾞﾗｽ･ｺﾝｸﾘ･陶磁器くず!F31,IF(T$19&gt;0,"0",0))</f>
        <v>0</v>
      </c>
      <c r="U16" s="513">
        <f>IF(OR(ｿ.鉱さい!F31&gt;0,ｿ.鉱さい!F31&lt;0),ｿ.鉱さい!F31,IF(U$19&gt;0,"0",0))</f>
        <v>0</v>
      </c>
      <c r="V16" s="513" t="str">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t="str">
        <f>IF(OR(ﾄ.混合廃棄物その他!F31&gt;0,ﾄ.混合廃棄物その他!F31&lt;0),ﾄ.混合廃棄物その他!F31,IF(Z$19&gt;0,"0",0))</f>
        <v>0</v>
      </c>
      <c r="AA16" s="515" t="str">
        <f t="shared" si="0"/>
        <v>0</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38.1</v>
      </c>
      <c r="I19" s="519">
        <f t="shared" si="1"/>
        <v>0</v>
      </c>
      <c r="J19" s="519">
        <f t="shared" si="1"/>
        <v>0</v>
      </c>
      <c r="K19" s="519">
        <f t="shared" si="1"/>
        <v>0</v>
      </c>
      <c r="L19" s="519">
        <f t="shared" si="1"/>
        <v>0</v>
      </c>
      <c r="M19" s="519">
        <f t="shared" si="1"/>
        <v>0</v>
      </c>
      <c r="N19" s="519">
        <f t="shared" si="1"/>
        <v>1</v>
      </c>
      <c r="O19" s="519">
        <f t="shared" si="1"/>
        <v>0</v>
      </c>
      <c r="P19" s="519">
        <f t="shared" si="1"/>
        <v>0</v>
      </c>
      <c r="Q19" s="519">
        <f t="shared" si="1"/>
        <v>0</v>
      </c>
      <c r="R19" s="519">
        <f t="shared" si="1"/>
        <v>0</v>
      </c>
      <c r="S19" s="519">
        <f t="shared" si="1"/>
        <v>0</v>
      </c>
      <c r="T19" s="519">
        <f t="shared" si="1"/>
        <v>530</v>
      </c>
      <c r="U19" s="519">
        <f t="shared" si="1"/>
        <v>0</v>
      </c>
      <c r="V19" s="519">
        <f t="shared" si="1"/>
        <v>3676.9</v>
      </c>
      <c r="W19" s="519">
        <f t="shared" si="1"/>
        <v>0</v>
      </c>
      <c r="X19" s="519">
        <f t="shared" si="1"/>
        <v>0</v>
      </c>
      <c r="Y19" s="519">
        <f t="shared" si="1"/>
        <v>0</v>
      </c>
      <c r="Z19" s="520">
        <f t="shared" si="1"/>
        <v>35.6</v>
      </c>
      <c r="AA19" s="521">
        <f t="shared" ref="AA19:AA25" si="2">SUM(G19:Z19)</f>
        <v>4281.6000000000004</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38.1</v>
      </c>
      <c r="I37" s="554">
        <f t="shared" si="8"/>
        <v>0</v>
      </c>
      <c r="J37" s="554">
        <f t="shared" si="8"/>
        <v>0</v>
      </c>
      <c r="K37" s="554">
        <f t="shared" si="8"/>
        <v>0</v>
      </c>
      <c r="L37" s="554">
        <f t="shared" si="8"/>
        <v>0</v>
      </c>
      <c r="M37" s="554">
        <f t="shared" si="8"/>
        <v>0</v>
      </c>
      <c r="N37" s="554">
        <f t="shared" si="8"/>
        <v>1</v>
      </c>
      <c r="O37" s="554">
        <f t="shared" si="8"/>
        <v>0</v>
      </c>
      <c r="P37" s="554">
        <f t="shared" si="8"/>
        <v>0</v>
      </c>
      <c r="Q37" s="554">
        <f t="shared" si="8"/>
        <v>0</v>
      </c>
      <c r="R37" s="554">
        <f t="shared" si="8"/>
        <v>0</v>
      </c>
      <c r="S37" s="554">
        <f t="shared" si="8"/>
        <v>0</v>
      </c>
      <c r="T37" s="554">
        <f t="shared" si="8"/>
        <v>530</v>
      </c>
      <c r="U37" s="554">
        <f t="shared" si="8"/>
        <v>0</v>
      </c>
      <c r="V37" s="554">
        <f t="shared" si="8"/>
        <v>3676.9</v>
      </c>
      <c r="W37" s="554">
        <f t="shared" si="8"/>
        <v>0</v>
      </c>
      <c r="X37" s="554">
        <f t="shared" si="8"/>
        <v>0</v>
      </c>
      <c r="Y37" s="554">
        <f t="shared" si="8"/>
        <v>0</v>
      </c>
      <c r="Z37" s="555">
        <f t="shared" si="8"/>
        <v>35.6</v>
      </c>
      <c r="AA37" s="556">
        <f t="shared" si="4"/>
        <v>4281.6000000000004</v>
      </c>
    </row>
    <row r="38" spans="2:27" ht="24" customHeight="1" x14ac:dyDescent="0.15">
      <c r="B38" s="186"/>
      <c r="C38" s="939"/>
      <c r="D38" s="247"/>
      <c r="E38" s="245" t="s">
        <v>319</v>
      </c>
      <c r="F38" s="585"/>
      <c r="G38" s="545">
        <f t="shared" ref="G38:Z38" si="9">SUM(G39:G41)</f>
        <v>0</v>
      </c>
      <c r="H38" s="545">
        <f t="shared" si="9"/>
        <v>38.1</v>
      </c>
      <c r="I38" s="545">
        <f t="shared" si="9"/>
        <v>0</v>
      </c>
      <c r="J38" s="545">
        <f t="shared" si="9"/>
        <v>0</v>
      </c>
      <c r="K38" s="545">
        <f t="shared" si="9"/>
        <v>0</v>
      </c>
      <c r="L38" s="545">
        <f t="shared" si="9"/>
        <v>0</v>
      </c>
      <c r="M38" s="545">
        <f t="shared" si="9"/>
        <v>0</v>
      </c>
      <c r="N38" s="545">
        <f t="shared" si="9"/>
        <v>1</v>
      </c>
      <c r="O38" s="545">
        <f t="shared" si="9"/>
        <v>0</v>
      </c>
      <c r="P38" s="545">
        <f t="shared" si="9"/>
        <v>0</v>
      </c>
      <c r="Q38" s="545">
        <f t="shared" si="9"/>
        <v>0</v>
      </c>
      <c r="R38" s="545">
        <f t="shared" si="9"/>
        <v>0</v>
      </c>
      <c r="S38" s="545">
        <f t="shared" si="9"/>
        <v>0</v>
      </c>
      <c r="T38" s="545">
        <f t="shared" si="9"/>
        <v>530</v>
      </c>
      <c r="U38" s="545">
        <f t="shared" si="9"/>
        <v>0</v>
      </c>
      <c r="V38" s="545">
        <f t="shared" si="9"/>
        <v>3676.9</v>
      </c>
      <c r="W38" s="545">
        <f t="shared" si="9"/>
        <v>0</v>
      </c>
      <c r="X38" s="545">
        <f t="shared" si="9"/>
        <v>0</v>
      </c>
      <c r="Y38" s="545">
        <f t="shared" si="9"/>
        <v>0</v>
      </c>
      <c r="Z38" s="546">
        <f t="shared" si="9"/>
        <v>35.6</v>
      </c>
      <c r="AA38" s="547">
        <f t="shared" si="4"/>
        <v>4281.6000000000004</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0</v>
      </c>
    </row>
    <row r="40" spans="2:27" ht="24" customHeight="1" x14ac:dyDescent="0.15">
      <c r="B40" s="186"/>
      <c r="C40" s="939"/>
      <c r="D40" s="248"/>
      <c r="E40" s="243"/>
      <c r="F40" s="241" t="s">
        <v>318</v>
      </c>
      <c r="G40" s="548">
        <f>+ｱ.燃え殻!$Z$29</f>
        <v>0</v>
      </c>
      <c r="H40" s="548">
        <f>+ｲ.汚泥!$Z$29</f>
        <v>38.1</v>
      </c>
      <c r="I40" s="548">
        <f>+ｳ.廃油!$Z$29</f>
        <v>0</v>
      </c>
      <c r="J40" s="548">
        <f>+ｴ.廃酸!$Z$29</f>
        <v>0</v>
      </c>
      <c r="K40" s="548">
        <f>+ｵ.廃ｱﾙｶﾘ!$Z$29</f>
        <v>0</v>
      </c>
      <c r="L40" s="548">
        <f>+ｶ.廃ﾌﾟﾗ類!$Z$29</f>
        <v>0</v>
      </c>
      <c r="M40" s="548">
        <f>+ｷ.紙くず!$Z$29</f>
        <v>0</v>
      </c>
      <c r="N40" s="548">
        <f>+ｸ.木くず!$Z$29</f>
        <v>1</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530</v>
      </c>
      <c r="U40" s="548">
        <f>+ｿ.鉱さい!$Z$29</f>
        <v>0</v>
      </c>
      <c r="V40" s="548">
        <f>+ﾀ.がれき類!$Z$29</f>
        <v>3676.9</v>
      </c>
      <c r="W40" s="548">
        <f>+ﾁ.動物のふん尿!$Z$29</f>
        <v>0</v>
      </c>
      <c r="X40" s="548">
        <f>+ﾂ.動物の死体!$Z$29</f>
        <v>0</v>
      </c>
      <c r="Y40" s="548">
        <f>+ﾃ.ばいじん!$Z$29</f>
        <v>0</v>
      </c>
      <c r="Z40" s="549">
        <f>+ﾄ.混合廃棄物その他!$Z$29</f>
        <v>35.6</v>
      </c>
      <c r="AA40" s="550">
        <f t="shared" si="4"/>
        <v>4281.6000000000004</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38.1</v>
      </c>
      <c r="I43" s="557">
        <f>+ｳ.廃油!$AK$27</f>
        <v>0</v>
      </c>
      <c r="J43" s="557">
        <f>+ｴ.廃酸!$AK$27</f>
        <v>0</v>
      </c>
      <c r="K43" s="557">
        <f>+ｵ.廃ｱﾙｶﾘ!$AK$27</f>
        <v>0</v>
      </c>
      <c r="L43" s="557">
        <f>+ｶ.廃ﾌﾟﾗ類!$AK$27</f>
        <v>0</v>
      </c>
      <c r="M43" s="557">
        <f>+ｷ.紙くず!$AK$27</f>
        <v>0</v>
      </c>
      <c r="N43" s="557">
        <f>+ｸ.木くず!$AK$27</f>
        <v>1</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530</v>
      </c>
      <c r="U43" s="557">
        <f>+ｿ.鉱さい!$AK$27</f>
        <v>0</v>
      </c>
      <c r="V43" s="557">
        <f>+ﾀ.がれき類!$AK$27</f>
        <v>3676.9</v>
      </c>
      <c r="W43" s="557">
        <f>+ﾁ.動物のふん尿!$AK$27</f>
        <v>0</v>
      </c>
      <c r="X43" s="557">
        <f>+ﾂ.動物の死体!$AK$27</f>
        <v>0</v>
      </c>
      <c r="Y43" s="557">
        <f>+ﾃ.ばいじん!$AK$27</f>
        <v>0</v>
      </c>
      <c r="Z43" s="558">
        <f>+ﾄ.混合廃棄物その他!$AK$27</f>
        <v>35.6</v>
      </c>
      <c r="AA43" s="559">
        <f t="shared" si="4"/>
        <v>4281.6000000000004</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0</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76.2</v>
      </c>
      <c r="I55" s="634">
        <f t="shared" si="10"/>
        <v>0</v>
      </c>
      <c r="J55" s="634">
        <f t="shared" si="10"/>
        <v>0</v>
      </c>
      <c r="K55" s="634">
        <f t="shared" si="10"/>
        <v>0</v>
      </c>
      <c r="L55" s="634">
        <f t="shared" si="10"/>
        <v>0</v>
      </c>
      <c r="M55" s="634">
        <f t="shared" si="10"/>
        <v>0</v>
      </c>
      <c r="N55" s="634">
        <f t="shared" si="10"/>
        <v>2</v>
      </c>
      <c r="O55" s="634">
        <f t="shared" si="10"/>
        <v>0</v>
      </c>
      <c r="P55" s="634">
        <f t="shared" si="10"/>
        <v>0</v>
      </c>
      <c r="Q55" s="634">
        <f t="shared" si="10"/>
        <v>0</v>
      </c>
      <c r="R55" s="634">
        <f t="shared" si="10"/>
        <v>0</v>
      </c>
      <c r="S55" s="634">
        <f t="shared" si="10"/>
        <v>0</v>
      </c>
      <c r="T55" s="634">
        <f t="shared" si="10"/>
        <v>1060</v>
      </c>
      <c r="U55" s="634">
        <f t="shared" si="10"/>
        <v>0</v>
      </c>
      <c r="V55" s="634">
        <f t="shared" si="10"/>
        <v>7353.8</v>
      </c>
      <c r="W55" s="634">
        <f t="shared" si="10"/>
        <v>0</v>
      </c>
      <c r="X55" s="634">
        <f t="shared" si="10"/>
        <v>0</v>
      </c>
      <c r="Y55" s="634">
        <f t="shared" si="10"/>
        <v>0</v>
      </c>
      <c r="Z55" s="634">
        <f t="shared" si="10"/>
        <v>71.2</v>
      </c>
      <c r="AA55" s="633">
        <f>+AA9+AA19+AA20</f>
        <v>8563.2000000000007</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45"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   27日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横浜市南区中里1-12-25　3F</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リック(株)横浜営業所　所長　関口 大二</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045-710-1330</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リック株式会社　横浜営業所</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2735</v>
      </c>
      <c r="Q25" s="989"/>
      <c r="R25" s="989"/>
      <c r="S25" s="989"/>
      <c r="T25" s="989"/>
      <c r="U25" s="990"/>
    </row>
    <row r="26" spans="1:22" ht="26.25" customHeight="1" x14ac:dyDescent="0.15">
      <c r="C26" s="1002" t="s">
        <v>11</v>
      </c>
      <c r="D26" s="1003"/>
      <c r="E26" s="1004"/>
      <c r="F26" s="1021" t="str">
        <f>+表紙!F50</f>
        <v>横浜市南区中里1-12-25</v>
      </c>
      <c r="G26" s="1022"/>
      <c r="H26" s="1022"/>
      <c r="I26" s="1022"/>
      <c r="J26" s="1022"/>
      <c r="K26" s="1022"/>
      <c r="L26" s="1022"/>
      <c r="M26" s="1022"/>
      <c r="N26" s="454" t="s">
        <v>172</v>
      </c>
      <c r="O26" s="383"/>
      <c r="P26" s="383"/>
      <c r="Q26" s="1016" t="str">
        <f>IF(+表紙!Q50="","",+表紙!Q50)</f>
        <v>045-710-1330</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東京ガス㈱発注のガス工事</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1280</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当該事業場16人</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5</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4281.6000000000004</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5</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4281.6000000000004</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4281.6000000000004</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t="str">
        <f>+表紙!K210</f>
        <v>0</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4281.6000000000004</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0</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2024-06-28T07:35:26Z</dcterms:created>
  <dcterms:modified xsi:type="dcterms:W3CDTF">2024-09-05T06:01:09Z</dcterms:modified>
</cp:coreProperties>
</file>