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1" i="94" l="1"/>
  <c r="I32" i="94"/>
  <c r="AA44" i="94"/>
  <c r="K226" i="95" s="1"/>
  <c r="K202" i="98" s="1"/>
  <c r="H26" i="94"/>
  <c r="H27" i="94" s="1"/>
  <c r="AA28" i="94"/>
  <c r="AA29" i="94"/>
  <c r="AA36" i="94"/>
  <c r="H38" i="94"/>
  <c r="H37" i="94" s="1"/>
  <c r="O38" i="94"/>
  <c r="O37" i="94" s="1"/>
  <c r="O19" i="94" s="1"/>
  <c r="AK27" i="82"/>
  <c r="X32" i="94"/>
  <c r="X31" i="94" s="1"/>
  <c r="X26" i="94" s="1"/>
  <c r="X27" i="94" s="1"/>
  <c r="X18" i="82"/>
  <c r="O16" i="83"/>
  <c r="Y50" i="94" s="1"/>
  <c r="X21" i="83"/>
  <c r="AK27" i="83"/>
  <c r="O16" i="94"/>
  <c r="O9" i="94"/>
  <c r="O55" i="94" s="1"/>
  <c r="O14" i="94"/>
  <c r="O12"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45" i="95" l="1"/>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<sst xmlns="http://schemas.openxmlformats.org/spreadsheetml/2006/main" count="3180" uniqueCount="463">
  <si>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</si>
  <si>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</si>
  <si>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</si>
  <si>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</si>
  <si>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</si>
  <si>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</si>
  <si>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</si>
  <si>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</si>
  <si>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</si>
  <si>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</si>
  <si>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</si>
  <si>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</si>
  <si>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</si>
  <si>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</si>
  <si>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</si>
  <si>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</si>
  <si>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</si>
  <si>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</si>
  <si>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</si>
  <si>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</si>
  <si>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</si>
  <si>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</si>
  <si>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</si>
  <si>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</si>
  <si>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</si>
  <si>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</si>
  <si>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</si>
  <si>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</si>
  <si>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</si>
  <si>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</si>
  <si>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</si>
  <si>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</si>
  <si>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</si>
  <si>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</si>
  <si>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</si>
  <si>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</si>
  <si>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</si>
  <si>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</si>
  <si>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</si>
  <si>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</si>
  <si>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</si>
  <si>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</si>
  <si>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</si>
  <si>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</si>
  <si>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</si>
  <si>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</si>
  <si>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</si>
  <si>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</si>
  <si>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</si>
  <si>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</si>
  <si>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</si>
  <si>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</si>
  <si>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</si>
  <si>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</si>
  <si>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</si>
  <si>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</si>
  <si>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</si>
  <si>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</si>
  <si>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</si>
  <si>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</si>
  <si>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</si>
  <si>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</si>
  <si>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</si>
  <si>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</si>
  <si>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</si>
  <si>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</si>
  <si>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</si>
  <si>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</si>
  <si>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</si>
  <si>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</si>
  <si>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</si>
  <si>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</si>
  <si>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</si>
  <si>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</si>
  <si>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</si>
  <si>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</si>
  <si>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</si>
  <si>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</si>
  <si>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</si>
  <si>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</si>
  <si>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</si>
  <si>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</si>
  <si>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</si>
  <si>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</si>
  <si>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</si>
  <si>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</si>
  <si>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</si>
  <si>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</si>
  <si>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</si>
  <si>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</si>
  <si>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</si>
  <si>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</si>
  <si>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</si>
  <si>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</si>
  <si>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</si>
  <si>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</si>
  <si>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</si>
  <si>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</si>
  <si>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</si>
  <si>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</si>
  <si>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</si>
  <si>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</si>
  <si>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</si>
  <si>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</si>
  <si>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</si>
  <si>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</si>
  <si>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</si>
  <si>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</si>
  <si>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</si>
  <si>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</si>
  <si>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</si>
  <si>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</si>
  <si>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</si>
  <si>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</si>
  <si>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</si>
  <si>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</si>
  <si>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</si>
  <si>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</si>
  <si>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</si>
  <si>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</si>
  <si>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</si>
  <si>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</si>
  <si>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</si>
  <si>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</si>
  <si>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</si>
  <si>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</si>
  <si>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</si>
  <si>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</si>
  <si>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</si>
  <si>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</si>
  <si>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</si>
  <si>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</si>
  <si>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</si>
  <si>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</si>
  <si>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</si>
  <si>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</si>
  <si>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</si>
  <si>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</si>
  <si>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</si>
  <si>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</si>
  <si>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</si>
  <si>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</si>
  <si>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</si>
  <si>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</si>
  <si>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</si>
  <si>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</si>
  <si>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</si>
  <si>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</si>
  <si>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</si>
  <si>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</si>
  <si>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</si>
  <si>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</si>
  <si>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</si>
  <si>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</si>
  <si>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</si>
  <si>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</si>
  <si>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</si>
  <si>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</si>
  <si>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</si>
  <si>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</si>
  <si>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</si>
  <si>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</si>
  <si>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</si>
  <si>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</si>
  <si>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</si>
  <si>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</si>
  <si>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</si>
  <si>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</si>
  <si>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</si>
  <si>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</si>
  <si>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</si>
  <si>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</si>
  <si>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</si>
  <si>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</si>
  <si>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</si>
  <si>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</si>
  <si>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</si>
  <si>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</si>
  <si>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</si>
  <si>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</si>
  <si>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</si>
  <si>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</si>
  <si>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</si>
  <si>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</si>
  <si>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</si>
  <si>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</si>
  <si>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</si>
  <si>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</si>
  <si>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</si>
  <si>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</si>
  <si>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</si>
  <si>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</si>
  <si>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</si>
  <si>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</si>
  <si>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</si>
  <si>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</si>
  <si>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</si>
  <si>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</si>
  <si>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</si>
  <si>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</si>
  <si>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</si>
  <si>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</si>
  <si>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</si>
  <si>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</si>
  <si>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</si>
  <si>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</si>
  <si>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</si>
  <si>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</si>
  <si>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</si>
  <si>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</si>
  <si>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</si>
  <si>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</si>
  <si>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</si>
  <si>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</si>
  <si>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</si>
  <si>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</si>
  <si>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</si>
  <si>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</si>
  <si>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</si>
  <si>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</si>
  <si>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</si>
  <si>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</si>
  <si>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</si>
  <si>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</si>
  <si>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</si>
  <si>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</si>
  <si>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</si>
  <si>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</si>
  <si>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</si>
  <si>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</si>
  <si>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</si>
  <si>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</si>
  <si>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</si>
  <si>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</si>
  <si>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</si>
  <si>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</si>
  <si>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</si>
  <si>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</si>
  <si>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</si>
  <si>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</si>
  <si>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</si>
  <si>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</si>
  <si>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</si>
  <si>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</si>
  <si>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</si>
  <si>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</si>
  <si>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</si>
  <si>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</si>
  <si>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</si>
  <si>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</si>
  <si>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</si>
  <si>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</si>
  <si>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</si>
  <si>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</si>
  <si>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</si>
  <si>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</si>
  <si>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</si>
  <si>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</si>
  <si>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</si>
  <si>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</si>
  <si>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</si>
  <si>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</si>
  <si>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</si>
  <si>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</si>
  <si>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</si>
  <si>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</si>
  <si>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</si>
  <si>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</si>
  <si>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</si>
  <si>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</si>
  <si>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</si>
  <si>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</si>
  <si>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</si>
  <si>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</si>
  <si>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</si>
  <si>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</si>
  <si>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</si>
  <si>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</si>
  <si>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</si>
  <si>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</si>
  <si>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</si>
  <si>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</si>
  <si>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</si>
  <si>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</si>
  <si>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</si>
  <si>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</si>
  <si>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</si>
  <si>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</si>
  <si>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</si>
  <si>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</si>
  <si>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</si>
  <si>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</si>
  <si>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</si>
  <si>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</si>
  <si>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</si>
  <si>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</si>
  <si>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</si>
  <si>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</si>
  <si>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</si>
  <si>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</si>
  <si>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</si>
  <si>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</si>
  <si>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</si>
  <si>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</si>
  <si>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</si>
  <si>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</si>
  <si>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</si>
  <si>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</si>
  <si>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</si>
  <si>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</si>
  <si>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</si>
  <si>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</si>
  <si>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</si>
  <si>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</si>
  <si>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</si>
  <si>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</si>
  <si>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</si>
  <si>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</si>
  <si>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</si>
  <si>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</si>
  <si>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</si>
  <si>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</si>
  <si>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</si>
  <si>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</si>
  <si>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</si>
  <si>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</si>
  <si>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</si>
  <si>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</si>
  <si>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</si>
  <si>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</si>
  <si>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</si>
  <si>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</si>
  <si>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</si>
  <si>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</si>
  <si>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</si>
  <si>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</si>
  <si>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</si>
  <si>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</si>
  <si>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</si>
  <si>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</si>
  <si>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</si>
  <si>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</si>
  <si>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</si>
  <si>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</si>
  <si>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</si>
  <si>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</si>
  <si>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</si>
  <si>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</si>
  <si>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</si>
  <si>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</si>
  <si>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</si>
  <si>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</si>
  <si>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</si>
  <si>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</si>
  <si>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</si>
  <si>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</si>
  <si>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</si>
  <si>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</si>
  <si>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</si>
  <si>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</si>
  <si>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</si>
  <si>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</si>
  <si>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</si>
  <si>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</si>
  <si>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</si>
  <si>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</si>
  <si>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</si>
  <si>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</si>
  <si>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</si>
  <si>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</si>
  <si>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</si>
  <si>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</si>
  <si>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</si>
  <si>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</si>
  <si>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</si>
  <si>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</si>
  <si>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</si>
  <si>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</si>
  <si>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</si>
  <si>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</si>
  <si>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</si>
  <si>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</si>
  <si>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</si>
  <si>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</si>
  <si>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</si>
  <si>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</si>
  <si>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</si>
  <si>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</si>
  <si>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</si>
  <si>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</si>
  <si>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</si>
  <si>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</si>
  <si>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</si>
  <si>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</si>
  <si>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</si>
  <si>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</si>
  <si>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</si>
  <si>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</si>
  <si>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</si>
  <si>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</si>
  <si>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</si>
  <si>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</si>
  <si>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</si>
  <si>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</si>
  <si>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</si>
  <si>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</si>
  <si>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</si>
  <si>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</si>
  <si>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</si>
  <si>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</si>
  <si>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</si>
  <si>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</si>
  <si>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</si>
  <si>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</si>
  <si>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</si>
  <si>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</si>
  <si>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</si>
  <si>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</si>
  <si>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</si>
  <si>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</si>
  <si>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</si>
  <si>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</si>
  <si>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</si>
  <si>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</si>
  <si>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</si>
  <si>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</si>
  <si>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</si>
  <si>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</si>
  <si>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</si>
  <si>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</si>
  <si>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</si>
  <si>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</si>
  <si>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</si>
  <si>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</si>
  <si>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</si>
  <si>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</si>
  <si>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</si>
  <si>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</si>
  <si>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</si>
  <si>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</si>
  <si>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</si>
  <si>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</si>
  <si>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</si>
  <si>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</si>
  <si>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</si>
  <si>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</si>
  <si>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</si>
  <si>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</si>
  <si>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東京都港区芝浦1-1-1 浜松町ビルディング6階</t>
    <phoneticPr fontId="3"/>
  </si>
  <si>
    <t>株式会社イチケン　東京支店
取締役 常務執行役員 支店長　磯野　慶治</t>
    <phoneticPr fontId="3"/>
  </si>
  <si>
    <t>03-5931-5656</t>
    <phoneticPr fontId="3"/>
  </si>
  <si>
    <t>株式会社イチケン　東京支店</t>
    <phoneticPr fontId="3"/>
  </si>
  <si>
    <t>０６：総合工事業</t>
    <phoneticPr fontId="3"/>
  </si>
  <si>
    <t>246人</t>
    <phoneticPr fontId="3"/>
  </si>
  <si>
    <t xml:space="preserve">・場内発生物の現場内再利用。
・打ち込み型枠の採用（メッシュ型枠、デッキ型枠）。
・転用容器の採用。
・場外加工の採用。
</t>
    <phoneticPr fontId="3"/>
  </si>
  <si>
    <t xml:space="preserve">・上記に木材のプレカット化、配管類をユニット化、ＰＣ化の実現。
・廃棄物の多分別化と減量。
</t>
    <phoneticPr fontId="3"/>
  </si>
  <si>
    <t>特定建設資材（コンクリート、コンクリート及び鉄からなる建設資材、アスファルト、木材）の分別は必須とし、石膏ボード、廃プラスチック、紙（ダンボール）の分別。石綿含有産業廃棄物は他の廃棄物に混入しないよう区分管理し、飛散防止措置を実施する。</t>
    <phoneticPr fontId="3"/>
  </si>
  <si>
    <t>上記に加え、専ら物の紙（ダンボール）、金属くずの再資源化。
広域認定制度を利用し、石膏ボード、発泡ウレタンの再資源化を進める。</t>
    <phoneticPr fontId="3"/>
  </si>
  <si>
    <t>該当なし</t>
    <phoneticPr fontId="3"/>
  </si>
  <si>
    <t>移動式がれき類等破砕施設による再生砕石の場内再利用。
（仮設通路・埋戻し）</t>
    <phoneticPr fontId="3"/>
  </si>
  <si>
    <t>・再生資源化率の高い産業廃棄物処理業者の選定を促進する。</t>
    <phoneticPr fontId="3"/>
  </si>
  <si>
    <t>・再生処理を中心にした再生資源化率の高い産業廃棄物処理業者の
　選定を促進する。
・可能な限り優良認定処理業者から選定する。
・委託処分事業者の現地確認や評価を行う。
・CＯ₂削減に考慮し、極力近接産廃業者を選定。</t>
    <phoneticPr fontId="3"/>
  </si>
  <si>
    <t>令和6年6月24日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</si>
</sst>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34" zoomScale="115" zoomScaleNormal="115" zoomScaleSheetLayoutView="115"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462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2843</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4273.8616240000001</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453</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3331.4</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2998.2</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459</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458</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458</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458</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458</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3331.4</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2130</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3322.9</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2998.2</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1917</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2990.5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株式会社イチケン　東京支店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829.6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921.8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829.6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829.6</v>
      </c>
      <c r="P27" s="718"/>
      <c r="Q27" s="718"/>
      <c r="R27" s="718"/>
      <c r="S27" s="49" t="s">
        <v>38</v>
      </c>
      <c r="T27" s="70"/>
      <c r="U27" s="70"/>
      <c r="X27" s="68" t="s">
        <v>39</v>
      </c>
      <c r="Y27" s="71"/>
      <c r="AG27" s="58"/>
      <c r="AH27" s="58"/>
      <c r="AI27" s="58"/>
      <c r="AJ27" s="58"/>
      <c r="AK27" s="668">
        <f>+AG18+O27</f>
        <v>829.6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829.6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921.8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829.6</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921.8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147.5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163.9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147.5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147.5</v>
      </c>
      <c r="P27" s="718"/>
      <c r="Q27" s="718"/>
      <c r="R27" s="718"/>
      <c r="S27" s="49" t="s">
        <v>38</v>
      </c>
      <c r="T27" s="70"/>
      <c r="U27" s="70"/>
      <c r="X27" s="68" t="s">
        <v>39</v>
      </c>
      <c r="Y27" s="71"/>
      <c r="AG27" s="58"/>
      <c r="AH27" s="58"/>
      <c r="AI27" s="58"/>
      <c r="AJ27" s="58"/>
      <c r="AK27" s="668">
        <f>+AG18+O27</f>
        <v>147.5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147.5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163.9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163.9</v>
      </c>
      <c r="G30" s="674"/>
      <c r="H30" s="214" t="s">
        <v>198</v>
      </c>
      <c r="L30" s="682"/>
      <c r="O30" s="61"/>
      <c r="Q30" s="684">
        <f>+ROUND(Z28,1)+ROUND(Z29,1)+ROUND(Z30,1)</f>
        <v>147.5</v>
      </c>
      <c r="R30" s="718"/>
      <c r="S30" s="718"/>
      <c r="T30" s="718"/>
      <c r="U30" s="49" t="s">
        <v>16</v>
      </c>
      <c r="X30" s="726" t="s">
        <v>186</v>
      </c>
      <c r="Y30" s="727"/>
      <c r="Z30" s="670"/>
      <c r="AA30" s="671"/>
      <c r="AB30" s="671"/>
      <c r="AC30" s="671"/>
      <c r="AD30" s="671"/>
      <c r="AE30" s="49" t="s">
        <v>13</v>
      </c>
      <c r="AK30" s="655">
        <v>147.5</v>
      </c>
      <c r="AL30" s="656"/>
      <c r="AM30" s="656"/>
      <c r="AN30" s="656"/>
      <c r="AO30" s="57" t="s">
        <v>13</v>
      </c>
      <c r="AR30" s="667"/>
      <c r="AS30" s="664"/>
      <c r="AT30" s="664"/>
      <c r="AU30" s="665"/>
    </row>
    <row r="31" spans="2:48" ht="27" customHeight="1" thickTop="1" thickBot="1" x14ac:dyDescent="0.2">
      <c r="B31" s="690" t="s">
        <v>375</v>
      </c>
      <c r="C31" s="679"/>
      <c r="D31" s="679"/>
      <c r="E31" s="680"/>
      <c r="F31" s="673">
        <v>163.9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88.8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98.7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88.8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88.8</v>
      </c>
      <c r="P27" s="718"/>
      <c r="Q27" s="718"/>
      <c r="R27" s="718"/>
      <c r="S27" s="49" t="s">
        <v>38</v>
      </c>
      <c r="T27" s="70"/>
      <c r="U27" s="70"/>
      <c r="X27" s="68" t="s">
        <v>39</v>
      </c>
      <c r="Y27" s="71"/>
      <c r="AG27" s="58"/>
      <c r="AH27" s="58"/>
      <c r="AI27" s="58"/>
      <c r="AJ27" s="58"/>
      <c r="AK27" s="668">
        <f>+AG18+O27</f>
        <v>88.8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88.8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98.7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98.7</v>
      </c>
      <c r="G30" s="674"/>
      <c r="H30" s="214" t="s">
        <v>198</v>
      </c>
      <c r="L30" s="682"/>
      <c r="O30" s="61"/>
      <c r="Q30" s="684">
        <f>+ROUND(Z28,1)+ROUND(Z29,1)+ROUND(Z30,1)</f>
        <v>88.8</v>
      </c>
      <c r="R30" s="718"/>
      <c r="S30" s="718"/>
      <c r="T30" s="718"/>
      <c r="U30" s="49" t="s">
        <v>16</v>
      </c>
      <c r="X30" s="726" t="s">
        <v>186</v>
      </c>
      <c r="Y30" s="727"/>
      <c r="Z30" s="670"/>
      <c r="AA30" s="671"/>
      <c r="AB30" s="671"/>
      <c r="AC30" s="671"/>
      <c r="AD30" s="671"/>
      <c r="AE30" s="49" t="s">
        <v>13</v>
      </c>
      <c r="AK30" s="655">
        <v>88.8</v>
      </c>
      <c r="AL30" s="656"/>
      <c r="AM30" s="656"/>
      <c r="AN30" s="656"/>
      <c r="AO30" s="57" t="s">
        <v>13</v>
      </c>
      <c r="AR30" s="667"/>
      <c r="AS30" s="664"/>
      <c r="AT30" s="664"/>
      <c r="AU30" s="665"/>
    </row>
    <row r="31" spans="2:48" ht="27" customHeight="1" thickTop="1" thickBot="1" x14ac:dyDescent="0.2">
      <c r="B31" s="690" t="s">
        <v>375</v>
      </c>
      <c r="C31" s="679"/>
      <c r="D31" s="679"/>
      <c r="E31" s="680"/>
      <c r="F31" s="673">
        <v>98.7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226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251.1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226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226</v>
      </c>
      <c r="P27" s="718"/>
      <c r="Q27" s="718"/>
      <c r="R27" s="718"/>
      <c r="S27" s="49" t="s">
        <v>38</v>
      </c>
      <c r="T27" s="70"/>
      <c r="U27" s="70"/>
      <c r="X27" s="68" t="s">
        <v>39</v>
      </c>
      <c r="Y27" s="71"/>
      <c r="AG27" s="58"/>
      <c r="AH27" s="58"/>
      <c r="AI27" s="58"/>
      <c r="AJ27" s="58"/>
      <c r="AK27" s="668">
        <f>+AG18+O27</f>
        <v>226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226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251.1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251.1</v>
      </c>
      <c r="G30" s="674"/>
      <c r="H30" s="214" t="s">
        <v>198</v>
      </c>
      <c r="L30" s="682"/>
      <c r="O30" s="61"/>
      <c r="Q30" s="684">
        <f>+ROUND(Z28,1)+ROUND(Z29,1)+ROUND(Z30,1)</f>
        <v>226</v>
      </c>
      <c r="R30" s="718"/>
      <c r="S30" s="718"/>
      <c r="T30" s="718"/>
      <c r="U30" s="49" t="s">
        <v>16</v>
      </c>
      <c r="X30" s="726" t="s">
        <v>186</v>
      </c>
      <c r="Y30" s="727"/>
      <c r="Z30" s="670"/>
      <c r="AA30" s="671"/>
      <c r="AB30" s="671"/>
      <c r="AC30" s="671"/>
      <c r="AD30" s="671"/>
      <c r="AE30" s="49" t="s">
        <v>13</v>
      </c>
      <c r="AK30" s="655">
        <v>226</v>
      </c>
      <c r="AL30" s="656"/>
      <c r="AM30" s="656"/>
      <c r="AN30" s="656"/>
      <c r="AO30" s="57" t="s">
        <v>13</v>
      </c>
      <c r="AR30" s="667"/>
      <c r="AS30" s="664"/>
      <c r="AT30" s="664"/>
      <c r="AU30" s="665"/>
    </row>
    <row r="31" spans="2:48" ht="27" customHeight="1" thickTop="1" thickBot="1" x14ac:dyDescent="0.2">
      <c r="B31" s="690" t="s">
        <v>375</v>
      </c>
      <c r="C31" s="679"/>
      <c r="D31" s="679"/>
      <c r="E31" s="680"/>
      <c r="F31" s="673">
        <v>251.1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66.5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73.900000000000006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66.5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66.5</v>
      </c>
      <c r="P27" s="718"/>
      <c r="Q27" s="718"/>
      <c r="R27" s="718"/>
      <c r="S27" s="49" t="s">
        <v>38</v>
      </c>
      <c r="T27" s="70"/>
      <c r="U27" s="70"/>
      <c r="X27" s="68" t="s">
        <v>39</v>
      </c>
      <c r="Y27" s="71"/>
      <c r="AG27" s="58"/>
      <c r="AH27" s="58"/>
      <c r="AI27" s="58"/>
      <c r="AJ27" s="58"/>
      <c r="AK27" s="668">
        <f>+AG18+O27</f>
        <v>66.5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66.5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73.900000000000006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73.900000000000006</v>
      </c>
      <c r="G30" s="674"/>
      <c r="H30" s="214" t="s">
        <v>198</v>
      </c>
      <c r="L30" s="682"/>
      <c r="O30" s="61"/>
      <c r="Q30" s="684">
        <f>+ROUND(Z28,1)+ROUND(Z29,1)+ROUND(Z30,1)</f>
        <v>66.5</v>
      </c>
      <c r="R30" s="718"/>
      <c r="S30" s="718"/>
      <c r="T30" s="718"/>
      <c r="U30" s="49" t="s">
        <v>16</v>
      </c>
      <c r="X30" s="726" t="s">
        <v>186</v>
      </c>
      <c r="Y30" s="727"/>
      <c r="Z30" s="670"/>
      <c r="AA30" s="671"/>
      <c r="AB30" s="671"/>
      <c r="AC30" s="671"/>
      <c r="AD30" s="671"/>
      <c r="AE30" s="49" t="s">
        <v>13</v>
      </c>
      <c r="AK30" s="655">
        <v>66.5</v>
      </c>
      <c r="AL30" s="656"/>
      <c r="AM30" s="656"/>
      <c r="AN30" s="656"/>
      <c r="AO30" s="57" t="s">
        <v>13</v>
      </c>
      <c r="AR30" s="667"/>
      <c r="AS30" s="664"/>
      <c r="AT30" s="664"/>
      <c r="AU30" s="665"/>
    </row>
    <row r="31" spans="2:48" ht="27" customHeight="1" thickTop="1" thickBot="1" x14ac:dyDescent="0.2">
      <c r="B31" s="690" t="s">
        <v>375</v>
      </c>
      <c r="C31" s="679"/>
      <c r="D31" s="679"/>
      <c r="E31" s="680"/>
      <c r="F31" s="673">
        <v>73.900000000000006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374.1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415.7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374.1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374.1</v>
      </c>
      <c r="P27" s="718"/>
      <c r="Q27" s="718"/>
      <c r="R27" s="718"/>
      <c r="S27" s="49" t="s">
        <v>38</v>
      </c>
      <c r="T27" s="70"/>
      <c r="U27" s="70"/>
      <c r="X27" s="68" t="s">
        <v>39</v>
      </c>
      <c r="Y27" s="71"/>
      <c r="AG27" s="58"/>
      <c r="AH27" s="58"/>
      <c r="AI27" s="58"/>
      <c r="AJ27" s="58"/>
      <c r="AK27" s="668">
        <f>+AG18+O27</f>
        <v>374.1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374.1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415.7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398.1</v>
      </c>
      <c r="G30" s="674"/>
      <c r="H30" s="214" t="s">
        <v>198</v>
      </c>
      <c r="L30" s="682"/>
      <c r="O30" s="61"/>
      <c r="Q30" s="684">
        <f>+ROUND(Z28,1)+ROUND(Z29,1)+ROUND(Z30,1)</f>
        <v>374.1</v>
      </c>
      <c r="R30" s="718"/>
      <c r="S30" s="718"/>
      <c r="T30" s="718"/>
      <c r="U30" s="49" t="s">
        <v>16</v>
      </c>
      <c r="X30" s="726" t="s">
        <v>186</v>
      </c>
      <c r="Y30" s="727"/>
      <c r="Z30" s="670"/>
      <c r="AA30" s="671"/>
      <c r="AB30" s="671"/>
      <c r="AC30" s="671"/>
      <c r="AD30" s="671"/>
      <c r="AE30" s="49" t="s">
        <v>13</v>
      </c>
      <c r="AK30" s="655">
        <v>358.3</v>
      </c>
      <c r="AL30" s="656"/>
      <c r="AM30" s="656"/>
      <c r="AN30" s="656"/>
      <c r="AO30" s="57" t="s">
        <v>13</v>
      </c>
      <c r="AR30" s="667"/>
      <c r="AS30" s="664"/>
      <c r="AT30" s="664"/>
      <c r="AU30" s="665"/>
    </row>
    <row r="31" spans="2:48" ht="27" customHeight="1" thickTop="1" thickBot="1" x14ac:dyDescent="0.2">
      <c r="B31" s="690" t="s">
        <v>375</v>
      </c>
      <c r="C31" s="679"/>
      <c r="D31" s="679"/>
      <c r="E31" s="680"/>
      <c r="F31" s="673">
        <v>415.7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1000.7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1111.9000000000001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1000.7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1000.7</v>
      </c>
      <c r="P27" s="718"/>
      <c r="Q27" s="718"/>
      <c r="R27" s="718"/>
      <c r="S27" s="49" t="s">
        <v>38</v>
      </c>
      <c r="T27" s="70"/>
      <c r="U27" s="70"/>
      <c r="X27" s="68" t="s">
        <v>39</v>
      </c>
      <c r="Y27" s="71"/>
      <c r="AG27" s="58"/>
      <c r="AH27" s="58"/>
      <c r="AI27" s="58"/>
      <c r="AJ27" s="58"/>
      <c r="AK27" s="668">
        <f>+AG18+O27</f>
        <v>1000.7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1000.7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1111.9000000000001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849.9</v>
      </c>
      <c r="G30" s="674"/>
      <c r="H30" s="214" t="s">
        <v>198</v>
      </c>
      <c r="L30" s="682"/>
      <c r="O30" s="61"/>
      <c r="Q30" s="684">
        <f>+ROUND(Z28,1)+ROUND(Z29,1)+ROUND(Z30,1)</f>
        <v>1000.7</v>
      </c>
      <c r="R30" s="718"/>
      <c r="S30" s="718"/>
      <c r="T30" s="718"/>
      <c r="U30" s="49" t="s">
        <v>16</v>
      </c>
      <c r="X30" s="726" t="s">
        <v>186</v>
      </c>
      <c r="Y30" s="727"/>
      <c r="Z30" s="670"/>
      <c r="AA30" s="671"/>
      <c r="AB30" s="671"/>
      <c r="AC30" s="671"/>
      <c r="AD30" s="671"/>
      <c r="AE30" s="49" t="s">
        <v>13</v>
      </c>
      <c r="AK30" s="655">
        <v>764.9</v>
      </c>
      <c r="AL30" s="656"/>
      <c r="AM30" s="656"/>
      <c r="AN30" s="656"/>
      <c r="AO30" s="57" t="s">
        <v>13</v>
      </c>
      <c r="AR30" s="667"/>
      <c r="AS30" s="664"/>
      <c r="AT30" s="664"/>
      <c r="AU30" s="665"/>
    </row>
    <row r="31" spans="2:48" ht="27" customHeight="1" thickTop="1" thickBot="1" x14ac:dyDescent="0.2">
      <c r="B31" s="690" t="s">
        <v>375</v>
      </c>
      <c r="C31" s="679"/>
      <c r="D31" s="679"/>
      <c r="E31" s="680"/>
      <c r="F31" s="673">
        <v>1111.9000000000001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株式会社イチケン　東京支店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265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294.39999999999998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257.3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265</v>
      </c>
      <c r="P27" s="718"/>
      <c r="Q27" s="718"/>
      <c r="R27" s="718"/>
      <c r="S27" s="49" t="s">
        <v>38</v>
      </c>
      <c r="T27" s="70"/>
      <c r="U27" s="70"/>
      <c r="X27" s="68" t="s">
        <v>39</v>
      </c>
      <c r="Y27" s="71"/>
      <c r="AG27" s="58"/>
      <c r="AH27" s="58"/>
      <c r="AI27" s="58"/>
      <c r="AJ27" s="58"/>
      <c r="AK27" s="668">
        <f>+AG18+O27</f>
        <v>265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257.3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294.39999999999998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294.39999999999998</v>
      </c>
      <c r="G30" s="674"/>
      <c r="H30" s="214" t="s">
        <v>198</v>
      </c>
      <c r="L30" s="682"/>
      <c r="O30" s="61"/>
      <c r="Q30" s="684">
        <f>+ROUND(Z28,1)+ROUND(Z29,1)+ROUND(Z30,1)</f>
        <v>257.3</v>
      </c>
      <c r="R30" s="718"/>
      <c r="S30" s="718"/>
      <c r="T30" s="718"/>
      <c r="U30" s="49" t="s">
        <v>16</v>
      </c>
      <c r="X30" s="726" t="s">
        <v>186</v>
      </c>
      <c r="Y30" s="727"/>
      <c r="Z30" s="670"/>
      <c r="AA30" s="671"/>
      <c r="AB30" s="671"/>
      <c r="AC30" s="671"/>
      <c r="AD30" s="671"/>
      <c r="AE30" s="49" t="s">
        <v>13</v>
      </c>
      <c r="AK30" s="655">
        <v>265</v>
      </c>
      <c r="AL30" s="656"/>
      <c r="AM30" s="656"/>
      <c r="AN30" s="656"/>
      <c r="AO30" s="57" t="s">
        <v>13</v>
      </c>
      <c r="AR30" s="667"/>
      <c r="AS30" s="664"/>
      <c r="AT30" s="664"/>
      <c r="AU30" s="665"/>
    </row>
    <row r="31" spans="2:48" ht="27" customHeight="1" thickTop="1" thickBot="1" x14ac:dyDescent="0.2">
      <c r="B31" s="690" t="s">
        <v>375</v>
      </c>
      <c r="C31" s="679"/>
      <c r="D31" s="679"/>
      <c r="E31" s="680"/>
      <c r="F31" s="673">
        <v>285.89999999999998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7.7</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株式会社イチケン　東京支店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921.8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163.9</v>
      </c>
      <c r="M9" s="377">
        <f>IF(OR(ｷ.紙くず!F24&gt;0,ｷ.紙くず!F24&lt;0),ｷ.紙くず!F24,IF(M$19&gt;0,"0",0))</f>
        <v>98.7</v>
      </c>
      <c r="N9" s="377">
        <f>IF(OR(ｸ.木くず!F24&gt;0,ｸ.木くず!F24&lt;0),ｸ.木くず!F24,IF(N$19&gt;0,"0",0))</f>
        <v>251.1</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73.900000000000006</v>
      </c>
      <c r="T9" s="377">
        <f>IF(OR(ｾ.ｶﾞﾗｽ･ｺﾝｸﾘ･陶磁器くず!F24&gt;0,ｾ.ｶﾞﾗｽ･ｺﾝｸﾘ･陶磁器くず!F24&lt;0),ｾ.ｶﾞﾗｽ･ｺﾝｸﾘ･陶磁器くず!F24,IF(T$19&gt;0,"0",0))</f>
        <v>415.7</v>
      </c>
      <c r="U9" s="377">
        <f>IF(OR(ｿ.鉱さい!F24&gt;0,ｿ.鉱さい!F24&lt;0),ｿ.鉱さい!F24,IF(U$19&gt;0,"0",0))</f>
        <v>0</v>
      </c>
      <c r="V9" s="377">
        <f>IF(OR(ﾀ.がれき類!F24&gt;0,ﾀ.がれき類!F24&lt;0),ﾀ.がれき類!F24,IF(V$19&gt;0,"0",0))</f>
        <v>1111.9000000000001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294.39999999999998</v>
      </c>
      <c r="AA9" s="379">
        <f>IF(SUM(G9:Z9)&gt;0,SUM(G9:Z9),IF(AA$19&gt;0,"0",0))</f>
        <v>3331.4</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921.8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163.9</v>
      </c>
      <c r="M14" s="383">
        <f>IF(OR(ｷ.紙くず!F29&gt;0,ｷ.紙くず!F29&lt;0),ｷ.紙くず!F29,IF(M$19&gt;0,"0",0))</f>
        <v>98.7</v>
      </c>
      <c r="N14" s="383">
        <f>IF(OR(ｸ.木くず!F29&gt;0,ｸ.木くず!F29&lt;0),ｸ.木くず!F29,IF(N$19&gt;0,"0",0))</f>
        <v>251.1</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73.900000000000006</v>
      </c>
      <c r="T14" s="383">
        <f>IF(OR(ｾ.ｶﾞﾗｽ･ｺﾝｸﾘ･陶磁器くず!F29&gt;0,ｾ.ｶﾞﾗｽ･ｺﾝｸﾘ･陶磁器くず!F29&lt;0),ｾ.ｶﾞﾗｽ･ｺﾝｸﾘ･陶磁器くず!F29,IF(T$19&gt;0,"0",0))</f>
        <v>415.7</v>
      </c>
      <c r="U14" s="383">
        <f>IF(OR(ｿ.鉱さい!F29&gt;0,ｿ.鉱さい!F29&lt;0),ｿ.鉱さい!F29,IF(U$19&gt;0,"0",0))</f>
        <v>0</v>
      </c>
      <c r="V14" s="383">
        <f>IF(OR(ﾀ.がれき類!F29&gt;0,ﾀ.がれき類!F29&lt;0),ﾀ.がれき類!F29,IF(V$19&gt;0,"0",0))</f>
        <v>1111.9000000000001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294.39999999999998</v>
      </c>
      <c r="AA14" s="385">
        <f t="shared" si="0"/>
        <v>3331.4</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163.9</v>
      </c>
      <c r="M15" s="383">
        <f>IF(OR(ｷ.紙くず!F30&gt;0,ｷ.紙くず!F30&lt;0),ｷ.紙くず!F30,IF(M$19&gt;0,"0",0))</f>
        <v>98.7</v>
      </c>
      <c r="N15" s="383">
        <f>IF(OR(ｸ.木くず!F30&gt;0,ｸ.木くず!F30&lt;0),ｸ.木くず!F30,IF(N$19&gt;0,"0",0))</f>
        <v>251.1</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73.900000000000006</v>
      </c>
      <c r="T15" s="383">
        <f>IF(OR(ｾ.ｶﾞﾗｽ･ｺﾝｸﾘ･陶磁器くず!F30&gt;0,ｾ.ｶﾞﾗｽ･ｺﾝｸﾘ･陶磁器くず!F30&lt;0),ｾ.ｶﾞﾗｽ･ｺﾝｸﾘ･陶磁器くず!F30,IF(T$19&gt;0,"0",0))</f>
        <v>398.1</v>
      </c>
      <c r="U15" s="383">
        <f>IF(OR(ｿ.鉱さい!F30&gt;0,ｿ.鉱さい!F30&lt;0),ｿ.鉱さい!F30,IF(U$19&gt;0,"0",0))</f>
        <v>0</v>
      </c>
      <c r="V15" s="383">
        <f>IF(OR(ﾀ.がれき類!F30&gt;0,ﾀ.がれき類!F30&lt;0),ﾀ.がれき類!F30,IF(V$19&gt;0,"0",0))</f>
        <v>849.9</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294.39999999999998</v>
      </c>
      <c r="AA15" s="385">
        <f t="shared" si="0"/>
        <v>2130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921.8</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163.9</v>
      </c>
      <c r="M16" s="383">
        <f>IF(OR(ｷ.紙くず!F31&gt;0,ｷ.紙くず!F31&lt;0),ｷ.紙くず!F31,IF(M$19&gt;0,"0",0))</f>
        <v>98.7</v>
      </c>
      <c r="N16" s="383">
        <f>IF(OR(ｸ.木くず!F31&gt;0,ｸ.木くず!F31&lt;0),ｸ.木くず!F31,IF(N$19&gt;0,"0",0))</f>
        <v>251.1</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73.900000000000006</v>
      </c>
      <c r="T16" s="383">
        <f>IF(OR(ｾ.ｶﾞﾗｽ･ｺﾝｸﾘ･陶磁器くず!F31&gt;0,ｾ.ｶﾞﾗｽ･ｺﾝｸﾘ･陶磁器くず!F31&lt;0),ｾ.ｶﾞﾗｽ･ｺﾝｸﾘ･陶磁器くず!F31,IF(T$19&gt;0,"0",0))</f>
        <v>415.7</v>
      </c>
      <c r="U16" s="383">
        <f>IF(OR(ｿ.鉱さい!F31&gt;0,ｿ.鉱さい!F31&lt;0),ｿ.鉱さい!F31,IF(U$19&gt;0,"0",0))</f>
        <v>0</v>
      </c>
      <c r="V16" s="383">
        <f>IF(OR(ﾀ.がれき類!F31&gt;0,ﾀ.がれき類!F31&lt;0),ﾀ.がれき類!F31,IF(V$19&gt;0,"0",0))</f>
        <v>1111.9000000000001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285.89999999999998</v>
      </c>
      <c r="AA16" s="385">
        <f t="shared" si="0"/>
        <v>3322.9</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829.6</v>
      </c>
      <c r="I19" s="389">
        <f t="shared" si="1"/>
        <v>0</v>
      </c>
      <c r="J19" s="389">
        <f t="shared" si="1"/>
        <v>0</v>
      </c>
      <c r="K19" s="389">
        <f t="shared" si="1"/>
        <v>0</v>
      </c>
      <c r="L19" s="389">
        <f t="shared" si="1"/>
        <v>147.5</v>
      </c>
      <c r="M19" s="389">
        <f t="shared" si="1"/>
        <v>88.8</v>
      </c>
      <c r="N19" s="389">
        <f t="shared" si="1"/>
        <v>226</v>
      </c>
      <c r="O19" s="389">
        <f t="shared" si="1"/>
        <v>0</v>
      </c>
      <c r="P19" s="389">
        <f t="shared" si="1"/>
        <v>0</v>
      </c>
      <c r="Q19" s="389">
        <f t="shared" si="1"/>
        <v>0</v>
      </c>
      <c r="R19" s="389">
        <f t="shared" si="1"/>
        <v>0</v>
      </c>
      <c r="S19" s="389">
        <f t="shared" si="1"/>
        <v>66.5</v>
      </c>
      <c r="T19" s="389">
        <f t="shared" si="1"/>
        <v>374.1</v>
      </c>
      <c r="U19" s="389">
        <f t="shared" si="1"/>
        <v>0</v>
      </c>
      <c r="V19" s="389">
        <f t="shared" si="1"/>
        <v>1000.7</v>
      </c>
      <c r="W19" s="389">
        <f t="shared" si="1"/>
        <v>0</v>
      </c>
      <c r="X19" s="389">
        <f t="shared" si="1"/>
        <v>0</v>
      </c>
      <c r="Y19" s="389">
        <f t="shared" si="1"/>
        <v>0</v>
      </c>
      <c r="Z19" s="390">
        <f t="shared" si="1"/>
        <v>265</v>
      </c>
      <c r="AA19" s="391">
        <f t="shared" ref="AA19:AA25" si="2">SUM(G19:Z19)</f>
        <v>2998.2</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829.6</v>
      </c>
      <c r="I37" s="424">
        <f t="shared" si="8"/>
        <v>0</v>
      </c>
      <c r="J37" s="424">
        <f t="shared" si="8"/>
        <v>0</v>
      </c>
      <c r="K37" s="424">
        <f t="shared" si="8"/>
        <v>0</v>
      </c>
      <c r="L37" s="424">
        <f t="shared" si="8"/>
        <v>147.5</v>
      </c>
      <c r="M37" s="424">
        <f t="shared" si="8"/>
        <v>88.8</v>
      </c>
      <c r="N37" s="424">
        <f t="shared" si="8"/>
        <v>226</v>
      </c>
      <c r="O37" s="424">
        <f t="shared" si="8"/>
        <v>0</v>
      </c>
      <c r="P37" s="424">
        <f t="shared" si="8"/>
        <v>0</v>
      </c>
      <c r="Q37" s="424">
        <f t="shared" si="8"/>
        <v>0</v>
      </c>
      <c r="R37" s="424">
        <f t="shared" si="8"/>
        <v>0</v>
      </c>
      <c r="S37" s="424">
        <f t="shared" si="8"/>
        <v>66.5</v>
      </c>
      <c r="T37" s="424">
        <f t="shared" si="8"/>
        <v>374.1</v>
      </c>
      <c r="U37" s="424">
        <f t="shared" si="8"/>
        <v>0</v>
      </c>
      <c r="V37" s="424">
        <f t="shared" si="8"/>
        <v>1000.7</v>
      </c>
      <c r="W37" s="424">
        <f t="shared" si="8"/>
        <v>0</v>
      </c>
      <c r="X37" s="424">
        <f t="shared" si="8"/>
        <v>0</v>
      </c>
      <c r="Y37" s="424">
        <f t="shared" si="8"/>
        <v>0</v>
      </c>
      <c r="Z37" s="425">
        <f t="shared" si="8"/>
        <v>265</v>
      </c>
      <c r="AA37" s="426">
        <f t="shared" si="4"/>
        <v>2998.2</v>
      </c>
    </row>
    <row r="38" spans="2:27" ht="24" customHeight="1" x14ac:dyDescent="0.15">
      <c r="B38" s="170"/>
      <c r="C38" s="809"/>
      <c r="D38" s="227"/>
      <c r="E38" s="225" t="s">
        <v>319</v>
      </c>
      <c r="F38" s="443"/>
      <c r="G38" s="415">
        <f t="shared" ref="G38:Z38" si="9">SUM(G39:G41)</f>
        <v>0</v>
      </c>
      <c r="H38" s="415">
        <f t="shared" si="9"/>
        <v>829.6</v>
      </c>
      <c r="I38" s="415">
        <f t="shared" si="9"/>
        <v>0</v>
      </c>
      <c r="J38" s="415">
        <f t="shared" si="9"/>
        <v>0</v>
      </c>
      <c r="K38" s="415">
        <f t="shared" si="9"/>
        <v>0</v>
      </c>
      <c r="L38" s="415">
        <f t="shared" si="9"/>
        <v>147.5</v>
      </c>
      <c r="M38" s="415">
        <f t="shared" si="9"/>
        <v>88.8</v>
      </c>
      <c r="N38" s="415">
        <f t="shared" si="9"/>
        <v>226</v>
      </c>
      <c r="O38" s="415">
        <f t="shared" si="9"/>
        <v>0</v>
      </c>
      <c r="P38" s="415">
        <f t="shared" si="9"/>
        <v>0</v>
      </c>
      <c r="Q38" s="415">
        <f t="shared" si="9"/>
        <v>0</v>
      </c>
      <c r="R38" s="415">
        <f t="shared" si="9"/>
        <v>0</v>
      </c>
      <c r="S38" s="415">
        <f t="shared" si="9"/>
        <v>66.5</v>
      </c>
      <c r="T38" s="415">
        <f t="shared" si="9"/>
        <v>374.1</v>
      </c>
      <c r="U38" s="415">
        <f t="shared" si="9"/>
        <v>0</v>
      </c>
      <c r="V38" s="415">
        <f t="shared" si="9"/>
        <v>1000.7</v>
      </c>
      <c r="W38" s="415">
        <f t="shared" si="9"/>
        <v>0</v>
      </c>
      <c r="X38" s="415">
        <f t="shared" si="9"/>
        <v>0</v>
      </c>
      <c r="Y38" s="415">
        <f t="shared" si="9"/>
        <v>0</v>
      </c>
      <c r="Z38" s="416">
        <f t="shared" si="9"/>
        <v>257.3</v>
      </c>
      <c r="AA38" s="417">
        <f t="shared" si="4"/>
        <v>2990.5</v>
      </c>
    </row>
    <row r="39" spans="2:27" ht="24" customHeight="1" x14ac:dyDescent="0.15">
      <c r="B39" s="170"/>
      <c r="C39" s="809"/>
      <c r="D39" s="228"/>
      <c r="E39" s="223"/>
      <c r="F39" s="221" t="s">
        <v>233</v>
      </c>
      <c r="G39" s="418">
        <f>+ｱ.燃え殻!$Z$28</f>
        <v>0</v>
      </c>
      <c r="H39" s="418">
        <f>+ｲ.汚泥!$Z$28</f>
        <v>829.6</v>
      </c>
      <c r="I39" s="418">
        <f>+ｳ.廃油!$Z$28</f>
        <v>0</v>
      </c>
      <c r="J39" s="418">
        <f>+ｴ.廃酸!$Z$28</f>
        <v>0</v>
      </c>
      <c r="K39" s="418">
        <f>+ｵ.廃ｱﾙｶﾘ!$Z$28</f>
        <v>0</v>
      </c>
      <c r="L39" s="418">
        <f>+ｶ.廃ﾌﾟﾗ類!$Z$28</f>
        <v>147.5</v>
      </c>
      <c r="M39" s="418">
        <f>+ｷ.紙くず!$Z$28</f>
        <v>88.8</v>
      </c>
      <c r="N39" s="418">
        <f>+ｸ.木くず!$Z$28</f>
        <v>226</v>
      </c>
      <c r="O39" s="418">
        <f>+ｹ.繊維くず!$Z$28</f>
        <v>0</v>
      </c>
      <c r="P39" s="418">
        <f>+ｺ.動植物性残さ!$Z$28</f>
        <v>0</v>
      </c>
      <c r="Q39" s="418">
        <f>+ｻ.動物系固形不要物!$Z$28</f>
        <v>0</v>
      </c>
      <c r="R39" s="418">
        <f>+ｼ.ｺﾞﾑくず!$Z$28</f>
        <v>0</v>
      </c>
      <c r="S39" s="418">
        <f>+ｽ.金属くず!$Z$28</f>
        <v>66.5</v>
      </c>
      <c r="T39" s="418">
        <f>+ｾ.ｶﾞﾗｽ･ｺﾝｸﾘ･陶磁器くず!$Z$28</f>
        <v>374.1</v>
      </c>
      <c r="U39" s="418">
        <f>+ｿ.鉱さい!$Z$28</f>
        <v>0</v>
      </c>
      <c r="V39" s="418">
        <f>+ﾀ.がれき類!$Z$28</f>
        <v>1000.7</v>
      </c>
      <c r="W39" s="418">
        <f>+ﾁ.動物のふん尿!$Z$28</f>
        <v>0</v>
      </c>
      <c r="X39" s="418">
        <f>+ﾂ.動物の死体!$Z$28</f>
        <v>0</v>
      </c>
      <c r="Y39" s="418">
        <f>+ﾃ.ばいじん!$Z$28</f>
        <v>0</v>
      </c>
      <c r="Z39" s="419">
        <f>+ﾄ.混合廃棄物その他!$Z$28</f>
        <v>257.3</v>
      </c>
      <c r="AA39" s="420">
        <f t="shared" si="4"/>
        <v>2990.5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7.7</v>
      </c>
      <c r="AA42" s="423">
        <f>SUM(G42:Z42)</f>
        <v>7.7</v>
      </c>
    </row>
    <row r="43" spans="2:27" ht="24" customHeight="1" x14ac:dyDescent="0.15">
      <c r="B43" s="170"/>
      <c r="C43" s="128" t="s">
        <v>235</v>
      </c>
      <c r="D43" s="789" t="s">
        <v>349</v>
      </c>
      <c r="E43" s="789"/>
      <c r="F43" s="790"/>
      <c r="G43" s="427">
        <f>+ｱ.燃え殻!$AK$27</f>
        <v>0</v>
      </c>
      <c r="H43" s="427">
        <f>+ｲ.汚泥!$AK$27</f>
        <v>829.6</v>
      </c>
      <c r="I43" s="427">
        <f>+ｳ.廃油!$AK$27</f>
        <v>0</v>
      </c>
      <c r="J43" s="427">
        <f>+ｴ.廃酸!$AK$27</f>
        <v>0</v>
      </c>
      <c r="K43" s="427">
        <f>+ｵ.廃ｱﾙｶﾘ!$AK$27</f>
        <v>0</v>
      </c>
      <c r="L43" s="427">
        <f>+ｶ.廃ﾌﾟﾗ類!$AK$27</f>
        <v>147.5</v>
      </c>
      <c r="M43" s="427">
        <f>+ｷ.紙くず!$AK$27</f>
        <v>88.8</v>
      </c>
      <c r="N43" s="427">
        <f>+ｸ.木くず!$AK$27</f>
        <v>226</v>
      </c>
      <c r="O43" s="427">
        <f>+ｹ.繊維くず!$AK$27</f>
        <v>0</v>
      </c>
      <c r="P43" s="427">
        <f>+ｺ.動植物性残さ!$AK$27</f>
        <v>0</v>
      </c>
      <c r="Q43" s="427">
        <f>+ｻ.動物系固形不要物!$AK$27</f>
        <v>0</v>
      </c>
      <c r="R43" s="427">
        <f>+ｼ.ｺﾞﾑくず!$AK$27</f>
        <v>0</v>
      </c>
      <c r="S43" s="427">
        <f>+ｽ.金属くず!$AK$27</f>
        <v>66.5</v>
      </c>
      <c r="T43" s="427">
        <f>+ｾ.ｶﾞﾗｽ･ｺﾝｸﾘ･陶磁器くず!$AK$27</f>
        <v>374.1</v>
      </c>
      <c r="U43" s="427">
        <f>+ｿ.鉱さい!$AK$27</f>
        <v>0</v>
      </c>
      <c r="V43" s="427">
        <f>+ﾀ.がれき類!$AK$27</f>
        <v>1000.7</v>
      </c>
      <c r="W43" s="427">
        <f>+ﾁ.動物のふん尿!$AK$27</f>
        <v>0</v>
      </c>
      <c r="X43" s="427">
        <f>+ﾂ.動物の死体!$AK$27</f>
        <v>0</v>
      </c>
      <c r="Y43" s="427">
        <f>+ﾃ.ばいじん!$AK$27</f>
        <v>0</v>
      </c>
      <c r="Z43" s="428">
        <f>+ﾄ.混合廃棄物その他!$AK$27</f>
        <v>265</v>
      </c>
      <c r="AA43" s="429">
        <f t="shared" si="4"/>
        <v>2998.2</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147.5</v>
      </c>
      <c r="M44" s="430">
        <f>+ｷ.紙くず!$AK$30</f>
        <v>88.8</v>
      </c>
      <c r="N44" s="430">
        <f>+ｸ.木くず!$AK$30</f>
        <v>226</v>
      </c>
      <c r="O44" s="430">
        <f>+ｹ.繊維くず!$AK$30</f>
        <v>0</v>
      </c>
      <c r="P44" s="430">
        <f>+ｺ.動植物性残さ!$AK$30</f>
        <v>0</v>
      </c>
      <c r="Q44" s="430">
        <f>+ｻ.動物系固形不要物!$AK$30</f>
        <v>0</v>
      </c>
      <c r="R44" s="430">
        <f>+ｼ.ｺﾞﾑくず!$AK$30</f>
        <v>0</v>
      </c>
      <c r="S44" s="430">
        <f>+ｽ.金属くず!$AK$30</f>
        <v>66.5</v>
      </c>
      <c r="T44" s="430">
        <f>+ｾ.ｶﾞﾗｽ･ｺﾝｸﾘ･陶磁器くず!$AK$30</f>
        <v>358.3</v>
      </c>
      <c r="U44" s="430">
        <f>+ｿ.鉱さい!$AK$30</f>
        <v>0</v>
      </c>
      <c r="V44" s="430">
        <f>+ﾀ.がれき類!$AK$30</f>
        <v>764.9</v>
      </c>
      <c r="W44" s="430">
        <f>+ﾁ.動物のふん尿!$AK$30</f>
        <v>0</v>
      </c>
      <c r="X44" s="430">
        <f>+ﾂ.動物の死体!$AK$30</f>
        <v>0</v>
      </c>
      <c r="Y44" s="430">
        <f>+ﾃ.ばいじん!$AK$30</f>
        <v>0</v>
      </c>
      <c r="Z44" s="431">
        <f>+ﾄ.混合廃棄物その他!$AK$30</f>
        <v>265</v>
      </c>
      <c r="AA44" s="432">
        <f t="shared" si="4"/>
        <v>1917</v>
      </c>
    </row>
    <row r="45" spans="2:27" ht="24" customHeight="1" x14ac:dyDescent="0.15">
      <c r="B45" s="170"/>
      <c r="C45" s="177"/>
      <c r="D45" s="442" t="s">
        <v>190</v>
      </c>
      <c r="E45" s="799" t="s">
        <v>237</v>
      </c>
      <c r="F45" s="800"/>
      <c r="G45" s="433">
        <f>+ｱ.燃え殻!$AR$24</f>
        <v>0</v>
      </c>
      <c r="H45" s="433">
        <f>+ｲ.汚泥!$AR$24</f>
        <v>829.6</v>
      </c>
      <c r="I45" s="433">
        <f>+ｳ.廃油!$AR$24</f>
        <v>0</v>
      </c>
      <c r="J45" s="433">
        <f>+ｴ.廃酸!$AR$24</f>
        <v>0</v>
      </c>
      <c r="K45" s="433">
        <f>+ｵ.廃ｱﾙｶﾘ!$AR$24</f>
        <v>0</v>
      </c>
      <c r="L45" s="433">
        <f>+ｶ.廃ﾌﾟﾗ類!$AR$24</f>
        <v>147.5</v>
      </c>
      <c r="M45" s="433">
        <f>+ｷ.紙くず!$AR$24</f>
        <v>88.8</v>
      </c>
      <c r="N45" s="433">
        <f>+ｸ.木くず!$AR$24</f>
        <v>226</v>
      </c>
      <c r="O45" s="433">
        <f>+ｹ.繊維くず!$AR$24</f>
        <v>0</v>
      </c>
      <c r="P45" s="433">
        <f>+ｺ.動植物性残さ!$AR$24</f>
        <v>0</v>
      </c>
      <c r="Q45" s="433">
        <f>+ｻ.動物系固形不要物!$AR$24</f>
        <v>0</v>
      </c>
      <c r="R45" s="433">
        <f>+ｼ.ｺﾞﾑくず!$AR$24</f>
        <v>0</v>
      </c>
      <c r="S45" s="433">
        <f>+ｽ.金属くず!$AR$24</f>
        <v>66.5</v>
      </c>
      <c r="T45" s="433">
        <f>+ｾ.ｶﾞﾗｽ･ｺﾝｸﾘ･陶磁器くず!$AR$24</f>
        <v>374.1</v>
      </c>
      <c r="U45" s="433">
        <f>+ｿ.鉱さい!$AR$24</f>
        <v>0</v>
      </c>
      <c r="V45" s="433">
        <f>+ﾀ.がれき類!$AR$24</f>
        <v>1000.7</v>
      </c>
      <c r="W45" s="433">
        <f>+ﾁ.動物のふん尿!$AR$24</f>
        <v>0</v>
      </c>
      <c r="X45" s="433">
        <f>+ﾂ.動物の死体!$AR$24</f>
        <v>0</v>
      </c>
      <c r="Y45" s="433">
        <f>+ﾃ.ばいじん!$AR$24</f>
        <v>0</v>
      </c>
      <c r="Z45" s="434">
        <f>+ﾄ.混合廃棄物その他!$AR$24</f>
        <v>257.3</v>
      </c>
      <c r="AA45" s="435">
        <f t="shared" si="4"/>
        <v>2990.5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1751.4</v>
      </c>
      <c r="I55" s="480">
        <f t="shared" si="10"/>
        <v>0</v>
      </c>
      <c r="J55" s="480">
        <f t="shared" si="10"/>
        <v>0</v>
      </c>
      <c r="K55" s="480">
        <f t="shared" si="10"/>
        <v>0</v>
      </c>
      <c r="L55" s="480">
        <f t="shared" si="10"/>
        <v>311.39999999999998</v>
      </c>
      <c r="M55" s="480">
        <f t="shared" si="10"/>
        <v>187.5</v>
      </c>
      <c r="N55" s="480">
        <f t="shared" si="10"/>
        <v>477.1</v>
      </c>
      <c r="O55" s="480">
        <f t="shared" si="10"/>
        <v>0</v>
      </c>
      <c r="P55" s="480">
        <f t="shared" si="10"/>
        <v>0</v>
      </c>
      <c r="Q55" s="480">
        <f t="shared" si="10"/>
        <v>0</v>
      </c>
      <c r="R55" s="480">
        <f t="shared" si="10"/>
        <v>0</v>
      </c>
      <c r="S55" s="480">
        <f t="shared" si="10"/>
        <v>140.4</v>
      </c>
      <c r="T55" s="480">
        <f t="shared" si="10"/>
        <v>789.8</v>
      </c>
      <c r="U55" s="480">
        <f t="shared" si="10"/>
        <v>0</v>
      </c>
      <c r="V55" s="480">
        <f t="shared" si="10"/>
        <v>2112.6000000000004</v>
      </c>
      <c r="W55" s="480">
        <f t="shared" si="10"/>
        <v>0</v>
      </c>
      <c r="X55" s="480">
        <f t="shared" si="10"/>
        <v>0</v>
      </c>
      <c r="Y55" s="480">
        <f t="shared" si="10"/>
        <v>0</v>
      </c>
      <c r="Z55" s="480">
        <f t="shared" si="10"/>
        <v>559.4</v>
      </c>
      <c r="AA55" s="481">
        <f>+AA9+AA19+AA20</f>
        <v>6329.6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令和6年6月24日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東京都港区芝浦1-1-1 浜松町ビルディング6階</v>
      </c>
      <c r="M16" s="884"/>
      <c r="N16" s="884"/>
      <c r="O16" s="884"/>
      <c r="P16" s="884"/>
      <c r="Q16" s="884"/>
      <c r="R16" s="884"/>
      <c r="S16" s="884"/>
      <c r="T16" s="884"/>
      <c r="U16" s="282"/>
    </row>
    <row r="17" spans="1:21" ht="26.25" customHeight="1" x14ac:dyDescent="0.15">
      <c r="C17" s="86"/>
      <c r="I17" s="25"/>
      <c r="J17" s="25" t="s">
        <v>7</v>
      </c>
      <c r="K17" s="25"/>
      <c r="L17" s="884" t="str">
        <f>+表紙!L41</f>
        <v>株式会社イチケン　東京支店
取締役 常務執行役員 支店長　磯野　慶治</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03-5931-5656</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株式会社イチケン　東京支店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2843</v>
      </c>
      <c r="Q25" s="891"/>
      <c r="R25" s="891"/>
      <c r="S25" s="891"/>
      <c r="T25" s="891"/>
      <c r="U25" s="892"/>
    </row>
    <row r="26" spans="1:21" ht="26.25" customHeight="1" x14ac:dyDescent="0.15">
      <c r="C26" s="538" t="s">
        <v>11</v>
      </c>
      <c r="D26" s="539"/>
      <c r="E26" s="540"/>
      <c r="F26" s="906" t="str">
        <f>+表紙!F50</f>
        <v>東京都港区芝浦1-1-1 浜松町ビルディング6階</v>
      </c>
      <c r="G26" s="907"/>
      <c r="H26" s="907"/>
      <c r="I26" s="907"/>
      <c r="J26" s="907"/>
      <c r="K26" s="907"/>
      <c r="L26" s="907"/>
      <c r="M26" s="907"/>
      <c r="N26" s="341" t="s">
        <v>172</v>
      </c>
      <c r="O26"/>
      <c r="P26"/>
      <c r="Q26" s="901" t="str">
        <f>IF(+表紙!Q50="","",+表紙!Q50)</f>
        <v>03-5931-5656</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０６：総合工事業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4273.8616240000001</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246人</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3331.4</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 xml:space="preserve">・場内発生物の現場内再利用。
・打ち込み型枠の採用（メッシュ型枠、デッキ型枠）。
・転用容器の採用。
・場外加工の採用。
</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2998.2</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 xml:space="preserve">・上記に木材のプレカット化、配管類をユニット化、ＰＣ化の実現。
・廃棄物の多分別化と減量。
</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特定建設資材（コンクリート、コンクリート及び鉄からなる建設資材、アスファルト、木材）の分別は必須とし、石膏ボード、廃プラスチック、紙（ダンボール）の分別。石綿含有産業廃棄物は他の廃棄物に混入しないよう区分管理し、飛散防止措置を実施す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上記に加え、専ら物の紙（ダンボール）、金属くずの再資源化。
広域認定制度を利用し、石膏ボード、発泡ウレタンの再資源化を進める。</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該当なし</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移動式がれき類等破砕施設による再生砕石の場内再利用。
（仮設通路・埋戻し）</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該当なし</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該当なし</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該当なし</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該当なし</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3331.4</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2130</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3322.9</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・再生資源化率の高い産業廃棄物処理業者の選定を促進する。</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2998.2</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1917</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2990.5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・再生処理を中心にした再生資源化率の高い産業廃棄物処理業者の
　選定を促進する。
・可能な限り優良認定処理業者から選定する。
・委託処分事業者の現地確認や評価を行う。
・CＯ₂削減に考慮し、極力近接産廃業者を選定。</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2024-06-26T02:24:24Z</dcterms:created>
  <dcterms:modified xsi:type="dcterms:W3CDTF">2024-06-26T02:26:39Z</dcterms:modified>
</cp:coreProperties>
</file>