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9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AK30" i="80" l="1"/>
  <c r="C13" i="98"/>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9" i="94"/>
  <c r="H32" i="94"/>
  <c r="H31" i="94" s="1"/>
  <c r="H26" i="94" s="1"/>
  <c r="H27" i="94" s="1"/>
  <c r="AA44" i="94"/>
  <c r="K226" i="95" s="1"/>
  <c r="K202" i="98" s="1"/>
  <c r="AA28" i="94"/>
  <c r="H38" i="94"/>
  <c r="H37" i="94" s="1"/>
  <c r="O38" i="94"/>
  <c r="O37" i="94" s="1"/>
  <c r="O19" i="94" s="1"/>
  <c r="O12" i="94" s="1"/>
  <c r="AK27" i="82"/>
  <c r="X32" i="94"/>
  <c r="X31" i="94" s="1"/>
  <c r="X26" i="94" s="1"/>
  <c r="X18" i="82"/>
  <c r="O16" i="83"/>
  <c r="Y50" i="94" s="1"/>
  <c r="X21" i="83"/>
  <c r="AK27" i="83"/>
  <c r="O9" i="94"/>
  <c r="O14" i="94"/>
  <c r="X27" i="94"/>
  <c r="X21" i="78"/>
  <c r="O16" i="79"/>
  <c r="R50" i="94" s="1"/>
  <c r="X21" i="89"/>
  <c r="F12" i="83"/>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8" i="94"/>
  <c r="O16" i="94"/>
  <c r="O11" i="94"/>
  <c r="O13" i="94"/>
  <c r="O15"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<sst xmlns="http://schemas.openxmlformats.org/spreadsheetml/2006/main" count="3172" uniqueCount="461">
  <si>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</si>
  <si>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</si>
  <si>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</si>
  <si>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</si>
  <si>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</si>
  <si>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</si>
  <si>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</si>
  <si>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</si>
  <si>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</si>
  <si>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</si>
  <si>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</si>
  <si>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</si>
  <si>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</si>
  <si>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</si>
  <si>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</si>
  <si>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</si>
  <si>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</si>
  <si>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</si>
  <si>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</si>
  <si>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</si>
  <si>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</si>
  <si>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</si>
  <si>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</si>
  <si>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</si>
  <si>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</si>
  <si>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</si>
  <si>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</si>
  <si>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</si>
  <si>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</si>
  <si>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</si>
  <si>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</si>
  <si>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</si>
  <si>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</si>
  <si>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</si>
  <si>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</si>
  <si>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</si>
  <si>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</si>
  <si>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</si>
  <si>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</si>
  <si>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</si>
  <si>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</si>
  <si>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</si>
  <si>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</si>
  <si>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</si>
  <si>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</si>
  <si>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</si>
  <si>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</si>
  <si>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</si>
  <si>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</si>
  <si>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</si>
  <si>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</si>
  <si>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</si>
  <si>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</si>
  <si>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</si>
  <si>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</si>
  <si>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</si>
  <si>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</si>
  <si>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</si>
  <si>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</si>
  <si>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</si>
  <si>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</si>
  <si>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</si>
  <si>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</si>
  <si>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</si>
  <si>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</si>
  <si>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</si>
  <si>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</si>
  <si>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</si>
  <si>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</si>
  <si>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</si>
  <si>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</si>
  <si>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</si>
  <si>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</si>
  <si>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</si>
  <si>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</si>
  <si>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</si>
  <si>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</si>
  <si>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</si>
  <si>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</si>
  <si>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</si>
  <si>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</si>
  <si>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</si>
  <si>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</si>
  <si>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</si>
  <si>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</si>
  <si>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</si>
  <si>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</si>
  <si>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</si>
  <si>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</si>
  <si>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</si>
  <si>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</si>
  <si>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</si>
  <si>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</si>
  <si>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</si>
  <si>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</si>
  <si>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</si>
  <si>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</si>
  <si>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</si>
  <si>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</si>
  <si>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</si>
  <si>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</si>
  <si>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</si>
  <si>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</si>
  <si>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</si>
  <si>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</si>
  <si>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</si>
  <si>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</si>
  <si>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</si>
  <si>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</si>
  <si>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</si>
  <si>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</si>
  <si>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</si>
  <si>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</si>
  <si>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</si>
  <si>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</si>
  <si>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</si>
  <si>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</si>
  <si>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</si>
  <si>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</si>
  <si>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</si>
  <si>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</si>
  <si>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</si>
  <si>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</si>
  <si>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</si>
  <si>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</si>
  <si>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</si>
  <si>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</si>
  <si>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</si>
  <si>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</si>
  <si>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</si>
  <si>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</si>
  <si>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</si>
  <si>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</si>
  <si>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</si>
  <si>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</si>
  <si>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</si>
  <si>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</si>
  <si>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</si>
  <si>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</si>
  <si>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</si>
  <si>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</si>
  <si>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</si>
  <si>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</si>
  <si>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</si>
  <si>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</si>
  <si>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</si>
  <si>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</si>
  <si>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</si>
  <si>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</si>
  <si>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</si>
  <si>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</si>
  <si>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</si>
  <si>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</si>
  <si>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</si>
  <si>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</si>
  <si>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</si>
  <si>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</si>
  <si>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</si>
  <si>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</si>
  <si>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</si>
  <si>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</si>
  <si>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</si>
  <si>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</si>
  <si>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</si>
  <si>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</si>
  <si>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</si>
  <si>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</si>
  <si>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</si>
  <si>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</si>
  <si>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</si>
  <si>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</si>
  <si>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</si>
  <si>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</si>
  <si>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</si>
  <si>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</si>
  <si>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</si>
  <si>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</si>
  <si>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</si>
  <si>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</si>
  <si>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</si>
  <si>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</si>
  <si>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</si>
  <si>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</si>
  <si>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</si>
  <si>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</si>
  <si>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</si>
  <si>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</si>
  <si>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</si>
  <si>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</si>
  <si>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</si>
  <si>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</si>
  <si>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</si>
  <si>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</si>
  <si>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</si>
  <si>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</si>
  <si>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</si>
  <si>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</si>
  <si>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</si>
  <si>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</si>
  <si>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</si>
  <si>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</si>
  <si>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</si>
  <si>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</si>
  <si>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</si>
  <si>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</si>
  <si>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</si>
  <si>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</si>
  <si>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</si>
  <si>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</si>
  <si>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</si>
  <si>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</si>
  <si>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</si>
  <si>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</si>
  <si>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</si>
  <si>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</si>
  <si>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</si>
  <si>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</si>
  <si>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</si>
  <si>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</si>
  <si>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</si>
  <si>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</si>
  <si>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</si>
  <si>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</si>
  <si>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</si>
  <si>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</si>
  <si>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</si>
  <si>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</si>
  <si>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</si>
  <si>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</si>
  <si>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</si>
  <si>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</si>
  <si>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</si>
  <si>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</si>
  <si>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</si>
  <si>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</si>
  <si>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</si>
  <si>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</si>
  <si>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</si>
  <si>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</si>
  <si>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</si>
  <si>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</si>
  <si>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</si>
  <si>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</si>
  <si>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</si>
  <si>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</si>
  <si>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</si>
  <si>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</si>
  <si>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</si>
  <si>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</si>
  <si>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</si>
  <si>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</si>
  <si>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</si>
  <si>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</si>
  <si>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</si>
  <si>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</si>
  <si>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</si>
  <si>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</si>
  <si>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</si>
  <si>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</si>
  <si>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</si>
  <si>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</si>
  <si>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</si>
  <si>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</si>
  <si>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</si>
  <si>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</si>
  <si>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</si>
  <si>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</si>
  <si>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</si>
  <si>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</si>
  <si>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</si>
  <si>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</si>
  <si>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</si>
  <si>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</si>
  <si>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</si>
  <si>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</si>
  <si>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</si>
  <si>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</si>
  <si>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</si>
  <si>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</si>
  <si>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</si>
  <si>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</si>
  <si>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</si>
  <si>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</si>
  <si>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</si>
  <si>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</si>
  <si>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</si>
  <si>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</si>
  <si>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</si>
  <si>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</si>
  <si>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</si>
  <si>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</si>
  <si>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</si>
  <si>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</si>
  <si>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</si>
  <si>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</si>
  <si>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</si>
  <si>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</si>
  <si>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</si>
  <si>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</si>
  <si>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</si>
  <si>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</si>
  <si>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</si>
  <si>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</si>
  <si>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</si>
  <si>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</si>
  <si>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</si>
  <si>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</si>
  <si>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</si>
  <si>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</si>
  <si>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</si>
  <si>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</si>
  <si>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</si>
  <si>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</si>
  <si>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</si>
  <si>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</si>
  <si>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</si>
  <si>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</si>
  <si>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</si>
  <si>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</si>
  <si>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</si>
  <si>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</si>
  <si>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</si>
  <si>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</si>
  <si>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</si>
  <si>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</si>
  <si>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</si>
  <si>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</si>
  <si>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</si>
  <si>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</si>
  <si>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</si>
  <si>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</si>
  <si>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</si>
  <si>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</si>
  <si>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</si>
  <si>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</si>
  <si>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</si>
  <si>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</si>
  <si>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</si>
  <si>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</si>
  <si>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</si>
  <si>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</si>
  <si>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</si>
  <si>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</si>
  <si>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</si>
  <si>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</si>
  <si>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</si>
  <si>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</si>
  <si>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</si>
  <si>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</si>
  <si>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</si>
  <si>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</si>
  <si>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</si>
  <si>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</si>
  <si>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</si>
  <si>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</si>
  <si>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</si>
  <si>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</si>
  <si>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</si>
  <si>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</si>
  <si>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</si>
  <si>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</si>
  <si>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</si>
  <si>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</si>
  <si>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</si>
  <si>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</si>
  <si>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</si>
  <si>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</si>
  <si>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</si>
  <si>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</si>
  <si>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</si>
  <si>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</si>
  <si>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</si>
  <si>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</si>
  <si>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</si>
  <si>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</si>
  <si>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</si>
  <si>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</si>
  <si>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</si>
  <si>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</si>
  <si>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</si>
  <si>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</si>
  <si>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</si>
  <si>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</si>
  <si>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</si>
  <si>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</si>
  <si>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</si>
  <si>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</si>
  <si>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</si>
  <si>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</si>
  <si>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</si>
  <si>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</si>
  <si>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</si>
  <si>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</si>
  <si>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</si>
  <si>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</si>
  <si>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</si>
  <si>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</si>
  <si>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</si>
  <si>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</si>
  <si>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</si>
  <si>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</si>
  <si>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</si>
  <si>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</si>
  <si>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</si>
  <si>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</si>
  <si>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</si>
  <si>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</si>
  <si>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</si>
  <si>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</si>
  <si>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</si>
  <si>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</si>
  <si>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</si>
  <si>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</si>
  <si>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</si>
  <si>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</si>
  <si>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</si>
  <si>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</si>
  <si>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</si>
  <si>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</si>
  <si>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</si>
  <si>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</si>
  <si>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</si>
  <si>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</si>
  <si>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</si>
  <si>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</si>
  <si>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</si>
  <si>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</si>
  <si>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</si>
  <si>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</si>
  <si>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</si>
  <si>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</si>
  <si>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</si>
  <si>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</si>
  <si>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</si>
  <si>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</si>
  <si>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</si>
  <si>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</si>
  <si>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</si>
  <si>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</si>
  <si>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</si>
  <si>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</si>
  <si>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</si>
  <si>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</si>
  <si>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</si>
  <si>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</si>
  <si>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工事部統括部長―現場代理人―現場の各作業員</t>
    <rPh sb="0" eb="3">
      <t>コウジブ</t>
    </rPh>
    <rPh sb="3" eb="5">
      <t>トウカツ</t>
    </rPh>
    <rPh sb="5" eb="7">
      <t>ブチョウ</t>
    </rPh>
    <rPh sb="8" eb="10">
      <t>ゲンバ</t>
    </rPh>
    <rPh sb="10" eb="13">
      <t>ダイリニン</t>
    </rPh>
    <rPh sb="14" eb="16">
      <t>ゲンバ</t>
    </rPh>
    <rPh sb="17" eb="21">
      <t>カクサギョウイン</t>
    </rPh>
    <phoneticPr fontId="3"/>
  </si>
  <si>
    <t>現場での分別を徹底する</t>
    <rPh sb="0" eb="2">
      <t>ゲンバ</t>
    </rPh>
    <rPh sb="4" eb="6">
      <t>ブンベツ</t>
    </rPh>
    <rPh sb="7" eb="9">
      <t>テッテイ</t>
    </rPh>
    <phoneticPr fontId="3"/>
  </si>
  <si>
    <t>引き続き現場分別を徹底する</t>
    <rPh sb="0" eb="1">
      <t>ヒ</t>
    </rPh>
    <rPh sb="2" eb="3">
      <t>ツヅ</t>
    </rPh>
    <rPh sb="4" eb="6">
      <t>ゲンバ</t>
    </rPh>
    <rPh sb="6" eb="8">
      <t>ブンベツ</t>
    </rPh>
    <rPh sb="9" eb="11">
      <t>テッテイ</t>
    </rPh>
    <phoneticPr fontId="3"/>
  </si>
  <si>
    <t>内装解体時における手作業での分別
重機を用いたコンクリートガラと付着土のふるい分け</t>
    <rPh sb="0" eb="2">
      <t>ナイソウ</t>
    </rPh>
    <rPh sb="2" eb="4">
      <t>カイタイ</t>
    </rPh>
    <rPh sb="4" eb="5">
      <t>ジ</t>
    </rPh>
    <rPh sb="9" eb="12">
      <t>テサギョウ</t>
    </rPh>
    <rPh sb="14" eb="16">
      <t>ブンベツ</t>
    </rPh>
    <rPh sb="17" eb="19">
      <t>ジュウキ</t>
    </rPh>
    <rPh sb="20" eb="21">
      <t>モチ</t>
    </rPh>
    <rPh sb="32" eb="34">
      <t>フチャク</t>
    </rPh>
    <rPh sb="34" eb="35">
      <t>ド</t>
    </rPh>
    <rPh sb="39" eb="40">
      <t>ワ</t>
    </rPh>
    <phoneticPr fontId="3"/>
  </si>
  <si>
    <t>現場での分別を徹底し、再生利用業者へ委託する
業者選定時に優良認定業者を優遇し、認定業者の利用を拡大する
電子マニフェスト・電子委託契約の利用を推進する</t>
    <rPh sb="0" eb="2">
      <t>ゲンバ</t>
    </rPh>
    <rPh sb="4" eb="6">
      <t>ブンベツ</t>
    </rPh>
    <rPh sb="7" eb="9">
      <t>テッテイ</t>
    </rPh>
    <rPh sb="11" eb="13">
      <t>サイセイ</t>
    </rPh>
    <rPh sb="13" eb="15">
      <t>リヨウ</t>
    </rPh>
    <rPh sb="15" eb="17">
      <t>ギョウシャ</t>
    </rPh>
    <rPh sb="18" eb="20">
      <t>イタク</t>
    </rPh>
    <rPh sb="23" eb="25">
      <t>ギョウシャ</t>
    </rPh>
    <rPh sb="25" eb="27">
      <t>センテイ</t>
    </rPh>
    <rPh sb="27" eb="28">
      <t>ジ</t>
    </rPh>
    <rPh sb="29" eb="31">
      <t>ユウリョウ</t>
    </rPh>
    <rPh sb="31" eb="33">
      <t>ニンテイ</t>
    </rPh>
    <rPh sb="33" eb="35">
      <t>ギョウシャ</t>
    </rPh>
    <rPh sb="36" eb="38">
      <t>ユウグウ</t>
    </rPh>
    <rPh sb="40" eb="42">
      <t>ニンテイ</t>
    </rPh>
    <rPh sb="42" eb="44">
      <t>ギョウシャ</t>
    </rPh>
    <rPh sb="45" eb="47">
      <t>リヨウ</t>
    </rPh>
    <rPh sb="48" eb="50">
      <t>カクダイ</t>
    </rPh>
    <rPh sb="53" eb="55">
      <t>デンシ</t>
    </rPh>
    <rPh sb="62" eb="64">
      <t>デンシ</t>
    </rPh>
    <rPh sb="64" eb="66">
      <t>イタク</t>
    </rPh>
    <rPh sb="66" eb="68">
      <t>ケイヤク</t>
    </rPh>
    <rPh sb="69" eb="71">
      <t>リヨウ</t>
    </rPh>
    <rPh sb="72" eb="74">
      <t>スイシン</t>
    </rPh>
    <phoneticPr fontId="3"/>
  </si>
  <si>
    <t>東京都港区芝2丁目5-6 
芝256スクエアビル5階</t>
  </si>
  <si>
    <t>株式会社都市テクノ 
代表取締役 島村　智之</t>
  </si>
  <si>
    <t>株式会社都市テクノの解体工事現場</t>
    <phoneticPr fontId="3"/>
  </si>
  <si>
    <t>横浜市内各所</t>
    <phoneticPr fontId="3"/>
  </si>
  <si>
    <t>横浜市長</t>
  </si>
  <si>
    <t>Ｄ－建設業</t>
    <phoneticPr fontId="3"/>
  </si>
  <si>
    <t>解体工事業</t>
    <phoneticPr fontId="3"/>
  </si>
  <si>
    <t>03-5446-1388</t>
  </si>
  <si>
    <t>・石綿含有産業廃棄物→埋立
・廃プラスチック→破砕・圧縮→再生資源・熱回収
・木くず→破砕→再資源化
・ガラス・コンクリート・陶磁器くず→破砕→再資源化・埋立
・がれき類→破砕→再資源化
・混合廃棄物その他→破砕・圧縮・圧縮梱包→埋立・再資源化</t>
    <phoneticPr fontId="3"/>
  </si>
  <si>
    <t>電子マニフェストへの切り替えはほぼ完了したため、
今後は電子委託契約の利用をさらに推進する
また、事業計画段階での発生材排出抑制の提案や、
発生材の自ら利用についても模索する</t>
    <rPh sb="0" eb="2">
      <t>デンシ</t>
    </rPh>
    <rPh sb="10" eb="11">
      <t>キ</t>
    </rPh>
    <rPh sb="12" eb="13">
      <t>カ</t>
    </rPh>
    <rPh sb="17" eb="19">
      <t>カンリョウ</t>
    </rPh>
    <rPh sb="25" eb="27">
      <t>コンゴ</t>
    </rPh>
    <rPh sb="28" eb="30">
      <t>デンシ</t>
    </rPh>
    <rPh sb="30" eb="32">
      <t>イタク</t>
    </rPh>
    <rPh sb="32" eb="34">
      <t>ケイヤク</t>
    </rPh>
    <rPh sb="35" eb="37">
      <t>リヨウ</t>
    </rPh>
    <rPh sb="41" eb="43">
      <t>スイシン</t>
    </rPh>
    <rPh sb="49" eb="51">
      <t>ジギョウ</t>
    </rPh>
    <rPh sb="51" eb="53">
      <t>ケイカク</t>
    </rPh>
    <rPh sb="53" eb="55">
      <t>ダンカイ</t>
    </rPh>
    <rPh sb="57" eb="60">
      <t>ハッセイザイ</t>
    </rPh>
    <rPh sb="60" eb="62">
      <t>ハイシュツ</t>
    </rPh>
    <rPh sb="62" eb="64">
      <t>ヨクセイ</t>
    </rPh>
    <rPh sb="65" eb="67">
      <t>テイアン</t>
    </rPh>
    <rPh sb="70" eb="73">
      <t>ハッセイザイ</t>
    </rPh>
    <rPh sb="74" eb="75">
      <t>ミズカ</t>
    </rPh>
    <rPh sb="76" eb="78">
      <t>リヨウ</t>
    </rPh>
    <rPh sb="83" eb="85">
      <t>モサク</t>
    </rPh>
    <phoneticPr fontId="3"/>
  </si>
  <si>
    <t>03-5446-1388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</si>
</sst>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4" zoomScaleNormal="115" zoomScaleSheetLayoutView="100" workbookViewId="0">
      <selection activeCell="F52" sqref="F52:U5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v>45473</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454</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450</v>
      </c>
      <c r="M40" s="587"/>
      <c r="N40" s="587"/>
      <c r="O40" s="587"/>
      <c r="P40" s="587"/>
      <c r="Q40" s="587"/>
      <c r="R40" s="587"/>
      <c r="S40" s="587"/>
      <c r="T40" s="587"/>
      <c r="U40" s="588"/>
      <c r="W40" s="21"/>
      <c r="X40" s="21"/>
    </row>
    <row r="41" spans="1:25" ht="26.25" customHeight="1" x14ac:dyDescent="0.15">
      <c r="C41" s="86"/>
      <c r="I41" s="25"/>
      <c r="J41" s="25" t="s">
        <v>7</v>
      </c>
      <c r="K41" s="25"/>
      <c r="L41" s="587" t="s">
        <v>451</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460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2856</v>
      </c>
      <c r="Q49" s="567"/>
      <c r="R49" s="567"/>
      <c r="S49" s="567"/>
      <c r="T49" s="567"/>
      <c r="U49" s="568"/>
    </row>
    <row r="50" spans="3:23" ht="26.25" customHeight="1" x14ac:dyDescent="0.15">
      <c r="C50" s="538" t="s">
        <v>11</v>
      </c>
      <c r="D50" s="539"/>
      <c r="E50" s="540"/>
      <c r="F50" s="549" t="s">
        <v>453</v>
      </c>
      <c r="G50" s="550"/>
      <c r="H50" s="550"/>
      <c r="I50" s="550"/>
      <c r="J50" s="550"/>
      <c r="K50" s="550"/>
      <c r="L50" s="550"/>
      <c r="M50" s="550"/>
      <c r="N50" s="341" t="s">
        <v>172</v>
      </c>
      <c r="O50" s="449"/>
      <c r="P50" s="450"/>
      <c r="Q50" s="553" t="s">
        <v>457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455</v>
      </c>
      <c r="G54" s="631"/>
      <c r="H54" s="631"/>
      <c r="I54" s="631"/>
      <c r="J54" s="631"/>
      <c r="K54" s="631"/>
      <c r="L54" s="32" t="s">
        <v>48</v>
      </c>
      <c r="M54" s="32"/>
      <c r="N54" s="635" t="s">
        <v>456</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883.5</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4</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458</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445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21037.7</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446</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21037.699999999997</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447</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448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447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21037.7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7926.1</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20630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449</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21037.699999999997</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7926.1</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20630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459</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株式会社都市テクノの解体工事現場</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J16" workbookViewId="0">
      <selection activeCell="AK30" sqref="AK30:AN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19.799999999999997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19.799999999999997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19.799999999999997</v>
      </c>
      <c r="P27" s="718"/>
      <c r="Q27" s="718"/>
      <c r="R27" s="718"/>
      <c r="S27" s="49" t="s">
        <v>38</v>
      </c>
      <c r="T27" s="70"/>
      <c r="U27" s="70"/>
      <c r="X27" s="68" t="s">
        <v>39</v>
      </c>
      <c r="Y27" s="71"/>
      <c r="AG27" s="58"/>
      <c r="AH27" s="58"/>
      <c r="AI27" s="58"/>
      <c r="AJ27" s="58"/>
      <c r="AK27" s="668">
        <f>+AG18+O27</f>
        <v>19.799999999999997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19.799999999999997</v>
      </c>
      <c r="G29" s="674"/>
      <c r="H29" s="214" t="s">
        <v>198</v>
      </c>
      <c r="L29" s="682"/>
      <c r="O29" s="61"/>
      <c r="P29" s="148"/>
      <c r="Q29" s="56" t="s">
        <v>183</v>
      </c>
      <c r="R29" s="679" t="s">
        <v>33</v>
      </c>
      <c r="S29" s="721"/>
      <c r="T29" s="721"/>
      <c r="U29" s="722"/>
      <c r="V29" s="53"/>
      <c r="W29" s="72"/>
      <c r="X29" s="726" t="s">
        <v>315</v>
      </c>
      <c r="Y29" s="727"/>
      <c r="Z29" s="670">
        <v>6.6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14.7</v>
      </c>
      <c r="G30" s="674"/>
      <c r="H30" s="214" t="s">
        <v>198</v>
      </c>
      <c r="L30" s="682"/>
      <c r="O30" s="61"/>
      <c r="Q30" s="684">
        <f>+ROUND(Z28,1)+ROUND(Z29,1)+ROUND(Z30,1)</f>
        <v>19.799999999999997</v>
      </c>
      <c r="R30" s="718"/>
      <c r="S30" s="718"/>
      <c r="T30" s="718"/>
      <c r="U30" s="49" t="s">
        <v>16</v>
      </c>
      <c r="X30" s="726" t="s">
        <v>186</v>
      </c>
      <c r="Y30" s="727"/>
      <c r="Z30" s="670"/>
      <c r="AA30" s="671"/>
      <c r="AB30" s="671"/>
      <c r="AC30" s="671"/>
      <c r="AD30" s="671"/>
      <c r="AE30" s="49" t="s">
        <v>13</v>
      </c>
      <c r="AK30" s="655">
        <v>14.7</v>
      </c>
      <c r="AL30" s="656"/>
      <c r="AM30" s="656"/>
      <c r="AN30" s="656"/>
      <c r="AO30" s="57" t="s">
        <v>13</v>
      </c>
      <c r="AR30" s="667"/>
      <c r="AS30" s="664"/>
      <c r="AT30" s="664"/>
      <c r="AU30" s="665"/>
    </row>
    <row r="31" spans="2:48" ht="27" customHeight="1" thickTop="1" thickBot="1" x14ac:dyDescent="0.2">
      <c r="B31" s="690" t="s">
        <v>375</v>
      </c>
      <c r="C31" s="679"/>
      <c r="D31" s="679"/>
      <c r="E31" s="680"/>
      <c r="F31" s="673">
        <v>13.2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V16" workbookViewId="0">
      <selection activeCell="F31" sqref="F31:G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33.6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33.6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33.6</v>
      </c>
      <c r="P27" s="718"/>
      <c r="Q27" s="718"/>
      <c r="R27" s="718"/>
      <c r="S27" s="49" t="s">
        <v>38</v>
      </c>
      <c r="T27" s="70"/>
      <c r="U27" s="70"/>
      <c r="X27" s="68" t="s">
        <v>39</v>
      </c>
      <c r="Y27" s="71"/>
      <c r="AG27" s="58"/>
      <c r="AH27" s="58"/>
      <c r="AI27" s="58"/>
      <c r="AJ27" s="58"/>
      <c r="AK27" s="668">
        <f>+AG18+O27</f>
        <v>33.6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33.6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5.6</v>
      </c>
      <c r="G30" s="674"/>
      <c r="H30" s="214" t="s">
        <v>198</v>
      </c>
      <c r="L30" s="682"/>
      <c r="O30" s="61"/>
      <c r="Q30" s="684">
        <f>+ROUND(Z28,1)+ROUND(Z29,1)+ROUND(Z30,1)</f>
        <v>33.6</v>
      </c>
      <c r="R30" s="718"/>
      <c r="S30" s="718"/>
      <c r="T30" s="718"/>
      <c r="U30" s="49" t="s">
        <v>16</v>
      </c>
      <c r="X30" s="726" t="s">
        <v>186</v>
      </c>
      <c r="Y30" s="727"/>
      <c r="Z30" s="670"/>
      <c r="AA30" s="671"/>
      <c r="AB30" s="671"/>
      <c r="AC30" s="671"/>
      <c r="AD30" s="671"/>
      <c r="AE30" s="49" t="s">
        <v>13</v>
      </c>
      <c r="AK30" s="655">
        <v>5.6</v>
      </c>
      <c r="AL30" s="656"/>
      <c r="AM30" s="656"/>
      <c r="AN30" s="656"/>
      <c r="AO30" s="57" t="s">
        <v>13</v>
      </c>
      <c r="AR30" s="667"/>
      <c r="AS30" s="664"/>
      <c r="AT30" s="664"/>
      <c r="AU30" s="665"/>
    </row>
    <row r="31" spans="2:48" ht="27" customHeight="1" thickTop="1" thickBot="1" x14ac:dyDescent="0.2">
      <c r="B31" s="690" t="s">
        <v>375</v>
      </c>
      <c r="C31" s="679"/>
      <c r="D31" s="679"/>
      <c r="E31" s="680"/>
      <c r="F31" s="673">
        <v>33.6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C16"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v>1</v>
      </c>
      <c r="AL30" s="656"/>
      <c r="AM30" s="656"/>
      <c r="AN30" s="656"/>
      <c r="AO30" s="57" t="s">
        <v>13</v>
      </c>
      <c r="AR30" s="667"/>
      <c r="AS30" s="664"/>
      <c r="AT30" s="664"/>
      <c r="AU30" s="665"/>
    </row>
    <row r="31" spans="2:48" ht="27" customHeight="1" thickTop="1" thickBot="1" x14ac:dyDescent="0.2">
      <c r="B31" s="690" t="s">
        <v>375</v>
      </c>
      <c r="C31" s="679"/>
      <c r="D31" s="679"/>
      <c r="E31" s="680"/>
      <c r="F31" s="673">
        <v>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U19" workbookViewId="0">
      <selection activeCell="Z32" sqref="Z32:AD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80.599999999999994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80.599999999999994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80.599999999999994</v>
      </c>
      <c r="P27" s="718"/>
      <c r="Q27" s="718"/>
      <c r="R27" s="718"/>
      <c r="S27" s="49" t="s">
        <v>38</v>
      </c>
      <c r="T27" s="70"/>
      <c r="U27" s="70"/>
      <c r="X27" s="68" t="s">
        <v>39</v>
      </c>
      <c r="Y27" s="71"/>
      <c r="AG27" s="58"/>
      <c r="AH27" s="58"/>
      <c r="AI27" s="58"/>
      <c r="AJ27" s="58"/>
      <c r="AK27" s="668">
        <f>+AG18+O27</f>
        <v>80.599999999999994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80.599999999999994</v>
      </c>
      <c r="G29" s="674"/>
      <c r="H29" s="214" t="s">
        <v>198</v>
      </c>
      <c r="L29" s="682"/>
      <c r="O29" s="61"/>
      <c r="P29" s="148"/>
      <c r="Q29" s="56" t="s">
        <v>183</v>
      </c>
      <c r="R29" s="679" t="s">
        <v>33</v>
      </c>
      <c r="S29" s="721"/>
      <c r="T29" s="721"/>
      <c r="U29" s="722"/>
      <c r="V29" s="53"/>
      <c r="W29" s="72"/>
      <c r="X29" s="726" t="s">
        <v>315</v>
      </c>
      <c r="Y29" s="727"/>
      <c r="Z29" s="670">
        <v>48.6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53.2</v>
      </c>
      <c r="G30" s="674"/>
      <c r="H30" s="214" t="s">
        <v>198</v>
      </c>
      <c r="L30" s="682"/>
      <c r="O30" s="61"/>
      <c r="Q30" s="684">
        <f>+ROUND(Z28,1)+ROUND(Z29,1)+ROUND(Z30,1)</f>
        <v>80.599999999999994</v>
      </c>
      <c r="R30" s="718"/>
      <c r="S30" s="718"/>
      <c r="T30" s="718"/>
      <c r="U30" s="49" t="s">
        <v>16</v>
      </c>
      <c r="X30" s="726" t="s">
        <v>186</v>
      </c>
      <c r="Y30" s="727"/>
      <c r="Z30" s="670"/>
      <c r="AA30" s="671"/>
      <c r="AB30" s="671"/>
      <c r="AC30" s="671"/>
      <c r="AD30" s="671"/>
      <c r="AE30" s="49" t="s">
        <v>13</v>
      </c>
      <c r="AK30" s="655">
        <v>53.2</v>
      </c>
      <c r="AL30" s="656"/>
      <c r="AM30" s="656"/>
      <c r="AN30" s="656"/>
      <c r="AO30" s="57" t="s">
        <v>13</v>
      </c>
      <c r="AR30" s="667"/>
      <c r="AS30" s="664"/>
      <c r="AT30" s="664"/>
      <c r="AU30" s="665"/>
    </row>
    <row r="31" spans="2:48" ht="27" customHeight="1" thickTop="1" thickBot="1" x14ac:dyDescent="0.2">
      <c r="B31" s="690" t="s">
        <v>375</v>
      </c>
      <c r="C31" s="679"/>
      <c r="D31" s="679"/>
      <c r="E31" s="680"/>
      <c r="F31" s="673">
        <v>32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20540.599999999999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20540.600000000002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20307.5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20540.599999999999</v>
      </c>
      <c r="P27" s="718"/>
      <c r="Q27" s="718"/>
      <c r="R27" s="718"/>
      <c r="S27" s="49" t="s">
        <v>38</v>
      </c>
      <c r="T27" s="70"/>
      <c r="U27" s="70"/>
      <c r="X27" s="68" t="s">
        <v>39</v>
      </c>
      <c r="Y27" s="71"/>
      <c r="AG27" s="58"/>
      <c r="AH27" s="58"/>
      <c r="AI27" s="58"/>
      <c r="AJ27" s="58"/>
      <c r="AK27" s="668">
        <f>+AG18+O27</f>
        <v>20540.599999999999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20307.5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20540.600000000002</v>
      </c>
      <c r="G29" s="674"/>
      <c r="H29" s="214" t="s">
        <v>198</v>
      </c>
      <c r="L29" s="682"/>
      <c r="O29" s="61"/>
      <c r="P29" s="148"/>
      <c r="Q29" s="56" t="s">
        <v>183</v>
      </c>
      <c r="R29" s="679" t="s">
        <v>33</v>
      </c>
      <c r="S29" s="721"/>
      <c r="T29" s="721"/>
      <c r="U29" s="722"/>
      <c r="V29" s="53"/>
      <c r="W29" s="72"/>
      <c r="X29" s="726" t="s">
        <v>315</v>
      </c>
      <c r="Y29" s="727"/>
      <c r="Z29" s="670">
        <v>187.1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7490.1</v>
      </c>
      <c r="G30" s="674"/>
      <c r="H30" s="214" t="s">
        <v>198</v>
      </c>
      <c r="L30" s="682"/>
      <c r="O30" s="61"/>
      <c r="Q30" s="684">
        <f>+ROUND(Z28,1)+ROUND(Z29,1)+ROUND(Z30,1)</f>
        <v>20494.599999999999</v>
      </c>
      <c r="R30" s="718"/>
      <c r="S30" s="718"/>
      <c r="T30" s="718"/>
      <c r="U30" s="49" t="s">
        <v>16</v>
      </c>
      <c r="X30" s="726" t="s">
        <v>186</v>
      </c>
      <c r="Y30" s="727"/>
      <c r="Z30" s="670"/>
      <c r="AA30" s="671"/>
      <c r="AB30" s="671"/>
      <c r="AC30" s="671"/>
      <c r="AD30" s="671"/>
      <c r="AE30" s="49" t="s">
        <v>13</v>
      </c>
      <c r="AK30" s="655">
        <f>7444.1+46</f>
        <v>7490.1</v>
      </c>
      <c r="AL30" s="656"/>
      <c r="AM30" s="656"/>
      <c r="AN30" s="656"/>
      <c r="AO30" s="57" t="s">
        <v>13</v>
      </c>
      <c r="AR30" s="667"/>
      <c r="AS30" s="664"/>
      <c r="AT30" s="664"/>
      <c r="AU30" s="665"/>
    </row>
    <row r="31" spans="2:48" ht="27" customHeight="1" thickTop="1" thickBot="1" x14ac:dyDescent="0.2">
      <c r="B31" s="690" t="s">
        <v>375</v>
      </c>
      <c r="C31" s="679"/>
      <c r="D31" s="679"/>
      <c r="E31" s="680"/>
      <c r="F31" s="673">
        <v>20307.5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46</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R16" workbookViewId="0">
      <selection activeCell="AM21" sqref="AM2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株式会社都市テクノの解体工事現場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362.1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362.1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242.7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362.1</v>
      </c>
      <c r="P27" s="718"/>
      <c r="Q27" s="718"/>
      <c r="R27" s="718"/>
      <c r="S27" s="49" t="s">
        <v>38</v>
      </c>
      <c r="T27" s="70"/>
      <c r="U27" s="70"/>
      <c r="X27" s="68" t="s">
        <v>39</v>
      </c>
      <c r="Y27" s="71"/>
      <c r="AG27" s="58"/>
      <c r="AH27" s="58"/>
      <c r="AI27" s="58"/>
      <c r="AJ27" s="58"/>
      <c r="AK27" s="668">
        <f>+AG18+O27</f>
        <v>362.1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242.7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362.1</v>
      </c>
      <c r="G29" s="674"/>
      <c r="H29" s="214" t="s">
        <v>198</v>
      </c>
      <c r="L29" s="682"/>
      <c r="O29" s="61"/>
      <c r="P29" s="148"/>
      <c r="Q29" s="56" t="s">
        <v>183</v>
      </c>
      <c r="R29" s="679" t="s">
        <v>33</v>
      </c>
      <c r="S29" s="721"/>
      <c r="T29" s="721"/>
      <c r="U29" s="722"/>
      <c r="V29" s="53"/>
      <c r="W29" s="72"/>
      <c r="X29" s="726" t="s">
        <v>315</v>
      </c>
      <c r="Y29" s="727"/>
      <c r="Z29" s="670">
        <v>119.4</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361.5</v>
      </c>
      <c r="G30" s="674"/>
      <c r="H30" s="214" t="s">
        <v>198</v>
      </c>
      <c r="L30" s="682"/>
      <c r="O30" s="61"/>
      <c r="Q30" s="684">
        <f>+ROUND(Z28,1)+ROUND(Z29,1)+ROUND(Z30,1)</f>
        <v>362.1</v>
      </c>
      <c r="R30" s="718"/>
      <c r="S30" s="718"/>
      <c r="T30" s="718"/>
      <c r="U30" s="49" t="s">
        <v>16</v>
      </c>
      <c r="X30" s="726" t="s">
        <v>186</v>
      </c>
      <c r="Y30" s="727"/>
      <c r="Z30" s="670"/>
      <c r="AA30" s="671"/>
      <c r="AB30" s="671"/>
      <c r="AC30" s="671"/>
      <c r="AD30" s="671"/>
      <c r="AE30" s="49" t="s">
        <v>13</v>
      </c>
      <c r="AK30" s="655">
        <v>361.5</v>
      </c>
      <c r="AL30" s="656"/>
      <c r="AM30" s="656"/>
      <c r="AN30" s="656"/>
      <c r="AO30" s="57" t="s">
        <v>13</v>
      </c>
      <c r="AR30" s="667"/>
      <c r="AS30" s="664"/>
      <c r="AT30" s="664"/>
      <c r="AU30" s="665"/>
    </row>
    <row r="31" spans="2:48" ht="27" customHeight="1" thickTop="1" thickBot="1" x14ac:dyDescent="0.2">
      <c r="B31" s="690" t="s">
        <v>375</v>
      </c>
      <c r="C31" s="679"/>
      <c r="D31" s="679"/>
      <c r="E31" s="680"/>
      <c r="F31" s="673">
        <v>242.7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R41" sqref="R41"/>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株式会社都市テクノの解体工事現場</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19.799999999999997</v>
      </c>
      <c r="M9" s="377">
        <f>IF(OR(ｷ.紙くず!F24&gt;0,ｷ.紙くず!F24&lt;0),ｷ.紙くず!F24,IF(M$19&gt;0,"0",0))</f>
        <v>0</v>
      </c>
      <c r="N9" s="377">
        <f>IF(OR(ｸ.木くず!F24&gt;0,ｸ.木くず!F24&lt;0),ｸ.木くず!F24,IF(N$19&gt;0,"0",0))</f>
        <v>33.6</v>
      </c>
      <c r="O9" s="377">
        <f>IF(OR(ｹ.繊維くず!F24&gt;0,ｹ.繊維くず!F24&lt;0),ｹ.繊維くず!F24,IF(O$19&gt;0,"0",0))</f>
        <v>1</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80.599999999999994</v>
      </c>
      <c r="U9" s="377">
        <f>IF(OR(ｿ.鉱さい!F24&gt;0,ｿ.鉱さい!F24&lt;0),ｿ.鉱さい!F24,IF(U$19&gt;0,"0",0))</f>
        <v>0</v>
      </c>
      <c r="V9" s="377">
        <f>IF(OR(ﾀ.がれき類!F24&gt;0,ﾀ.がれき類!F24&lt;0),ﾀ.がれき類!F24,IF(V$19&gt;0,"0",0))</f>
        <v>20540.600000000002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362.1</v>
      </c>
      <c r="AA9" s="379">
        <f>IF(SUM(G9:Z9)&gt;0,SUM(G9:Z9),IF(AA$19&gt;0,"0",0))</f>
        <v>21037.7</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19.799999999999997</v>
      </c>
      <c r="M14" s="383">
        <f>IF(OR(ｷ.紙くず!F29&gt;0,ｷ.紙くず!F29&lt;0),ｷ.紙くず!F29,IF(M$19&gt;0,"0",0))</f>
        <v>0</v>
      </c>
      <c r="N14" s="383">
        <f>IF(OR(ｸ.木くず!F29&gt;0,ｸ.木くず!F29&lt;0),ｸ.木くず!F29,IF(N$19&gt;0,"0",0))</f>
        <v>33.6</v>
      </c>
      <c r="O14" s="383">
        <f>IF(OR(ｹ.繊維くず!F29&gt;0,ｹ.繊維くず!F29&lt;0),ｹ.繊維くず!F29,IF(O$19&gt;0,"0",0))</f>
        <v>1</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80.599999999999994</v>
      </c>
      <c r="U14" s="383">
        <f>IF(OR(ｿ.鉱さい!F29&gt;0,ｿ.鉱さい!F29&lt;0),ｿ.鉱さい!F29,IF(U$19&gt;0,"0",0))</f>
        <v>0</v>
      </c>
      <c r="V14" s="383">
        <f>IF(OR(ﾀ.がれき類!F29&gt;0,ﾀ.がれき類!F29&lt;0),ﾀ.がれき類!F29,IF(V$19&gt;0,"0",0))</f>
        <v>20540.600000000002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362.1</v>
      </c>
      <c r="AA14" s="385">
        <f t="shared" si="0"/>
        <v>21037.7</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14.7</v>
      </c>
      <c r="M15" s="383">
        <f>IF(OR(ｷ.紙くず!F30&gt;0,ｷ.紙くず!F30&lt;0),ｷ.紙くず!F30,IF(M$19&gt;0,"0",0))</f>
        <v>0</v>
      </c>
      <c r="N15" s="383">
        <f>IF(OR(ｸ.木くず!F30&gt;0,ｸ.木くず!F30&lt;0),ｸ.木くず!F30,IF(N$19&gt;0,"0",0))</f>
        <v>5.6</v>
      </c>
      <c r="O15" s="383">
        <f>IF(OR(ｹ.繊維くず!F30&gt;0,ｹ.繊維くず!F30&lt;0),ｹ.繊維くず!F30,IF(O$19&gt;0,"0",0))</f>
        <v>1</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53.2</v>
      </c>
      <c r="U15" s="383">
        <f>IF(OR(ｿ.鉱さい!F30&gt;0,ｿ.鉱さい!F30&lt;0),ｿ.鉱さい!F30,IF(U$19&gt;0,"0",0))</f>
        <v>0</v>
      </c>
      <c r="V15" s="383">
        <f>IF(OR(ﾀ.がれき類!F30&gt;0,ﾀ.がれき類!F30&lt;0),ﾀ.がれき類!F30,IF(V$19&gt;0,"0",0))</f>
        <v>7490.1</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361.5</v>
      </c>
      <c r="AA15" s="385">
        <f t="shared" si="0"/>
        <v>7926.1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13.2</v>
      </c>
      <c r="M16" s="383">
        <f>IF(OR(ｷ.紙くず!F31&gt;0,ｷ.紙くず!F31&lt;0),ｷ.紙くず!F31,IF(M$19&gt;0,"0",0))</f>
        <v>0</v>
      </c>
      <c r="N16" s="383">
        <f>IF(OR(ｸ.木くず!F31&gt;0,ｸ.木くず!F31&lt;0),ｸ.木くず!F31,IF(N$19&gt;0,"0",0))</f>
        <v>33.6</v>
      </c>
      <c r="O16" s="383">
        <f>IF(OR(ｹ.繊維くず!F31&gt;0,ｹ.繊維くず!F31&lt;0),ｹ.繊維くず!F31,IF(O$19&gt;0,"0",0))</f>
        <v>1</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32</v>
      </c>
      <c r="U16" s="383">
        <f>IF(OR(ｿ.鉱さい!F31&gt;0,ｿ.鉱さい!F31&lt;0),ｿ.鉱さい!F31,IF(U$19&gt;0,"0",0))</f>
        <v>0</v>
      </c>
      <c r="V16" s="383">
        <f>IF(OR(ﾀ.がれき類!F31&gt;0,ﾀ.がれき類!F31&lt;0),ﾀ.がれき類!F31,IF(V$19&gt;0,"0",0))</f>
        <v>20307.5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242.7</v>
      </c>
      <c r="AA16" s="385">
        <f t="shared" si="0"/>
        <v>20630</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19.799999999999997</v>
      </c>
      <c r="M19" s="389">
        <f t="shared" si="1"/>
        <v>0</v>
      </c>
      <c r="N19" s="389">
        <f t="shared" si="1"/>
        <v>33.6</v>
      </c>
      <c r="O19" s="389">
        <f t="shared" si="1"/>
        <v>1</v>
      </c>
      <c r="P19" s="389">
        <f t="shared" si="1"/>
        <v>0</v>
      </c>
      <c r="Q19" s="389">
        <f t="shared" si="1"/>
        <v>0</v>
      </c>
      <c r="R19" s="389">
        <f t="shared" si="1"/>
        <v>0</v>
      </c>
      <c r="S19" s="389">
        <f t="shared" si="1"/>
        <v>0</v>
      </c>
      <c r="T19" s="389">
        <f t="shared" si="1"/>
        <v>80.599999999999994</v>
      </c>
      <c r="U19" s="389">
        <f t="shared" si="1"/>
        <v>0</v>
      </c>
      <c r="V19" s="389">
        <f t="shared" si="1"/>
        <v>20540.599999999999</v>
      </c>
      <c r="W19" s="389">
        <f t="shared" si="1"/>
        <v>0</v>
      </c>
      <c r="X19" s="389">
        <f t="shared" si="1"/>
        <v>0</v>
      </c>
      <c r="Y19" s="389">
        <f t="shared" si="1"/>
        <v>0</v>
      </c>
      <c r="Z19" s="390">
        <f t="shared" si="1"/>
        <v>362.1</v>
      </c>
      <c r="AA19" s="391">
        <f t="shared" ref="AA19:AA25" si="2">SUM(G19:Z19)</f>
        <v>21037.699999999997</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19.799999999999997</v>
      </c>
      <c r="M37" s="424">
        <f t="shared" si="8"/>
        <v>0</v>
      </c>
      <c r="N37" s="424">
        <f t="shared" si="8"/>
        <v>33.6</v>
      </c>
      <c r="O37" s="424">
        <f t="shared" si="8"/>
        <v>1</v>
      </c>
      <c r="P37" s="424">
        <f t="shared" si="8"/>
        <v>0</v>
      </c>
      <c r="Q37" s="424">
        <f t="shared" si="8"/>
        <v>0</v>
      </c>
      <c r="R37" s="424">
        <f t="shared" si="8"/>
        <v>0</v>
      </c>
      <c r="S37" s="424">
        <f t="shared" si="8"/>
        <v>0</v>
      </c>
      <c r="T37" s="424">
        <f t="shared" si="8"/>
        <v>80.599999999999994</v>
      </c>
      <c r="U37" s="424">
        <f t="shared" si="8"/>
        <v>0</v>
      </c>
      <c r="V37" s="424">
        <f t="shared" si="8"/>
        <v>20540.599999999999</v>
      </c>
      <c r="W37" s="424">
        <f t="shared" si="8"/>
        <v>0</v>
      </c>
      <c r="X37" s="424">
        <f t="shared" si="8"/>
        <v>0</v>
      </c>
      <c r="Y37" s="424">
        <f t="shared" si="8"/>
        <v>0</v>
      </c>
      <c r="Z37" s="425">
        <f t="shared" si="8"/>
        <v>362.1</v>
      </c>
      <c r="AA37" s="426">
        <f t="shared" si="4"/>
        <v>21037.699999999997</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19.799999999999997</v>
      </c>
      <c r="M38" s="415">
        <f t="shared" si="9"/>
        <v>0</v>
      </c>
      <c r="N38" s="415">
        <f t="shared" si="9"/>
        <v>33.6</v>
      </c>
      <c r="O38" s="415">
        <f t="shared" si="9"/>
        <v>1</v>
      </c>
      <c r="P38" s="415">
        <f t="shared" si="9"/>
        <v>0</v>
      </c>
      <c r="Q38" s="415">
        <f t="shared" si="9"/>
        <v>0</v>
      </c>
      <c r="R38" s="415">
        <f t="shared" si="9"/>
        <v>0</v>
      </c>
      <c r="S38" s="415">
        <f t="shared" si="9"/>
        <v>0</v>
      </c>
      <c r="T38" s="415">
        <f t="shared" si="9"/>
        <v>80.599999999999994</v>
      </c>
      <c r="U38" s="415">
        <f t="shared" si="9"/>
        <v>0</v>
      </c>
      <c r="V38" s="415">
        <f t="shared" si="9"/>
        <v>20494.599999999999</v>
      </c>
      <c r="W38" s="415">
        <f t="shared" si="9"/>
        <v>0</v>
      </c>
      <c r="X38" s="415">
        <f t="shared" si="9"/>
        <v>0</v>
      </c>
      <c r="Y38" s="415">
        <f t="shared" si="9"/>
        <v>0</v>
      </c>
      <c r="Z38" s="416">
        <f t="shared" si="9"/>
        <v>362.1</v>
      </c>
      <c r="AA38" s="417">
        <f t="shared" si="4"/>
        <v>20991.699999999997</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13.2</v>
      </c>
      <c r="M39" s="418">
        <f>+ｷ.紙くず!$Z$28</f>
        <v>0</v>
      </c>
      <c r="N39" s="418">
        <f>+ｸ.木くず!$Z$28</f>
        <v>33.6</v>
      </c>
      <c r="O39" s="418">
        <f>+ｹ.繊維くず!$Z$28</f>
        <v>1</v>
      </c>
      <c r="P39" s="418">
        <f>+ｺ.動植物性残さ!$Z$28</f>
        <v>0</v>
      </c>
      <c r="Q39" s="418">
        <f>+ｻ.動物系固形不要物!$Z$28</f>
        <v>0</v>
      </c>
      <c r="R39" s="418">
        <f>+ｼ.ｺﾞﾑくず!$Z$28</f>
        <v>0</v>
      </c>
      <c r="S39" s="418">
        <f>+ｽ.金属くず!$Z$28</f>
        <v>0</v>
      </c>
      <c r="T39" s="418">
        <f>+ｾ.ｶﾞﾗｽ･ｺﾝｸﾘ･陶磁器くず!$Z$28</f>
        <v>32</v>
      </c>
      <c r="U39" s="418">
        <f>+ｿ.鉱さい!$Z$28</f>
        <v>0</v>
      </c>
      <c r="V39" s="418">
        <f>+ﾀ.がれき類!$Z$28</f>
        <v>20307.5</v>
      </c>
      <c r="W39" s="418">
        <f>+ﾁ.動物のふん尿!$Z$28</f>
        <v>0</v>
      </c>
      <c r="X39" s="418">
        <f>+ﾂ.動物の死体!$Z$28</f>
        <v>0</v>
      </c>
      <c r="Y39" s="418">
        <f>+ﾃ.ばいじん!$Z$28</f>
        <v>0</v>
      </c>
      <c r="Z39" s="419">
        <f>+ﾄ.混合廃棄物その他!$Z$28</f>
        <v>242.7</v>
      </c>
      <c r="AA39" s="420">
        <f t="shared" si="4"/>
        <v>20630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6.6</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48.6</v>
      </c>
      <c r="U40" s="418">
        <f>+ｿ.鉱さい!$Z$29</f>
        <v>0</v>
      </c>
      <c r="V40" s="418">
        <f>+ﾀ.がれき類!$Z$29</f>
        <v>187.1</v>
      </c>
      <c r="W40" s="418">
        <f>+ﾁ.動物のふん尿!$Z$29</f>
        <v>0</v>
      </c>
      <c r="X40" s="418">
        <f>+ﾂ.動物の死体!$Z$29</f>
        <v>0</v>
      </c>
      <c r="Y40" s="418">
        <f>+ﾃ.ばいじん!$Z$29</f>
        <v>0</v>
      </c>
      <c r="Z40" s="419">
        <f>+ﾄ.混合廃棄物その他!$Z$29</f>
        <v>119.4</v>
      </c>
      <c r="AA40" s="420">
        <f t="shared" si="4"/>
        <v>361.70000000000005</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46</v>
      </c>
      <c r="W42" s="421">
        <f>+ﾁ.動物のふん尿!$Q$33</f>
        <v>0</v>
      </c>
      <c r="X42" s="421">
        <f>+ﾂ.動物の死体!$Q$33</f>
        <v>0</v>
      </c>
      <c r="Y42" s="421">
        <f>+ﾃ.ばいじん!$Q$33</f>
        <v>0</v>
      </c>
      <c r="Z42" s="422">
        <f>+ﾄ.混合廃棄物その他!$Q$33</f>
        <v>0</v>
      </c>
      <c r="AA42" s="423">
        <f>SUM(G42:Z42)</f>
        <v>46</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19.799999999999997</v>
      </c>
      <c r="M43" s="427">
        <f>+ｷ.紙くず!$AK$27</f>
        <v>0</v>
      </c>
      <c r="N43" s="427">
        <f>+ｸ.木くず!$AK$27</f>
        <v>33.6</v>
      </c>
      <c r="O43" s="427">
        <f>+ｹ.繊維くず!$AK$27</f>
        <v>1</v>
      </c>
      <c r="P43" s="427">
        <f>+ｺ.動植物性残さ!$AK$27</f>
        <v>0</v>
      </c>
      <c r="Q43" s="427">
        <f>+ｻ.動物系固形不要物!$AK$27</f>
        <v>0</v>
      </c>
      <c r="R43" s="427">
        <f>+ｼ.ｺﾞﾑくず!$AK$27</f>
        <v>0</v>
      </c>
      <c r="S43" s="427">
        <f>+ｽ.金属くず!$AK$27</f>
        <v>0</v>
      </c>
      <c r="T43" s="427">
        <f>+ｾ.ｶﾞﾗｽ･ｺﾝｸﾘ･陶磁器くず!$AK$27</f>
        <v>80.599999999999994</v>
      </c>
      <c r="U43" s="427">
        <f>+ｿ.鉱さい!$AK$27</f>
        <v>0</v>
      </c>
      <c r="V43" s="427">
        <f>+ﾀ.がれき類!$AK$27</f>
        <v>20540.599999999999</v>
      </c>
      <c r="W43" s="427">
        <f>+ﾁ.動物のふん尿!$AK$27</f>
        <v>0</v>
      </c>
      <c r="X43" s="427">
        <f>+ﾂ.動物の死体!$AK$27</f>
        <v>0</v>
      </c>
      <c r="Y43" s="427">
        <f>+ﾃ.ばいじん!$AK$27</f>
        <v>0</v>
      </c>
      <c r="Z43" s="428">
        <f>+ﾄ.混合廃棄物その他!$AK$27</f>
        <v>362.1</v>
      </c>
      <c r="AA43" s="429">
        <f t="shared" si="4"/>
        <v>21037.699999999997</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14.7</v>
      </c>
      <c r="M44" s="430">
        <f>+ｷ.紙くず!$AK$30</f>
        <v>0</v>
      </c>
      <c r="N44" s="430">
        <f>+ｸ.木くず!$AK$30</f>
        <v>5.6</v>
      </c>
      <c r="O44" s="430">
        <f>+ｹ.繊維くず!$AK$30</f>
        <v>1</v>
      </c>
      <c r="P44" s="430">
        <f>+ｺ.動植物性残さ!$AK$30</f>
        <v>0</v>
      </c>
      <c r="Q44" s="430">
        <f>+ｻ.動物系固形不要物!$AK$30</f>
        <v>0</v>
      </c>
      <c r="R44" s="430">
        <f>+ｼ.ｺﾞﾑくず!$AK$30</f>
        <v>0</v>
      </c>
      <c r="S44" s="430">
        <f>+ｽ.金属くず!$AK$30</f>
        <v>0</v>
      </c>
      <c r="T44" s="430">
        <f>+ｾ.ｶﾞﾗｽ･ｺﾝｸﾘ･陶磁器くず!$AK$30</f>
        <v>53.2</v>
      </c>
      <c r="U44" s="430">
        <f>+ｿ.鉱さい!$AK$30</f>
        <v>0</v>
      </c>
      <c r="V44" s="430">
        <f>+ﾀ.がれき類!$AK$30</f>
        <v>7490.1</v>
      </c>
      <c r="W44" s="430">
        <f>+ﾁ.動物のふん尿!$AK$30</f>
        <v>0</v>
      </c>
      <c r="X44" s="430">
        <f>+ﾂ.動物の死体!$AK$30</f>
        <v>0</v>
      </c>
      <c r="Y44" s="430">
        <f>+ﾃ.ばいじん!$AK$30</f>
        <v>0</v>
      </c>
      <c r="Z44" s="431">
        <f>+ﾄ.混合廃棄物その他!$AK$30</f>
        <v>361.5</v>
      </c>
      <c r="AA44" s="432">
        <f t="shared" si="4"/>
        <v>7926.1</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13.2</v>
      </c>
      <c r="M45" s="433">
        <f>+ｷ.紙くず!$AR$24</f>
        <v>0</v>
      </c>
      <c r="N45" s="433">
        <f>+ｸ.木くず!$AR$24</f>
        <v>33.6</v>
      </c>
      <c r="O45" s="433">
        <f>+ｹ.繊維くず!$AR$24</f>
        <v>1</v>
      </c>
      <c r="P45" s="433">
        <f>+ｺ.動植物性残さ!$AR$24</f>
        <v>0</v>
      </c>
      <c r="Q45" s="433">
        <f>+ｻ.動物系固形不要物!$AR$24</f>
        <v>0</v>
      </c>
      <c r="R45" s="433">
        <f>+ｼ.ｺﾞﾑくず!$AR$24</f>
        <v>0</v>
      </c>
      <c r="S45" s="433">
        <f>+ｽ.金属くず!$AR$24</f>
        <v>0</v>
      </c>
      <c r="T45" s="433">
        <f>+ｾ.ｶﾞﾗｽ･ｺﾝｸﾘ･陶磁器くず!$AR$24</f>
        <v>32</v>
      </c>
      <c r="U45" s="433">
        <f>+ｿ.鉱さい!$AR$24</f>
        <v>0</v>
      </c>
      <c r="V45" s="433">
        <f>+ﾀ.がれき類!$AR$24</f>
        <v>20307.5</v>
      </c>
      <c r="W45" s="433">
        <f>+ﾁ.動物のふん尿!$AR$24</f>
        <v>0</v>
      </c>
      <c r="X45" s="433">
        <f>+ﾂ.動物の死体!$AR$24</f>
        <v>0</v>
      </c>
      <c r="Y45" s="433">
        <f>+ﾃ.ばいじん!$AR$24</f>
        <v>0</v>
      </c>
      <c r="Z45" s="434">
        <f>+ﾄ.混合廃棄物その他!$AR$24</f>
        <v>242.7</v>
      </c>
      <c r="AA45" s="435">
        <f t="shared" si="4"/>
        <v>20630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39.599999999999994</v>
      </c>
      <c r="M55" s="480">
        <f t="shared" si="10"/>
        <v>0</v>
      </c>
      <c r="N55" s="480">
        <f t="shared" si="10"/>
        <v>67.2</v>
      </c>
      <c r="O55" s="480">
        <f t="shared" si="10"/>
        <v>2</v>
      </c>
      <c r="P55" s="480">
        <f t="shared" si="10"/>
        <v>0</v>
      </c>
      <c r="Q55" s="480">
        <f t="shared" si="10"/>
        <v>0</v>
      </c>
      <c r="R55" s="480">
        <f t="shared" si="10"/>
        <v>0</v>
      </c>
      <c r="S55" s="480">
        <f t="shared" si="10"/>
        <v>0</v>
      </c>
      <c r="T55" s="480">
        <f t="shared" si="10"/>
        <v>161.19999999999999</v>
      </c>
      <c r="U55" s="480">
        <f t="shared" si="10"/>
        <v>0</v>
      </c>
      <c r="V55" s="480">
        <f t="shared" si="10"/>
        <v>41081.199999999997</v>
      </c>
      <c r="W55" s="480">
        <f t="shared" si="10"/>
        <v>0</v>
      </c>
      <c r="X55" s="480">
        <f t="shared" si="10"/>
        <v>0</v>
      </c>
      <c r="Y55" s="480">
        <f t="shared" si="10"/>
        <v>0</v>
      </c>
      <c r="Z55" s="480">
        <f t="shared" si="10"/>
        <v>724.2</v>
      </c>
      <c r="AA55" s="481">
        <f>+AA9+AA19+AA20</f>
        <v>42075.399999999994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f>+表紙!P35</f>
        <v>45473</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東京都港区芝2丁目5-6 
芝256スクエアビル5階</v>
      </c>
      <c r="M16" s="884"/>
      <c r="N16" s="884"/>
      <c r="O16" s="884"/>
      <c r="P16" s="884"/>
      <c r="Q16" s="884"/>
      <c r="R16" s="884"/>
      <c r="S16" s="884"/>
      <c r="T16" s="884"/>
      <c r="U16" s="282"/>
    </row>
    <row r="17" spans="1:21" ht="26.25" customHeight="1" x14ac:dyDescent="0.15">
      <c r="C17" s="86"/>
      <c r="I17" s="25"/>
      <c r="J17" s="25" t="s">
        <v>7</v>
      </c>
      <c r="K17" s="25"/>
      <c r="L17" s="884" t="str">
        <f>+表紙!L41</f>
        <v>株式会社都市テクノ 
代表取締役 島村　智之</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03-5446-1388</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株式会社都市テクノの解体工事現場</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2856</v>
      </c>
      <c r="Q25" s="891"/>
      <c r="R25" s="891"/>
      <c r="S25" s="891"/>
      <c r="T25" s="891"/>
      <c r="U25" s="892"/>
    </row>
    <row r="26" spans="1:21" ht="26.25" customHeight="1" x14ac:dyDescent="0.15">
      <c r="C26" s="538" t="s">
        <v>11</v>
      </c>
      <c r="D26" s="539"/>
      <c r="E26" s="540"/>
      <c r="F26" s="906" t="str">
        <f>+表紙!F50</f>
        <v>横浜市内各所</v>
      </c>
      <c r="G26" s="907"/>
      <c r="H26" s="907"/>
      <c r="I26" s="907"/>
      <c r="J26" s="907"/>
      <c r="K26" s="907"/>
      <c r="L26" s="907"/>
      <c r="M26" s="907"/>
      <c r="N26" s="341" t="s">
        <v>172</v>
      </c>
      <c r="O26"/>
      <c r="P26"/>
      <c r="Q26" s="901" t="str">
        <f>IF(+表紙!Q50="","",+表紙!Q50)</f>
        <v>03-5446-1388</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解体工事業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883.5</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4</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21037.7</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現場での分別を徹底する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21037.699999999997</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引き続き現場分別を徹底する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内装解体時における手作業での分別
重機を用いたコンクリートガラと付着土のふるい分け</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引き続き現場分別を徹底する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21037.7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7926.1</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20630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現場での分別を徹底し、再生利用業者へ委託する
業者選定時に優良認定業者を優遇し、認定業者の利用を拡大する
電子マニフェスト・電子委託契約の利用を推進する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21037.699999999997</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7926.1</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20630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電子マニフェストへの切り替えはほぼ完了したため、
今後は電子委託契約の利用をさらに推進する
また、事業計画段階での発生材排出抑制の提案や、
発生材の自ら利用についても模索する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2024-06-27T07:35:35Z</dcterms:modified>
</cp:coreProperties>
</file>