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5815" windowHeight="15615" tabRatio="995"/>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81"/>
  <c r="S52" i="94" s="1"/>
  <c r="AL31" i="79"/>
  <c r="R52" i="94" s="1"/>
  <c r="AL31" i="89"/>
  <c r="Q52" i="94" s="1"/>
  <c r="AL31" i="88"/>
  <c r="P52" i="94" s="1"/>
  <c r="AL31" i="87"/>
  <c r="O52" i="94" s="1"/>
  <c r="AL31" i="85"/>
  <c r="M52" i="94" s="1"/>
  <c r="AL31" i="78"/>
  <c r="L52" i="94" s="1"/>
  <c r="AL31" i="77"/>
  <c r="K52" i="94" s="1"/>
  <c r="AL31" i="76"/>
  <c r="J52" i="94" s="1"/>
  <c r="AL31" i="75"/>
  <c r="I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N45" i="94"/>
  <c r="F12" i="89"/>
  <c r="H24" i="89" s="1"/>
  <c r="H45" i="94" l="1"/>
  <c r="M45" i="94"/>
  <c r="Y18" i="91"/>
  <c r="P16" i="91" s="1"/>
  <c r="X50" i="94" s="1"/>
  <c r="H31" i="88"/>
  <c r="AL27" i="80"/>
  <c r="AL31" i="80" s="1"/>
  <c r="V52" i="94" s="1"/>
  <c r="N38" i="94"/>
  <c r="N37" i="94" s="1"/>
  <c r="N19" i="94" s="1"/>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AA25" i="94"/>
  <c r="AL27" i="89"/>
  <c r="AL27" i="79"/>
  <c r="R43" i="94" s="1"/>
  <c r="AL27" i="85"/>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AL31" i="74" s="1"/>
  <c r="H52" i="94" s="1"/>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80" l="1"/>
  <c r="V43" i="94"/>
  <c r="H29" i="84"/>
  <c r="AL31" i="84"/>
  <c r="T52" i="94" s="1"/>
  <c r="P16" i="75"/>
  <c r="I50"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<sst xmlns="http://schemas.openxmlformats.org/spreadsheetml/2006/main" count="3276" uniqueCount="461">
  <si>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</si>
  <si>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</si>
  <si>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</si>
  <si>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</si>
  <si>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</si>
  <si>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</si>
  <si>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</si>
  <si>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</si>
  <si>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</si>
  <si>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</si>
  <si>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</si>
  <si>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</si>
  <si>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</si>
  <si>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</si>
  <si>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</si>
  <si>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</si>
  <si>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</si>
  <si>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</si>
  <si>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</si>
  <si>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</si>
  <si>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</si>
  <si>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</si>
  <si>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</si>
  <si>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</si>
  <si>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</si>
  <si>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</si>
  <si>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</si>
  <si>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</si>
  <si>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</si>
  <si>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</si>
  <si>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</si>
  <si>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</si>
  <si>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</si>
  <si>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</si>
  <si>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</si>
  <si>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</si>
  <si>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</si>
  <si>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</si>
  <si>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</si>
  <si>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</si>
  <si>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</si>
  <si>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</si>
  <si>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</si>
  <si>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</si>
  <si>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</si>
  <si>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</si>
  <si>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</si>
  <si>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</si>
  <si>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</si>
  <si>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</si>
  <si>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</si>
  <si>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</si>
  <si>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</si>
  <si>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</si>
  <si>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</si>
  <si>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</si>
  <si>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</si>
  <si>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</si>
  <si>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</si>
  <si>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</si>
  <si>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</si>
  <si>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</si>
  <si>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</si>
  <si>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</si>
  <si>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</si>
  <si>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</si>
  <si>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</si>
  <si>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</si>
  <si>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</si>
  <si>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</si>
  <si>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</si>
  <si>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</si>
  <si>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</si>
  <si>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</si>
  <si>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</si>
  <si>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</si>
  <si>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</si>
  <si>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</si>
  <si>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</si>
  <si>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</si>
  <si>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</si>
  <si>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</si>
  <si>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</si>
  <si>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</si>
  <si>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</si>
  <si>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</si>
  <si>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</si>
  <si>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</si>
  <si>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</si>
  <si>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</si>
  <si>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</si>
  <si>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</si>
  <si>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</si>
  <si>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</si>
  <si>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</si>
  <si>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</si>
  <si>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</si>
  <si>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</si>
  <si>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</si>
  <si>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</si>
  <si>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</si>
  <si>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</si>
  <si>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</si>
  <si>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</si>
  <si>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</si>
  <si>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</si>
  <si>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</si>
  <si>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</si>
  <si>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</si>
  <si>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</si>
  <si>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</si>
  <si>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</si>
  <si>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</si>
  <si>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</si>
  <si>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</si>
  <si>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</si>
  <si>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</si>
  <si>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</si>
  <si>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</si>
  <si>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</si>
  <si>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</si>
  <si>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</si>
  <si>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</si>
  <si>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</si>
  <si>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</si>
  <si>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</si>
  <si>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</si>
  <si>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</si>
  <si>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</si>
  <si>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</si>
  <si>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</si>
  <si>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</si>
  <si>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</si>
  <si>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</si>
  <si>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</si>
  <si>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</si>
  <si>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</si>
  <si>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</si>
  <si>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</si>
  <si>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</si>
  <si>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</si>
  <si>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</si>
  <si>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</si>
  <si>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</si>
  <si>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</si>
  <si>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</si>
  <si>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</si>
  <si>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</si>
  <si>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</si>
  <si>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</si>
  <si>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</si>
  <si>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</si>
  <si>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</si>
  <si>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</si>
  <si>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</si>
  <si>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</si>
  <si>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</si>
  <si>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</si>
  <si>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</si>
  <si>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</si>
  <si>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</si>
  <si>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</si>
  <si>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</si>
  <si>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</si>
  <si>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</si>
  <si>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</si>
  <si>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</si>
  <si>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</si>
  <si>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</si>
  <si>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</si>
  <si>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</si>
  <si>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</si>
  <si>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</si>
  <si>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</si>
  <si>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</si>
  <si>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</si>
  <si>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</si>
  <si>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</si>
  <si>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</si>
  <si>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</si>
  <si>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</si>
  <si>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</si>
  <si>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</si>
  <si>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</si>
  <si>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</si>
  <si>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</si>
  <si>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</si>
  <si>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</si>
  <si>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</si>
  <si>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</si>
  <si>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</si>
  <si>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</si>
  <si>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</si>
  <si>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</si>
  <si>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</si>
  <si>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</si>
  <si>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</si>
  <si>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</si>
  <si>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</si>
  <si>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</si>
  <si>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</si>
  <si>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</si>
  <si>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</si>
  <si>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</si>
  <si>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</si>
  <si>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</si>
  <si>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</si>
  <si>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</si>
  <si>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</si>
  <si>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</si>
  <si>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</si>
  <si>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</si>
  <si>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</si>
  <si>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</si>
  <si>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</si>
  <si>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</si>
  <si>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</si>
  <si>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</si>
  <si>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</si>
  <si>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</si>
  <si>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</si>
  <si>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</si>
  <si>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</si>
  <si>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</si>
  <si>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</si>
  <si>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</si>
  <si>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</si>
  <si>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</si>
  <si>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</si>
  <si>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</si>
  <si>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</si>
  <si>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</si>
  <si>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</si>
  <si>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</si>
  <si>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</si>
  <si>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</si>
  <si>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</si>
  <si>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</si>
  <si>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</si>
  <si>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</si>
  <si>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</si>
  <si>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</si>
  <si>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</si>
  <si>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</si>
  <si>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</si>
  <si>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</si>
  <si>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</si>
  <si>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</si>
  <si>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</si>
  <si>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</si>
  <si>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</si>
  <si>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</si>
  <si>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</si>
  <si>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</si>
  <si>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</si>
  <si>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</si>
  <si>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</si>
  <si>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</si>
  <si>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</si>
  <si>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</si>
  <si>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</si>
  <si>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</si>
  <si>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</si>
  <si>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</si>
  <si>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</si>
  <si>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</si>
  <si>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</si>
  <si>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</si>
  <si>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</si>
  <si>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</si>
  <si>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</si>
  <si>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</si>
  <si>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</si>
  <si>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</si>
  <si>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</si>
  <si>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</si>
  <si>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</si>
  <si>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</si>
  <si>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</si>
  <si>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</si>
  <si>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</si>
  <si>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</si>
  <si>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</si>
  <si>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</si>
  <si>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</si>
  <si>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</si>
  <si>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</si>
  <si>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</si>
  <si>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</si>
  <si>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</si>
  <si>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</si>
  <si>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</si>
  <si>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</si>
  <si>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</si>
  <si>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</si>
  <si>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</si>
  <si>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</si>
  <si>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</si>
  <si>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</si>
  <si>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</si>
  <si>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</si>
  <si>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</si>
  <si>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</si>
  <si>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</si>
  <si>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</si>
  <si>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</si>
  <si>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</si>
  <si>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</si>
  <si>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</si>
  <si>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</si>
  <si>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</si>
  <si>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</si>
  <si>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</si>
  <si>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</si>
  <si>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</si>
  <si>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</si>
  <si>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</si>
  <si>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</si>
  <si>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</si>
  <si>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</si>
  <si>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</si>
  <si>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</si>
  <si>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</si>
  <si>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</si>
  <si>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</si>
  <si>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</si>
  <si>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</si>
  <si>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</si>
  <si>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</si>
  <si>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</si>
  <si>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</si>
  <si>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</si>
  <si>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</si>
  <si>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</si>
  <si>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</si>
  <si>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</si>
  <si>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</si>
  <si>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</si>
  <si>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</si>
  <si>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</si>
  <si>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</si>
  <si>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</si>
  <si>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</si>
  <si>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</si>
  <si>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</si>
  <si>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</si>
  <si>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</si>
  <si>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</si>
  <si>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</si>
  <si>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</si>
  <si>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</si>
  <si>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</si>
  <si>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</si>
  <si>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</si>
  <si>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</si>
  <si>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</si>
  <si>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</si>
  <si>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</si>
  <si>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</si>
  <si>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</si>
  <si>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</si>
  <si>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</si>
  <si>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</si>
  <si>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</si>
  <si>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</si>
  <si>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</si>
  <si>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</si>
  <si>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</si>
  <si>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</si>
  <si>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</si>
  <si>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</si>
  <si>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</si>
  <si>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</si>
  <si>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</si>
  <si>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</si>
  <si>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</si>
  <si>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</si>
  <si>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</si>
  <si>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</si>
  <si>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</si>
  <si>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</si>
  <si>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</si>
  <si>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</si>
  <si>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</si>
  <si>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</si>
  <si>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</si>
  <si>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</si>
  <si>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</si>
  <si>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</si>
  <si>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</si>
  <si>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</si>
  <si>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</si>
  <si>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</si>
  <si>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</si>
  <si>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</si>
  <si>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</si>
  <si>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</si>
  <si>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</si>
  <si>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</si>
  <si>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</si>
  <si>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</si>
  <si>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</si>
  <si>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</si>
  <si>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</si>
  <si>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</si>
  <si>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</si>
  <si>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</si>
  <si>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</si>
  <si>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</si>
  <si>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</si>
  <si>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</si>
  <si>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</si>
  <si>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</si>
  <si>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</si>
  <si>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</si>
  <si>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</si>
  <si>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</si>
  <si>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</si>
  <si>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</si>
  <si>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</si>
  <si>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</si>
  <si>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</si>
  <si>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</si>
  <si>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</si>
  <si>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</si>
  <si>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</si>
  <si>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</si>
  <si>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</si>
  <si>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</si>
  <si>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</si>
  <si>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</si>
  <si>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</si>
  <si>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</si>
  <si>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</si>
  <si>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</si>
  <si>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</si>
  <si>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</si>
  <si>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</si>
  <si>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</si>
  <si>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</si>
  <si>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</si>
  <si>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</si>
  <si>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</si>
  <si>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</si>
  <si>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</si>
  <si>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</si>
  <si>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</si>
  <si>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</si>
  <si>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</si>
  <si>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</si>
  <si>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</si>
  <si>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東京都中央区新川１－２４－４</t>
    <rPh sb="0" eb="3">
      <t>トウキョウト</t>
    </rPh>
    <rPh sb="3" eb="6">
      <t>チュウオウク</t>
    </rPh>
    <rPh sb="6" eb="8">
      <t>シンカワ</t>
    </rPh>
    <phoneticPr fontId="3"/>
  </si>
  <si>
    <t>大豊建設株式会社　東京建築支店
執行役員支店長　塩田　雅紀</t>
    <rPh sb="0" eb="8">
      <t>ダイホウケンセツカブシキガイシャ</t>
    </rPh>
    <rPh sb="9" eb="15">
      <t>トウキョウケンチクシテン</t>
    </rPh>
    <rPh sb="16" eb="23">
      <t>シッコウヤクインシテンチョウ</t>
    </rPh>
    <rPh sb="24" eb="26">
      <t>シオダ</t>
    </rPh>
    <rPh sb="27" eb="29">
      <t>マサキ</t>
    </rPh>
    <phoneticPr fontId="3"/>
  </si>
  <si>
    <t>０３－５５４１－５０１７</t>
    <phoneticPr fontId="3"/>
  </si>
  <si>
    <t>大豊建設株式会社　東京建築支店</t>
    <rPh sb="0" eb="4">
      <t>ダイホウケンセツ</t>
    </rPh>
    <rPh sb="4" eb="6">
      <t>カブシキ</t>
    </rPh>
    <rPh sb="6" eb="8">
      <t>カイシャ</t>
    </rPh>
    <rPh sb="9" eb="11">
      <t>トウキョウ</t>
    </rPh>
    <rPh sb="11" eb="13">
      <t>ケンチク</t>
    </rPh>
    <rPh sb="13" eb="15">
      <t>シテン</t>
    </rPh>
    <phoneticPr fontId="3"/>
  </si>
  <si>
    <t>東京都中央区新川1-24-4（横浜市内所管分　４か所）</t>
    <rPh sb="0" eb="3">
      <t>トウキョウト</t>
    </rPh>
    <rPh sb="3" eb="6">
      <t>チュウオウク</t>
    </rPh>
    <rPh sb="6" eb="8">
      <t>アラカワ</t>
    </rPh>
    <rPh sb="15" eb="18">
      <t>ヨコハマシ</t>
    </rPh>
    <rPh sb="18" eb="19">
      <t>ナイ</t>
    </rPh>
    <rPh sb="19" eb="21">
      <t>ショカン</t>
    </rPh>
    <rPh sb="21" eb="22">
      <t>ブン</t>
    </rPh>
    <rPh sb="25" eb="26">
      <t>ショ</t>
    </rPh>
    <phoneticPr fontId="3"/>
  </si>
  <si>
    <t>03-5541-5017</t>
    <phoneticPr fontId="3"/>
  </si>
  <si>
    <t>総合建設業</t>
    <rPh sb="0" eb="2">
      <t>ソウゴウ</t>
    </rPh>
    <rPh sb="2" eb="5">
      <t>ケンセツギョウ</t>
    </rPh>
    <phoneticPr fontId="3"/>
  </si>
  <si>
    <t>令和６年    ６月    ５日</t>
    <phoneticPr fontId="3"/>
  </si>
  <si>
    <t>174人</t>
    <rPh sb="3" eb="4">
      <t>ニン</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</si>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</sst>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697878" y="2206812"/>
          <a:ext cx="603063" cy="637054"/>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696872" y="2049302"/>
          <a:ext cx="613398" cy="591403"/>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696872" y="2076607"/>
          <a:ext cx="613398" cy="600674"/>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696872" y="2067590"/>
          <a:ext cx="613398" cy="600420"/>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689100" y="2197100"/>
          <a:ext cx="609600" cy="63182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689100" y="2187575"/>
          <a:ext cx="609600" cy="63182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696872" y="2058319"/>
          <a:ext cx="613398" cy="600674"/>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696872" y="2049302"/>
          <a:ext cx="613398" cy="600420"/>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689100" y="2197100"/>
          <a:ext cx="609600" cy="63182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689100" y="2178050"/>
          <a:ext cx="609600" cy="63182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689100" y="2216150"/>
          <a:ext cx="609600" cy="62230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696872" y="2076607"/>
          <a:ext cx="613398" cy="600674"/>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696872" y="2058319"/>
          <a:ext cx="613398" cy="600674"/>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696872" y="2058319"/>
          <a:ext cx="613398" cy="600674"/>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689100" y="2206625"/>
          <a:ext cx="609600" cy="63182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0000"/>
  </sheetPr>
  <dimension ref="A2:AB144"/>
  <sheetViews>
    <sheetView showGridLines="0" tabSelected="1" view="pageBreakPreview" topLeftCell="B24" zoomScaleNormal="100" zoomScaleSheetLayoutView="100" workbookViewId="0">
      <selection activeCell="Q36" sqref="Q36"/>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460</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15" customHeight="1" x14ac:dyDescent="0.15">
      <c r="C33" s="78"/>
      <c r="O33" s="79"/>
      <c r="Q33" s="20"/>
      <c r="R33" s="20"/>
      <c r="S33" s="20"/>
    </row>
    <row r="34" spans="1:19" ht="14.25" x14ac:dyDescent="0.15">
      <c r="C34" s="78"/>
      <c r="L34" s="474" t="s">
        <v>458</v>
      </c>
      <c r="M34" s="475"/>
      <c r="N34" s="475"/>
      <c r="O34" s="476"/>
      <c r="Q34" s="20"/>
      <c r="R34" s="20"/>
      <c r="S34" s="20"/>
    </row>
    <row r="35" spans="1:19" ht="11.25" customHeight="1" x14ac:dyDescent="0.15">
      <c r="C35" s="78"/>
      <c r="O35" s="80"/>
      <c r="Q35" s="20"/>
      <c r="R35" s="20"/>
      <c r="S35" s="20"/>
    </row>
    <row r="36" spans="1:19" ht="13.5" x14ac:dyDescent="0.15">
      <c r="C36" s="442" t="s">
        <v>41</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451</v>
      </c>
      <c r="K39" s="454"/>
      <c r="L39" s="455"/>
      <c r="M39" s="455"/>
      <c r="N39" s="455"/>
      <c r="O39" s="456"/>
      <c r="Q39" s="20"/>
      <c r="R39" s="20"/>
    </row>
    <row r="40" spans="1:19" ht="26.25" customHeight="1" x14ac:dyDescent="0.15">
      <c r="C40" s="78"/>
      <c r="H40" s="23" t="s">
        <v>7</v>
      </c>
      <c r="I40" s="23"/>
      <c r="J40" s="454" t="s">
        <v>452</v>
      </c>
      <c r="K40" s="454"/>
      <c r="L40" s="455"/>
      <c r="M40" s="455"/>
      <c r="N40" s="455"/>
      <c r="O40" s="456"/>
    </row>
    <row r="41" spans="1:19" x14ac:dyDescent="0.15">
      <c r="C41" s="78"/>
      <c r="J41" s="21" t="s">
        <v>8</v>
      </c>
      <c r="O41" s="79"/>
    </row>
    <row r="42" spans="1:19" x14ac:dyDescent="0.15">
      <c r="C42" s="78"/>
      <c r="J42" s="24" t="s">
        <v>9</v>
      </c>
      <c r="K42" s="24"/>
      <c r="L42" s="457" t="s">
        <v>453</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454</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2946</v>
      </c>
      <c r="N48" s="481"/>
      <c r="O48" s="482"/>
    </row>
    <row r="49" spans="3:21" ht="18" customHeight="1" x14ac:dyDescent="0.15">
      <c r="C49" s="431" t="s">
        <v>11</v>
      </c>
      <c r="D49" s="463"/>
      <c r="E49" s="464"/>
      <c r="F49" s="450" t="s">
        <v>455</v>
      </c>
      <c r="G49" s="451"/>
      <c r="H49" s="451"/>
      <c r="I49" s="451"/>
      <c r="J49" s="451"/>
      <c r="K49" s="451"/>
      <c r="L49" s="126" t="s">
        <v>172</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457</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v>37234</v>
      </c>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c r="G58" s="508"/>
      <c r="H58" s="508"/>
      <c r="I58" s="508"/>
      <c r="J58" s="508"/>
      <c r="K58" s="508"/>
      <c r="L58" s="508"/>
      <c r="M58" s="508"/>
      <c r="N58" s="508"/>
      <c r="O58" s="509"/>
    </row>
    <row r="59" spans="3:21" ht="26.25" customHeight="1" x14ac:dyDescent="0.15">
      <c r="C59" s="301"/>
      <c r="D59" s="318" t="s">
        <v>24</v>
      </c>
      <c r="E59" s="319" t="s">
        <v>378</v>
      </c>
      <c r="F59" s="510" t="s">
        <v>459</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295.3</v>
      </c>
      <c r="I63" s="241" t="s">
        <v>4</v>
      </c>
      <c r="J63" s="499" t="s">
        <v>324</v>
      </c>
      <c r="K63" s="500"/>
      <c r="L63" s="501"/>
      <c r="M63" s="497">
        <f>+別紙!AA14</f>
        <v>295.3</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154</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239.4</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15" customHeight="1" x14ac:dyDescent="0.15">
      <c r="A77" s="21"/>
      <c r="B77" s="21"/>
      <c r="C77" s="182">
        <v>3</v>
      </c>
      <c r="D77" s="485" t="s">
        <v>442</v>
      </c>
      <c r="E77" s="485"/>
      <c r="F77" s="485"/>
      <c r="G77" s="485"/>
      <c r="H77" s="485"/>
      <c r="I77" s="485"/>
      <c r="J77" s="485"/>
      <c r="K77" s="485"/>
      <c r="L77" s="485"/>
      <c r="M77" s="485"/>
      <c r="N77" s="485"/>
      <c r="O77" s="486"/>
    </row>
    <row r="78" spans="1:22" ht="28.1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1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1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1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1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scale="97" fitToHeight="2" orientation="portrait" r:id="rId1"/>
  <headerFooter alignWithMargins="0"/>
  <rowBreaks count="1" manualBreakCount="1">
    <brk id="68"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1.1000000000000001</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1.1000000000000001</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1.1000000000000001</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1.1000000000000001</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0.9</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0.8</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0.9</v>
      </c>
      <c r="Q27" s="607"/>
      <c r="R27" s="607"/>
      <c r="S27" s="607"/>
      <c r="T27" s="44" t="s">
        <v>38</v>
      </c>
      <c r="U27" s="64"/>
      <c r="V27" s="64"/>
      <c r="Y27" s="62" t="s">
        <v>39</v>
      </c>
      <c r="Z27" s="65"/>
      <c r="AH27" s="53"/>
      <c r="AI27" s="53"/>
      <c r="AJ27" s="53"/>
      <c r="AK27" s="53"/>
      <c r="AL27" s="577">
        <f>+AH18+P27</f>
        <v>0.9</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0.8</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0.9</v>
      </c>
      <c r="I29" s="548"/>
      <c r="J29" s="195" t="s">
        <v>198</v>
      </c>
      <c r="M29" s="556"/>
      <c r="P29" s="56"/>
      <c r="Q29" s="144"/>
      <c r="R29" s="51" t="s">
        <v>183</v>
      </c>
      <c r="S29" s="602" t="s">
        <v>33</v>
      </c>
      <c r="T29" s="605"/>
      <c r="U29" s="605"/>
      <c r="V29" s="606"/>
      <c r="W29" s="48"/>
      <c r="X29" s="66"/>
      <c r="Y29" s="562" t="s">
        <v>258</v>
      </c>
      <c r="Z29" s="563"/>
      <c r="AA29" s="603">
        <v>0.1</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0.9</v>
      </c>
      <c r="I30" s="548"/>
      <c r="J30" s="195" t="s">
        <v>198</v>
      </c>
      <c r="M30" s="556"/>
      <c r="P30" s="56"/>
      <c r="R30" s="561">
        <f>+ROUND(AA28,1)+ROUND(AA29,1)+ROUND(AA30,1)</f>
        <v>0.9</v>
      </c>
      <c r="S30" s="607"/>
      <c r="T30" s="607"/>
      <c r="U30" s="607"/>
      <c r="V30" s="44" t="s">
        <v>16</v>
      </c>
      <c r="Y30" s="562" t="s">
        <v>186</v>
      </c>
      <c r="Z30" s="563"/>
      <c r="AA30" s="603"/>
      <c r="AB30" s="604"/>
      <c r="AC30" s="604"/>
      <c r="AD30" s="604"/>
      <c r="AE30" s="604"/>
      <c r="AF30" s="44" t="s">
        <v>13</v>
      </c>
      <c r="AL30" s="580">
        <v>0.9</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0.8</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6"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242.8</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22.4</v>
      </c>
      <c r="E24" s="558"/>
      <c r="F24" s="558"/>
      <c r="G24" s="195" t="s">
        <v>198</v>
      </c>
      <c r="H24" s="547">
        <f>+F12</f>
        <v>242.8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241.3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242.8</v>
      </c>
      <c r="Q27" s="607"/>
      <c r="R27" s="607"/>
      <c r="S27" s="607"/>
      <c r="T27" s="44" t="s">
        <v>38</v>
      </c>
      <c r="U27" s="64"/>
      <c r="V27" s="64"/>
      <c r="Y27" s="62" t="s">
        <v>39</v>
      </c>
      <c r="Z27" s="65"/>
      <c r="AH27" s="53"/>
      <c r="AI27" s="53"/>
      <c r="AJ27" s="53"/>
      <c r="AK27" s="53"/>
      <c r="AL27" s="577">
        <f>+AH18+P27</f>
        <v>242.8</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241.3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22.4</v>
      </c>
      <c r="E29" s="558"/>
      <c r="F29" s="558"/>
      <c r="G29" s="195" t="s">
        <v>198</v>
      </c>
      <c r="H29" s="547">
        <f>+AL27</f>
        <v>242.8</v>
      </c>
      <c r="I29" s="548"/>
      <c r="J29" s="195" t="s">
        <v>198</v>
      </c>
      <c r="M29" s="556"/>
      <c r="P29" s="56"/>
      <c r="Q29" s="144"/>
      <c r="R29" s="51" t="s">
        <v>183</v>
      </c>
      <c r="S29" s="602" t="s">
        <v>33</v>
      </c>
      <c r="T29" s="605"/>
      <c r="U29" s="605"/>
      <c r="V29" s="606"/>
      <c r="W29" s="48"/>
      <c r="X29" s="66"/>
      <c r="Y29" s="562" t="s">
        <v>258</v>
      </c>
      <c r="Z29" s="563"/>
      <c r="AA29" s="603">
        <v>1.5</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0.4</v>
      </c>
      <c r="E30" s="558"/>
      <c r="F30" s="558"/>
      <c r="G30" s="195" t="s">
        <v>198</v>
      </c>
      <c r="H30" s="547">
        <f>+AL30</f>
        <v>69.7</v>
      </c>
      <c r="I30" s="548"/>
      <c r="J30" s="195" t="s">
        <v>198</v>
      </c>
      <c r="M30" s="556"/>
      <c r="P30" s="56"/>
      <c r="R30" s="561">
        <f>+ROUND(AA28,1)+ROUND(AA29,1)+ROUND(AA30,1)</f>
        <v>242.8</v>
      </c>
      <c r="S30" s="607"/>
      <c r="T30" s="607"/>
      <c r="U30" s="607"/>
      <c r="V30" s="44" t="s">
        <v>16</v>
      </c>
      <c r="Y30" s="562" t="s">
        <v>186</v>
      </c>
      <c r="Z30" s="563"/>
      <c r="AA30" s="603"/>
      <c r="AB30" s="604"/>
      <c r="AC30" s="604"/>
      <c r="AD30" s="604"/>
      <c r="AE30" s="604"/>
      <c r="AF30" s="44" t="s">
        <v>13</v>
      </c>
      <c r="AL30" s="580">
        <v>69.7</v>
      </c>
      <c r="AM30" s="581"/>
      <c r="AN30" s="581"/>
      <c r="AO30" s="581"/>
      <c r="AP30" s="52" t="s">
        <v>13</v>
      </c>
      <c r="AS30" s="599"/>
      <c r="AT30" s="596"/>
      <c r="AU30" s="596"/>
      <c r="AV30" s="597"/>
      <c r="AW30" s="413"/>
    </row>
    <row r="31" spans="2:49" ht="27" customHeight="1" thickTop="1" thickBot="1" x14ac:dyDescent="0.2">
      <c r="B31" s="534" t="s">
        <v>226</v>
      </c>
      <c r="C31" s="535"/>
      <c r="D31" s="558">
        <v>22</v>
      </c>
      <c r="E31" s="558"/>
      <c r="F31" s="558"/>
      <c r="G31" s="195" t="s">
        <v>198</v>
      </c>
      <c r="H31" s="547">
        <f>+AS24</f>
        <v>241.3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O1" sqref="O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85" zoomScaleNormal="8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大豊建設株式会社　東京建築支店</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47.6</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68.8</v>
      </c>
      <c r="E24" s="558"/>
      <c r="F24" s="558"/>
      <c r="G24" s="195" t="s">
        <v>198</v>
      </c>
      <c r="H24" s="547">
        <f>+F12</f>
        <v>47.6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43.4</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47.6</v>
      </c>
      <c r="Q27" s="607"/>
      <c r="R27" s="607"/>
      <c r="S27" s="607"/>
      <c r="T27" s="44" t="s">
        <v>38</v>
      </c>
      <c r="U27" s="64"/>
      <c r="V27" s="64"/>
      <c r="Y27" s="62" t="s">
        <v>39</v>
      </c>
      <c r="Z27" s="65"/>
      <c r="AH27" s="53"/>
      <c r="AI27" s="53"/>
      <c r="AJ27" s="53"/>
      <c r="AK27" s="53"/>
      <c r="AL27" s="577">
        <f>+AH18+P27</f>
        <v>47.6</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43.4</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68.8</v>
      </c>
      <c r="E29" s="558"/>
      <c r="F29" s="558"/>
      <c r="G29" s="195" t="s">
        <v>198</v>
      </c>
      <c r="H29" s="547">
        <f>+AL27</f>
        <v>47.6</v>
      </c>
      <c r="I29" s="548"/>
      <c r="J29" s="195" t="s">
        <v>198</v>
      </c>
      <c r="M29" s="556"/>
      <c r="P29" s="56"/>
      <c r="Q29" s="144"/>
      <c r="R29" s="51" t="s">
        <v>183</v>
      </c>
      <c r="S29" s="602" t="s">
        <v>33</v>
      </c>
      <c r="T29" s="605"/>
      <c r="U29" s="605"/>
      <c r="V29" s="606"/>
      <c r="W29" s="48"/>
      <c r="X29" s="66"/>
      <c r="Y29" s="562" t="s">
        <v>258</v>
      </c>
      <c r="Z29" s="563"/>
      <c r="AA29" s="603">
        <v>4.2</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4.3</v>
      </c>
      <c r="E30" s="558"/>
      <c r="F30" s="558"/>
      <c r="G30" s="195" t="s">
        <v>198</v>
      </c>
      <c r="H30" s="547">
        <f>+AL30</f>
        <v>47.6</v>
      </c>
      <c r="I30" s="548"/>
      <c r="J30" s="195" t="s">
        <v>198</v>
      </c>
      <c r="M30" s="556"/>
      <c r="P30" s="56"/>
      <c r="R30" s="561">
        <f>+ROUND(AA28,1)+ROUND(AA29,1)+ROUND(AA30,1)</f>
        <v>47.6</v>
      </c>
      <c r="S30" s="607"/>
      <c r="T30" s="607"/>
      <c r="U30" s="607"/>
      <c r="V30" s="44" t="s">
        <v>16</v>
      </c>
      <c r="Y30" s="562" t="s">
        <v>186</v>
      </c>
      <c r="Z30" s="563"/>
      <c r="AA30" s="603"/>
      <c r="AB30" s="604"/>
      <c r="AC30" s="604"/>
      <c r="AD30" s="604"/>
      <c r="AE30" s="604"/>
      <c r="AF30" s="44" t="s">
        <v>13</v>
      </c>
      <c r="AL30" s="580">
        <v>47.6</v>
      </c>
      <c r="AM30" s="581"/>
      <c r="AN30" s="581"/>
      <c r="AO30" s="581"/>
      <c r="AP30" s="52" t="s">
        <v>13</v>
      </c>
      <c r="AS30" s="599"/>
      <c r="AT30" s="596"/>
      <c r="AU30" s="596"/>
      <c r="AV30" s="597"/>
      <c r="AW30" s="413"/>
    </row>
    <row r="31" spans="2:49" ht="27" customHeight="1" thickTop="1" thickBot="1" x14ac:dyDescent="0.2">
      <c r="B31" s="534" t="s">
        <v>226</v>
      </c>
      <c r="C31" s="535"/>
      <c r="D31" s="558">
        <v>55</v>
      </c>
      <c r="E31" s="558"/>
      <c r="F31" s="558"/>
      <c r="G31" s="195" t="s">
        <v>198</v>
      </c>
      <c r="H31" s="547">
        <f>+AS24</f>
        <v>43.4</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80" zoomScaleNormal="80" workbookViewId="0">
      <selection activeCell="N40" sqref="N40"/>
    </sheetView>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大豊建設株式会社　東京建築支店</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51</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148.19999999999999</v>
      </c>
      <c r="M9" s="320">
        <f>IF(OR(ｷ.紙くず!D24&gt;0,ｷ.紙くず!D24&lt;0),ｷ.紙くず!D24,IF(M$19&gt;0,"0",0))</f>
        <v>0.3</v>
      </c>
      <c r="N9" s="320">
        <f>IF(OR(ｸ.木くず!D24&gt;0,ｸ.木くず!D24&lt;0),ｸ.木くず!D24,IF(N$19&gt;0,"0",0))</f>
        <v>3.5</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1.1000000000000001</v>
      </c>
      <c r="T9" s="320" t="str">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22.4</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68.8</v>
      </c>
      <c r="AA9" s="322">
        <f>IF(SUM(G9:Z9)&gt;0,SUM(G9:Z9),IF(AA$19&gt;0,"0",0))</f>
        <v>295.3</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51</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148.19999999999999</v>
      </c>
      <c r="M14" s="326">
        <f>IF(OR(ｷ.紙くず!D29&gt;0,ｷ.紙くず!D29&lt;0),ｷ.紙くず!D29,IF(M$19&gt;0,"0",0))</f>
        <v>0.3</v>
      </c>
      <c r="N14" s="326">
        <f>IF(OR(ｸ.木くず!D29&gt;0,ｸ.木くず!D29&lt;0),ｸ.木くず!D29,IF(N$19&gt;0,"0",0))</f>
        <v>3.5</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1.1000000000000001</v>
      </c>
      <c r="T14" s="326" t="str">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22.4</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68.8</v>
      </c>
      <c r="AA14" s="328">
        <f t="shared" si="0"/>
        <v>295.3</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148.19999999999999</v>
      </c>
      <c r="M15" s="326" t="str">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1.1000000000000001</v>
      </c>
      <c r="T15" s="326" t="str">
        <f>IF(OR(ｾ.ｶﾞﾗｽ･ｺﾝｸﾘ･陶磁器くず!D30&gt;0,ｾ.ｶﾞﾗｽ･ｺﾝｸﾘ･陶磁器くず!D30&lt;0),ｾ.ｶﾞﾗｽ･ｺﾝｸﾘ･陶磁器くず!D30,IF(T$19&gt;0,"0",0))</f>
        <v>0</v>
      </c>
      <c r="U15" s="326">
        <f>IF(OR(ｿ.鉱さい!D30&gt;0,ｿ.鉱さい!D30&lt;0),ｿ.鉱さい!D30,IF(U$19&gt;0,"0",0))</f>
        <v>0</v>
      </c>
      <c r="V15" s="326">
        <f>IF(OR(ﾀ.がれき類!D30&gt;0,ﾀ.がれき類!D30&lt;0),ﾀ.がれき類!D30,IF(V$19&gt;0,"0",0))</f>
        <v>0.4</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4.3</v>
      </c>
      <c r="AA15" s="328">
        <f t="shared" si="0"/>
        <v>154</v>
      </c>
    </row>
    <row r="16" spans="2:27" ht="24" customHeight="1" x14ac:dyDescent="0.15">
      <c r="B16" s="169" t="s">
        <v>245</v>
      </c>
      <c r="C16" s="662" t="s">
        <v>243</v>
      </c>
      <c r="D16" s="662"/>
      <c r="E16" s="662"/>
      <c r="F16" s="663"/>
      <c r="G16" s="326">
        <f>IF(OR(ｱ.燃え殻!D31&gt;0,ｱ.燃え殻!D31&lt;0),ｱ.燃え殻!D31,IF(G$19&gt;0,"0",0))</f>
        <v>0</v>
      </c>
      <c r="H16" s="326">
        <f>IF(OR(ｲ.汚泥!D31&gt;0,ｲ.汚泥!D31&lt;0),ｲ.汚泥!D31,IF(H$19&gt;0,"0",0))</f>
        <v>41</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116.8</v>
      </c>
      <c r="M16" s="326" t="str">
        <f>IF(OR(ｷ.紙くず!D31&gt;0,ｷ.紙くず!D31&lt;0),ｷ.紙くず!D31,IF(M$19&gt;0,"0",0))</f>
        <v>0</v>
      </c>
      <c r="N16" s="326">
        <f>IF(OR(ｸ.木くず!D31&gt;0,ｸ.木くず!D31&lt;0),ｸ.木くず!D31,IF(N$19&gt;0,"0",0))</f>
        <v>3.5</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1.1000000000000001</v>
      </c>
      <c r="T16" s="326" t="str">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22</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55</v>
      </c>
      <c r="AA16" s="328">
        <f t="shared" si="0"/>
        <v>239.4</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117.2</v>
      </c>
      <c r="I19" s="332">
        <f t="shared" si="1"/>
        <v>0</v>
      </c>
      <c r="J19" s="332">
        <f t="shared" si="1"/>
        <v>0</v>
      </c>
      <c r="K19" s="332">
        <f t="shared" si="1"/>
        <v>0</v>
      </c>
      <c r="L19" s="332">
        <f t="shared" si="1"/>
        <v>27</v>
      </c>
      <c r="M19" s="332">
        <f t="shared" si="1"/>
        <v>5.8</v>
      </c>
      <c r="N19" s="332">
        <f t="shared" si="1"/>
        <v>32.200000000000003</v>
      </c>
      <c r="O19" s="332">
        <f t="shared" si="1"/>
        <v>0</v>
      </c>
      <c r="P19" s="332">
        <f t="shared" si="1"/>
        <v>0</v>
      </c>
      <c r="Q19" s="332">
        <f t="shared" si="1"/>
        <v>0</v>
      </c>
      <c r="R19" s="332">
        <f t="shared" si="1"/>
        <v>0</v>
      </c>
      <c r="S19" s="332">
        <f t="shared" si="1"/>
        <v>0</v>
      </c>
      <c r="T19" s="332">
        <f t="shared" si="1"/>
        <v>0.9</v>
      </c>
      <c r="U19" s="332">
        <f t="shared" si="1"/>
        <v>0</v>
      </c>
      <c r="V19" s="332">
        <f t="shared" si="1"/>
        <v>242.8</v>
      </c>
      <c r="W19" s="332">
        <f t="shared" si="1"/>
        <v>0</v>
      </c>
      <c r="X19" s="332">
        <f t="shared" si="1"/>
        <v>0</v>
      </c>
      <c r="Y19" s="332">
        <f t="shared" si="1"/>
        <v>0</v>
      </c>
      <c r="Z19" s="333">
        <f t="shared" si="1"/>
        <v>47.6</v>
      </c>
      <c r="AA19" s="334">
        <f t="shared" ref="AA19:AA25" si="2">SUM(G19:Z19)</f>
        <v>473.5</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117.2</v>
      </c>
      <c r="I37" s="368">
        <f t="shared" si="8"/>
        <v>0</v>
      </c>
      <c r="J37" s="368">
        <f t="shared" si="8"/>
        <v>0</v>
      </c>
      <c r="K37" s="368">
        <f t="shared" si="8"/>
        <v>0</v>
      </c>
      <c r="L37" s="368">
        <f t="shared" si="8"/>
        <v>27</v>
      </c>
      <c r="M37" s="368">
        <f t="shared" si="8"/>
        <v>5.8</v>
      </c>
      <c r="N37" s="368">
        <f t="shared" si="8"/>
        <v>32.200000000000003</v>
      </c>
      <c r="O37" s="368">
        <f t="shared" si="8"/>
        <v>0</v>
      </c>
      <c r="P37" s="368">
        <f t="shared" si="8"/>
        <v>0</v>
      </c>
      <c r="Q37" s="368">
        <f t="shared" si="8"/>
        <v>0</v>
      </c>
      <c r="R37" s="368">
        <f t="shared" si="8"/>
        <v>0</v>
      </c>
      <c r="S37" s="368">
        <f t="shared" si="8"/>
        <v>0</v>
      </c>
      <c r="T37" s="368">
        <f t="shared" si="8"/>
        <v>0.9</v>
      </c>
      <c r="U37" s="368">
        <f t="shared" si="8"/>
        <v>0</v>
      </c>
      <c r="V37" s="368">
        <f t="shared" si="8"/>
        <v>242.8</v>
      </c>
      <c r="W37" s="368">
        <f t="shared" si="8"/>
        <v>0</v>
      </c>
      <c r="X37" s="368">
        <f t="shared" si="8"/>
        <v>0</v>
      </c>
      <c r="Y37" s="368">
        <f t="shared" si="8"/>
        <v>0</v>
      </c>
      <c r="Z37" s="369">
        <f t="shared" si="8"/>
        <v>47.6</v>
      </c>
      <c r="AA37" s="370">
        <f t="shared" si="4"/>
        <v>473.5</v>
      </c>
    </row>
    <row r="38" spans="2:27" ht="24" customHeight="1" x14ac:dyDescent="0.15">
      <c r="B38" s="167"/>
      <c r="C38" s="685"/>
      <c r="D38" s="208"/>
      <c r="E38" s="206" t="s">
        <v>262</v>
      </c>
      <c r="F38" s="391"/>
      <c r="G38" s="359">
        <f t="shared" ref="G38:Z38" si="9">SUM(G39:G41)</f>
        <v>0</v>
      </c>
      <c r="H38" s="359">
        <f t="shared" si="9"/>
        <v>117.2</v>
      </c>
      <c r="I38" s="359">
        <f t="shared" si="9"/>
        <v>0</v>
      </c>
      <c r="J38" s="359">
        <f t="shared" si="9"/>
        <v>0</v>
      </c>
      <c r="K38" s="359">
        <f t="shared" si="9"/>
        <v>0</v>
      </c>
      <c r="L38" s="359">
        <f t="shared" si="9"/>
        <v>27</v>
      </c>
      <c r="M38" s="359">
        <f t="shared" si="9"/>
        <v>5.8</v>
      </c>
      <c r="N38" s="359">
        <f t="shared" si="9"/>
        <v>32.200000000000003</v>
      </c>
      <c r="O38" s="359">
        <f t="shared" si="9"/>
        <v>0</v>
      </c>
      <c r="P38" s="359">
        <f t="shared" si="9"/>
        <v>0</v>
      </c>
      <c r="Q38" s="359">
        <f t="shared" si="9"/>
        <v>0</v>
      </c>
      <c r="R38" s="359">
        <f t="shared" si="9"/>
        <v>0</v>
      </c>
      <c r="S38" s="359">
        <f t="shared" si="9"/>
        <v>0</v>
      </c>
      <c r="T38" s="359">
        <f t="shared" si="9"/>
        <v>0.9</v>
      </c>
      <c r="U38" s="359">
        <f t="shared" si="9"/>
        <v>0</v>
      </c>
      <c r="V38" s="359">
        <f t="shared" si="9"/>
        <v>242.8</v>
      </c>
      <c r="W38" s="359">
        <f t="shared" si="9"/>
        <v>0</v>
      </c>
      <c r="X38" s="359">
        <f t="shared" si="9"/>
        <v>0</v>
      </c>
      <c r="Y38" s="359">
        <f t="shared" si="9"/>
        <v>0</v>
      </c>
      <c r="Z38" s="360">
        <f t="shared" si="9"/>
        <v>47.6</v>
      </c>
      <c r="AA38" s="361">
        <f t="shared" si="4"/>
        <v>473.5</v>
      </c>
    </row>
    <row r="39" spans="2:27" ht="24" customHeight="1" x14ac:dyDescent="0.15">
      <c r="B39" s="167"/>
      <c r="C39" s="685"/>
      <c r="D39" s="209"/>
      <c r="E39" s="204"/>
      <c r="F39" s="202" t="s">
        <v>235</v>
      </c>
      <c r="G39" s="362">
        <f>+ｱ.燃え殻!$AA$28</f>
        <v>0</v>
      </c>
      <c r="H39" s="362">
        <f>+ｲ.汚泥!$AA$28</f>
        <v>117.2</v>
      </c>
      <c r="I39" s="362">
        <f>+ｳ.廃油!$AA$28</f>
        <v>0</v>
      </c>
      <c r="J39" s="362">
        <f>+ｴ.廃酸!$AA$28</f>
        <v>0</v>
      </c>
      <c r="K39" s="362">
        <f>+ｵ.廃ｱﾙｶﾘ!$AA$28</f>
        <v>0</v>
      </c>
      <c r="L39" s="362">
        <f>+ｶ.廃ﾌﾟﾗ類!$AA$28</f>
        <v>21.1</v>
      </c>
      <c r="M39" s="362">
        <f>+ｷ.紙くず!$AA$28</f>
        <v>4.5</v>
      </c>
      <c r="N39" s="362">
        <f>+ｸ.木くず!$AA$28</f>
        <v>32.200000000000003</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0.8</v>
      </c>
      <c r="U39" s="362">
        <f>+ｿ.鉱さい!$AA$28</f>
        <v>0</v>
      </c>
      <c r="V39" s="362">
        <f>+ﾀ.がれき類!$AA$28</f>
        <v>241.3</v>
      </c>
      <c r="W39" s="362">
        <f>+ﾁ.動物のふん尿!$AA$28</f>
        <v>0</v>
      </c>
      <c r="X39" s="362">
        <f>+ﾂ.動物の死体!$AA$28</f>
        <v>0</v>
      </c>
      <c r="Y39" s="362">
        <f>+ﾃ.ばいじん!$AA$28</f>
        <v>0</v>
      </c>
      <c r="Z39" s="363">
        <f>+ﾄ.混合廃棄物その他!$AA$28</f>
        <v>43.4</v>
      </c>
      <c r="AA39" s="364">
        <f t="shared" si="4"/>
        <v>460.5</v>
      </c>
    </row>
    <row r="40" spans="2:27" ht="24" customHeight="1" x14ac:dyDescent="0.15">
      <c r="B40" s="167"/>
      <c r="C40" s="685"/>
      <c r="D40" s="209"/>
      <c r="E40" s="204"/>
      <c r="F40" s="202" t="s">
        <v>261</v>
      </c>
      <c r="G40" s="362">
        <f>+ｱ.燃え殻!$AA$29</f>
        <v>0</v>
      </c>
      <c r="H40" s="362">
        <f>+ｲ.汚泥!$AA$29</f>
        <v>0</v>
      </c>
      <c r="I40" s="362">
        <f>+ｳ.廃油!$AA$29</f>
        <v>0</v>
      </c>
      <c r="J40" s="362">
        <f>+ｴ.廃酸!$AA$29</f>
        <v>0</v>
      </c>
      <c r="K40" s="362">
        <f>+ｵ.廃ｱﾙｶﾘ!$AA$29</f>
        <v>0</v>
      </c>
      <c r="L40" s="362">
        <f>+ｶ.廃ﾌﾟﾗ類!$AA$29</f>
        <v>5.9</v>
      </c>
      <c r="M40" s="362">
        <f>+ｷ.紙くず!$AA$29</f>
        <v>1.3</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0.1</v>
      </c>
      <c r="U40" s="362">
        <f>+ｿ.鉱さい!$AA$29</f>
        <v>0</v>
      </c>
      <c r="V40" s="362">
        <f>+ﾀ.がれき類!$AA$29</f>
        <v>1.5</v>
      </c>
      <c r="W40" s="362">
        <f>+ﾁ.動物のふん尿!$AA$29</f>
        <v>0</v>
      </c>
      <c r="X40" s="362">
        <f>+ﾂ.動物の死体!$AA$29</f>
        <v>0</v>
      </c>
      <c r="Y40" s="362">
        <f>+ﾃ.ばいじん!$AA$29</f>
        <v>0</v>
      </c>
      <c r="Z40" s="363">
        <f>+ﾄ.混合廃棄物その他!$AA$29</f>
        <v>4.2</v>
      </c>
      <c r="AA40" s="364">
        <f t="shared" si="4"/>
        <v>13</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117.2</v>
      </c>
      <c r="I43" s="371">
        <f>+ｳ.廃油!$AL$27</f>
        <v>0</v>
      </c>
      <c r="J43" s="371">
        <f>+ｴ.廃酸!$AL$27</f>
        <v>0</v>
      </c>
      <c r="K43" s="371">
        <f>+ｵ.廃ｱﾙｶﾘ!$AL$27</f>
        <v>0</v>
      </c>
      <c r="L43" s="371">
        <f>+ｶ.廃ﾌﾟﾗ類!$AL$27</f>
        <v>27</v>
      </c>
      <c r="M43" s="371">
        <f>+ｷ.紙くず!$AL$27</f>
        <v>5.8</v>
      </c>
      <c r="N43" s="371">
        <f>+ｸ.木くず!$AL$27</f>
        <v>32.200000000000003</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0.9</v>
      </c>
      <c r="U43" s="371">
        <f>+ｿ.鉱さい!$AL$27</f>
        <v>0</v>
      </c>
      <c r="V43" s="371">
        <f>+ﾀ.がれき類!$AL$27</f>
        <v>242.8</v>
      </c>
      <c r="W43" s="371">
        <f>+ﾁ.動物のふん尿!$AL$27</f>
        <v>0</v>
      </c>
      <c r="X43" s="371">
        <f>+ﾂ.動物の死体!$AL$27</f>
        <v>0</v>
      </c>
      <c r="Y43" s="371">
        <f>+ﾃ.ばいじん!$AL$27</f>
        <v>0</v>
      </c>
      <c r="Z43" s="372">
        <f>+ﾄ.混合廃棄物その他!$AL$27</f>
        <v>47.6</v>
      </c>
      <c r="AA43" s="373">
        <f t="shared" si="4"/>
        <v>473.5</v>
      </c>
    </row>
    <row r="44" spans="2:27" ht="24" customHeight="1" x14ac:dyDescent="0.15">
      <c r="B44" s="167"/>
      <c r="C44" s="174"/>
      <c r="D44" s="172" t="s">
        <v>188</v>
      </c>
      <c r="E44" s="667" t="s">
        <v>238</v>
      </c>
      <c r="F44" s="668"/>
      <c r="G44" s="374">
        <f>+ｱ.燃え殻!$AL$30</f>
        <v>0</v>
      </c>
      <c r="H44" s="374">
        <f>+ｲ.汚泥!$AL$30</f>
        <v>9.9</v>
      </c>
      <c r="I44" s="374">
        <f>+ｳ.廃油!$AL$30</f>
        <v>0</v>
      </c>
      <c r="J44" s="374">
        <f>+ｴ.廃酸!$AL$30</f>
        <v>0</v>
      </c>
      <c r="K44" s="374">
        <f>+ｵ.廃ｱﾙｶﾘ!$AL$30</f>
        <v>0</v>
      </c>
      <c r="L44" s="374">
        <f>+ｶ.廃ﾌﾟﾗ類!$AL$30</f>
        <v>27</v>
      </c>
      <c r="M44" s="374">
        <f>+ｷ.紙くず!$AL$30</f>
        <v>5.8</v>
      </c>
      <c r="N44" s="374">
        <f>+ｸ.木くず!$AL$30</f>
        <v>32.200000000000003</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0.9</v>
      </c>
      <c r="U44" s="374">
        <f>+ｿ.鉱さい!$AL$30</f>
        <v>0</v>
      </c>
      <c r="V44" s="374">
        <f>+ﾀ.がれき類!$AL$30</f>
        <v>69.7</v>
      </c>
      <c r="W44" s="374">
        <f>+ﾁ.動物のふん尿!$AL$30</f>
        <v>0</v>
      </c>
      <c r="X44" s="374">
        <f>+ﾂ.動物の死体!$AL$30</f>
        <v>0</v>
      </c>
      <c r="Y44" s="374">
        <f>+ﾃ.ばいじん!$AL$30</f>
        <v>0</v>
      </c>
      <c r="Z44" s="375">
        <f>+ﾄ.混合廃棄物その他!$AL$30</f>
        <v>47.6</v>
      </c>
      <c r="AA44" s="376">
        <f t="shared" si="4"/>
        <v>193.1</v>
      </c>
    </row>
    <row r="45" spans="2:27" ht="24" customHeight="1" x14ac:dyDescent="0.15">
      <c r="B45" s="167"/>
      <c r="C45" s="174"/>
      <c r="D45" s="389" t="s">
        <v>190</v>
      </c>
      <c r="E45" s="681" t="s">
        <v>239</v>
      </c>
      <c r="F45" s="682"/>
      <c r="G45" s="377">
        <f>+ｱ.燃え殻!$AS$24</f>
        <v>0</v>
      </c>
      <c r="H45" s="377">
        <f>+ｲ.汚泥!$AS$24</f>
        <v>117.2</v>
      </c>
      <c r="I45" s="377">
        <f>+ｳ.廃油!$AS$24</f>
        <v>0</v>
      </c>
      <c r="J45" s="377">
        <f>+ｴ.廃酸!$AS$24</f>
        <v>0</v>
      </c>
      <c r="K45" s="377">
        <f>+ｵ.廃ｱﾙｶﾘ!$AS$24</f>
        <v>0</v>
      </c>
      <c r="L45" s="377">
        <f>+ｶ.廃ﾌﾟﾗ類!$AS$24</f>
        <v>21.1</v>
      </c>
      <c r="M45" s="377">
        <f>+ｷ.紙くず!$AS$24</f>
        <v>4.5</v>
      </c>
      <c r="N45" s="377">
        <f>+ｸ.木くず!$AS$24</f>
        <v>32.200000000000003</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0.8</v>
      </c>
      <c r="U45" s="377">
        <f>+ｿ.鉱さい!$AS$24</f>
        <v>0</v>
      </c>
      <c r="V45" s="377">
        <f>+ﾀ.がれき類!$AS$24</f>
        <v>241.3</v>
      </c>
      <c r="W45" s="377">
        <f>+ﾁ.動物のふん尿!$AS$24</f>
        <v>0</v>
      </c>
      <c r="X45" s="377">
        <f>+ﾂ.動物の死体!$AS$24</f>
        <v>0</v>
      </c>
      <c r="Y45" s="377">
        <f>+ﾃ.ばいじん!$AS$24</f>
        <v>0</v>
      </c>
      <c r="Z45" s="378">
        <f>+ﾄ.混合廃棄物その他!$AS$24</f>
        <v>43.4</v>
      </c>
      <c r="AA45" s="379">
        <f t="shared" si="4"/>
        <v>460.5</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168.2</v>
      </c>
      <c r="I55" s="414">
        <f t="shared" si="10"/>
        <v>0</v>
      </c>
      <c r="J55" s="414">
        <f t="shared" si="10"/>
        <v>0</v>
      </c>
      <c r="K55" s="414">
        <f t="shared" si="10"/>
        <v>0</v>
      </c>
      <c r="L55" s="414">
        <f t="shared" si="10"/>
        <v>175.2</v>
      </c>
      <c r="M55" s="414">
        <f t="shared" si="10"/>
        <v>6.1</v>
      </c>
      <c r="N55" s="414">
        <f t="shared" si="10"/>
        <v>35.700000000000003</v>
      </c>
      <c r="O55" s="414">
        <f t="shared" si="10"/>
        <v>0</v>
      </c>
      <c r="P55" s="414">
        <f t="shared" si="10"/>
        <v>0</v>
      </c>
      <c r="Q55" s="414">
        <f t="shared" si="10"/>
        <v>0</v>
      </c>
      <c r="R55" s="414">
        <f t="shared" si="10"/>
        <v>0</v>
      </c>
      <c r="S55" s="414">
        <f t="shared" si="10"/>
        <v>1.1000000000000001</v>
      </c>
      <c r="T55" s="414">
        <f t="shared" si="10"/>
        <v>0.9</v>
      </c>
      <c r="U55" s="414">
        <f t="shared" si="10"/>
        <v>0</v>
      </c>
      <c r="V55" s="414">
        <f t="shared" si="10"/>
        <v>265.2</v>
      </c>
      <c r="W55" s="414">
        <f t="shared" si="10"/>
        <v>0</v>
      </c>
      <c r="X55" s="414">
        <f t="shared" si="10"/>
        <v>0</v>
      </c>
      <c r="Y55" s="414">
        <f t="shared" si="10"/>
        <v>0</v>
      </c>
      <c r="Z55" s="414">
        <f t="shared" si="10"/>
        <v>116.4</v>
      </c>
      <c r="AA55" s="415">
        <f>+AA9+AA19+AA20</f>
        <v>768.8</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15" customHeight="1" x14ac:dyDescent="0.15">
      <c r="C10" s="78"/>
      <c r="O10" s="79"/>
    </row>
    <row r="11" spans="1:16" ht="13.5" x14ac:dyDescent="0.15">
      <c r="C11" s="78"/>
      <c r="L11" s="748" t="str">
        <f>+表紙!L34</f>
        <v>令和６年    ６月    ５日</v>
      </c>
      <c r="M11" s="749"/>
      <c r="N11" s="749"/>
      <c r="O11" s="750"/>
    </row>
    <row r="12" spans="1:16" ht="13.1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40" t="str">
        <f>+表紙!J39</f>
        <v>東京都中央区新川１－２４－４</v>
      </c>
      <c r="K16" s="740"/>
      <c r="L16" s="741"/>
      <c r="M16" s="741"/>
      <c r="N16" s="741"/>
      <c r="O16" s="742"/>
    </row>
    <row r="17" spans="1:15" ht="26.25" customHeight="1" x14ac:dyDescent="0.15">
      <c r="C17" s="78"/>
      <c r="H17" s="23" t="s">
        <v>7</v>
      </c>
      <c r="I17" s="23"/>
      <c r="J17" s="740" t="str">
        <f>+表紙!J40</f>
        <v>大豊建設株式会社　東京建築支店
執行役員支店長　塩田　雅紀</v>
      </c>
      <c r="K17" s="740"/>
      <c r="L17" s="741"/>
      <c r="M17" s="741"/>
      <c r="N17" s="741"/>
      <c r="O17" s="742"/>
    </row>
    <row r="18" spans="1:15" x14ac:dyDescent="0.15">
      <c r="C18" s="78"/>
      <c r="J18" s="21" t="s">
        <v>8</v>
      </c>
      <c r="O18" s="79"/>
    </row>
    <row r="19" spans="1:15" x14ac:dyDescent="0.15">
      <c r="C19" s="78"/>
      <c r="J19" s="24" t="s">
        <v>9</v>
      </c>
      <c r="K19" s="24"/>
      <c r="L19" s="705" t="str">
        <f>IF(+表紙!L42="","",+表紙!L42)</f>
        <v>０３－５５４１－５０１７</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大豊建設株式会社　東京建築支店</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2946</v>
      </c>
      <c r="N25" s="730"/>
      <c r="O25" s="731"/>
    </row>
    <row r="26" spans="1:15" ht="18" customHeight="1" x14ac:dyDescent="0.15">
      <c r="C26" s="431" t="s">
        <v>11</v>
      </c>
      <c r="D26" s="463"/>
      <c r="E26" s="464"/>
      <c r="F26" s="716" t="str">
        <f>+表紙!F49</f>
        <v>東京都中央区新川1-24-4（横浜市内所管分　４か所）</v>
      </c>
      <c r="G26" s="717"/>
      <c r="H26" s="717"/>
      <c r="I26" s="717"/>
      <c r="J26" s="717"/>
      <c r="K26" s="717"/>
      <c r="L26" s="126" t="s">
        <v>172</v>
      </c>
      <c r="M26" s="223"/>
      <c r="N26" s="720" t="str">
        <f>IF(+表紙!N49="","",+表紙!N49)</f>
        <v>03-5541-5017</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総合建設業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37234</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f>+表紙!F58</f>
        <v>0</v>
      </c>
      <c r="G35" s="754"/>
      <c r="H35" s="754"/>
      <c r="I35" s="754"/>
      <c r="J35" s="754"/>
      <c r="K35" s="754"/>
      <c r="L35" s="754"/>
      <c r="M35" s="754"/>
      <c r="N35" s="754"/>
      <c r="O35" s="755"/>
    </row>
    <row r="36" spans="3:15" ht="23.25" customHeight="1" x14ac:dyDescent="0.15">
      <c r="C36" s="301"/>
      <c r="D36" s="318" t="s">
        <v>24</v>
      </c>
      <c r="E36" s="319" t="s">
        <v>378</v>
      </c>
      <c r="F36" s="756" t="str">
        <f>+表紙!F59</f>
        <v>174人</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295.3</v>
      </c>
      <c r="I40" s="241" t="s">
        <v>4</v>
      </c>
      <c r="J40" s="499" t="s">
        <v>324</v>
      </c>
      <c r="K40" s="500"/>
      <c r="L40" s="501"/>
      <c r="M40" s="700">
        <f>+表紙!M63</f>
        <v>295.3</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154</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239.4</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1.9"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15" customHeight="1" x14ac:dyDescent="0.15">
      <c r="A54" s="21"/>
      <c r="B54" s="21"/>
      <c r="C54" s="182">
        <v>3</v>
      </c>
      <c r="D54" s="485" t="s">
        <v>442</v>
      </c>
      <c r="E54" s="485"/>
      <c r="F54" s="485"/>
      <c r="G54" s="485"/>
      <c r="H54" s="485"/>
      <c r="I54" s="485"/>
      <c r="J54" s="485"/>
      <c r="K54" s="485"/>
      <c r="L54" s="485"/>
      <c r="M54" s="485"/>
      <c r="N54" s="485"/>
      <c r="O54" s="486"/>
    </row>
    <row r="55" spans="1:15" ht="28.1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1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15" customHeight="1" x14ac:dyDescent="0.15">
      <c r="A68" s="21"/>
      <c r="B68" s="21"/>
      <c r="C68" s="182"/>
      <c r="D68" s="183" t="s">
        <v>310</v>
      </c>
      <c r="E68" s="485" t="s">
        <v>408</v>
      </c>
      <c r="F68" s="485"/>
      <c r="G68" s="485"/>
      <c r="H68" s="485"/>
      <c r="I68" s="485"/>
      <c r="J68" s="485"/>
      <c r="K68" s="485"/>
      <c r="L68" s="485"/>
      <c r="M68" s="485"/>
      <c r="N68" s="485"/>
      <c r="O68" s="486"/>
    </row>
    <row r="69" spans="1:15" ht="28.15" customHeight="1" x14ac:dyDescent="0.15">
      <c r="A69" s="21"/>
      <c r="B69" s="21"/>
      <c r="C69" s="182"/>
      <c r="D69" s="183" t="s">
        <v>311</v>
      </c>
      <c r="E69" s="485" t="s">
        <v>316</v>
      </c>
      <c r="F69" s="485"/>
      <c r="G69" s="485"/>
      <c r="H69" s="485"/>
      <c r="I69" s="485"/>
      <c r="J69" s="485"/>
      <c r="K69" s="485"/>
      <c r="L69" s="485"/>
      <c r="M69" s="485"/>
      <c r="N69" s="485"/>
      <c r="O69" s="486"/>
    </row>
    <row r="70" spans="1:15" ht="28.1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117.2</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51</v>
      </c>
      <c r="E24" s="558"/>
      <c r="F24" s="558"/>
      <c r="G24" s="195" t="s">
        <v>198</v>
      </c>
      <c r="H24" s="547">
        <f>+F12</f>
        <v>117.2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117.2</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117.2</v>
      </c>
      <c r="Q27" s="607"/>
      <c r="R27" s="607"/>
      <c r="S27" s="607"/>
      <c r="T27" s="44" t="s">
        <v>38</v>
      </c>
      <c r="U27" s="64"/>
      <c r="V27" s="64"/>
      <c r="Y27" s="62" t="s">
        <v>39</v>
      </c>
      <c r="Z27" s="65"/>
      <c r="AH27" s="53"/>
      <c r="AI27" s="53"/>
      <c r="AJ27" s="53"/>
      <c r="AK27" s="53"/>
      <c r="AL27" s="577">
        <f>+AH18+P27</f>
        <v>117.2</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117.2</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51</v>
      </c>
      <c r="E29" s="558"/>
      <c r="F29" s="558"/>
      <c r="G29" s="195" t="s">
        <v>198</v>
      </c>
      <c r="H29" s="547">
        <f>+AL27</f>
        <v>117.2</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9.9</v>
      </c>
      <c r="I30" s="548"/>
      <c r="J30" s="195" t="s">
        <v>198</v>
      </c>
      <c r="M30" s="556"/>
      <c r="P30" s="56"/>
      <c r="R30" s="561">
        <f>+ROUND(AA28,1)+ROUND(AA29,1)+ROUND(AA30,1)</f>
        <v>117.2</v>
      </c>
      <c r="S30" s="607"/>
      <c r="T30" s="607"/>
      <c r="U30" s="607"/>
      <c r="V30" s="44" t="s">
        <v>16</v>
      </c>
      <c r="Y30" s="562" t="s">
        <v>186</v>
      </c>
      <c r="Z30" s="563"/>
      <c r="AA30" s="603"/>
      <c r="AB30" s="604"/>
      <c r="AC30" s="604"/>
      <c r="AD30" s="604"/>
      <c r="AE30" s="604"/>
      <c r="AF30" s="44" t="s">
        <v>13</v>
      </c>
      <c r="AL30" s="580">
        <v>9.9</v>
      </c>
      <c r="AM30" s="581"/>
      <c r="AN30" s="581"/>
      <c r="AO30" s="581"/>
      <c r="AP30" s="52" t="s">
        <v>13</v>
      </c>
      <c r="AS30" s="599"/>
      <c r="AT30" s="596"/>
      <c r="AU30" s="596"/>
      <c r="AV30" s="597"/>
      <c r="AW30" s="413"/>
    </row>
    <row r="31" spans="2:49" ht="27" customHeight="1" thickTop="1" thickBot="1" x14ac:dyDescent="0.2">
      <c r="B31" s="534" t="s">
        <v>226</v>
      </c>
      <c r="C31" s="535"/>
      <c r="D31" s="558">
        <v>41</v>
      </c>
      <c r="E31" s="558"/>
      <c r="F31" s="558"/>
      <c r="G31" s="195" t="s">
        <v>198</v>
      </c>
      <c r="H31" s="547">
        <f>+AS24</f>
        <v>117.2</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2"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4"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8"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27</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148.19999999999999</v>
      </c>
      <c r="E24" s="558"/>
      <c r="F24" s="558"/>
      <c r="G24" s="195" t="s">
        <v>198</v>
      </c>
      <c r="H24" s="547">
        <f>+F12</f>
        <v>27</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21.1</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27</v>
      </c>
      <c r="Q27" s="607"/>
      <c r="R27" s="607"/>
      <c r="S27" s="607"/>
      <c r="T27" s="44" t="s">
        <v>38</v>
      </c>
      <c r="U27" s="64"/>
      <c r="V27" s="64"/>
      <c r="Y27" s="62" t="s">
        <v>39</v>
      </c>
      <c r="Z27" s="65"/>
      <c r="AH27" s="53"/>
      <c r="AI27" s="53"/>
      <c r="AJ27" s="53"/>
      <c r="AK27" s="53"/>
      <c r="AL27" s="577">
        <f>+AH18+P27</f>
        <v>27</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21.1</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148.19999999999999</v>
      </c>
      <c r="E29" s="558"/>
      <c r="F29" s="558"/>
      <c r="G29" s="195" t="s">
        <v>198</v>
      </c>
      <c r="H29" s="547">
        <f>+AL27</f>
        <v>27</v>
      </c>
      <c r="I29" s="548"/>
      <c r="J29" s="195" t="s">
        <v>198</v>
      </c>
      <c r="M29" s="556"/>
      <c r="P29" s="56"/>
      <c r="Q29" s="144"/>
      <c r="R29" s="51" t="s">
        <v>183</v>
      </c>
      <c r="S29" s="602" t="s">
        <v>33</v>
      </c>
      <c r="T29" s="605"/>
      <c r="U29" s="605"/>
      <c r="V29" s="606"/>
      <c r="W29" s="48"/>
      <c r="X29" s="66"/>
      <c r="Y29" s="562" t="s">
        <v>258</v>
      </c>
      <c r="Z29" s="563"/>
      <c r="AA29" s="603">
        <v>5.9</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148.19999999999999</v>
      </c>
      <c r="E30" s="558"/>
      <c r="F30" s="558"/>
      <c r="G30" s="195" t="s">
        <v>198</v>
      </c>
      <c r="H30" s="547">
        <f>+AL30</f>
        <v>27</v>
      </c>
      <c r="I30" s="548"/>
      <c r="J30" s="195" t="s">
        <v>198</v>
      </c>
      <c r="M30" s="556"/>
      <c r="P30" s="56"/>
      <c r="R30" s="561">
        <f>+ROUND(AA28,1)+ROUND(AA29,1)+ROUND(AA30,1)</f>
        <v>27</v>
      </c>
      <c r="S30" s="607"/>
      <c r="T30" s="607"/>
      <c r="U30" s="607"/>
      <c r="V30" s="44" t="s">
        <v>16</v>
      </c>
      <c r="Y30" s="562" t="s">
        <v>186</v>
      </c>
      <c r="Z30" s="563"/>
      <c r="AA30" s="603"/>
      <c r="AB30" s="604"/>
      <c r="AC30" s="604"/>
      <c r="AD30" s="604"/>
      <c r="AE30" s="604"/>
      <c r="AF30" s="44" t="s">
        <v>13</v>
      </c>
      <c r="AL30" s="580">
        <v>27</v>
      </c>
      <c r="AM30" s="581"/>
      <c r="AN30" s="581"/>
      <c r="AO30" s="581"/>
      <c r="AP30" s="52" t="s">
        <v>13</v>
      </c>
      <c r="AS30" s="599"/>
      <c r="AT30" s="596"/>
      <c r="AU30" s="596"/>
      <c r="AV30" s="597"/>
      <c r="AW30" s="413"/>
    </row>
    <row r="31" spans="2:49" ht="27" customHeight="1" thickTop="1" thickBot="1" x14ac:dyDescent="0.2">
      <c r="B31" s="534" t="s">
        <v>226</v>
      </c>
      <c r="C31" s="535"/>
      <c r="D31" s="558">
        <v>116.8</v>
      </c>
      <c r="E31" s="558"/>
      <c r="F31" s="558"/>
      <c r="G31" s="195" t="s">
        <v>198</v>
      </c>
      <c r="H31" s="547">
        <f>+AS24</f>
        <v>21.1</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5.8</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0.3</v>
      </c>
      <c r="E24" s="558"/>
      <c r="F24" s="558"/>
      <c r="G24" s="195" t="s">
        <v>198</v>
      </c>
      <c r="H24" s="547">
        <f>+F12</f>
        <v>5.8</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4.5</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5.8</v>
      </c>
      <c r="Q27" s="607"/>
      <c r="R27" s="607"/>
      <c r="S27" s="607"/>
      <c r="T27" s="44" t="s">
        <v>38</v>
      </c>
      <c r="U27" s="64"/>
      <c r="V27" s="64"/>
      <c r="Y27" s="62" t="s">
        <v>39</v>
      </c>
      <c r="Z27" s="65"/>
      <c r="AH27" s="53"/>
      <c r="AI27" s="53"/>
      <c r="AJ27" s="53"/>
      <c r="AK27" s="53"/>
      <c r="AL27" s="577">
        <f>+AH18+P27</f>
        <v>5.8</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4.5</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0.3</v>
      </c>
      <c r="E29" s="558"/>
      <c r="F29" s="558"/>
      <c r="G29" s="195" t="s">
        <v>198</v>
      </c>
      <c r="H29" s="547">
        <f>+AL27</f>
        <v>5.8</v>
      </c>
      <c r="I29" s="548"/>
      <c r="J29" s="195" t="s">
        <v>198</v>
      </c>
      <c r="M29" s="556"/>
      <c r="P29" s="56"/>
      <c r="Q29" s="144"/>
      <c r="R29" s="51" t="s">
        <v>183</v>
      </c>
      <c r="S29" s="602" t="s">
        <v>33</v>
      </c>
      <c r="T29" s="605"/>
      <c r="U29" s="605"/>
      <c r="V29" s="606"/>
      <c r="W29" s="48"/>
      <c r="X29" s="66"/>
      <c r="Y29" s="562" t="s">
        <v>258</v>
      </c>
      <c r="Z29" s="563"/>
      <c r="AA29" s="603">
        <v>1.3</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5.8</v>
      </c>
      <c r="I30" s="548"/>
      <c r="J30" s="195" t="s">
        <v>198</v>
      </c>
      <c r="M30" s="556"/>
      <c r="P30" s="56"/>
      <c r="R30" s="561">
        <f>+ROUND(AA28,1)+ROUND(AA29,1)+ROUND(AA30,1)</f>
        <v>5.8</v>
      </c>
      <c r="S30" s="607"/>
      <c r="T30" s="607"/>
      <c r="U30" s="607"/>
      <c r="V30" s="44" t="s">
        <v>16</v>
      </c>
      <c r="Y30" s="562" t="s">
        <v>186</v>
      </c>
      <c r="Z30" s="563"/>
      <c r="AA30" s="603"/>
      <c r="AB30" s="604"/>
      <c r="AC30" s="604"/>
      <c r="AD30" s="604"/>
      <c r="AE30" s="604"/>
      <c r="AF30" s="44" t="s">
        <v>13</v>
      </c>
      <c r="AL30" s="580">
        <v>5.8</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4.5</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0000"/>
    <pageSetUpPr fitToPage="1"/>
  </sheetPr>
  <dimension ref="B1:BJ76"/>
  <sheetViews>
    <sheetView showGridLines="0" zoomScale="65" zoomScaleNormal="65" workbookViewId="0">
      <selection activeCell="Y21" sqref="Y21:AA2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大豊建設株式会社　東京建築支店</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32.200000000000003</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1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3.5</v>
      </c>
      <c r="E24" s="558"/>
      <c r="F24" s="558"/>
      <c r="G24" s="195" t="s">
        <v>198</v>
      </c>
      <c r="H24" s="547">
        <f>+F12</f>
        <v>32.200000000000003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32.200000000000003</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32.200000000000003</v>
      </c>
      <c r="Q27" s="607"/>
      <c r="R27" s="607"/>
      <c r="S27" s="607"/>
      <c r="T27" s="44" t="s">
        <v>38</v>
      </c>
      <c r="U27" s="64"/>
      <c r="V27" s="64"/>
      <c r="Y27" s="62" t="s">
        <v>39</v>
      </c>
      <c r="Z27" s="65"/>
      <c r="AH27" s="53"/>
      <c r="AI27" s="53"/>
      <c r="AJ27" s="53"/>
      <c r="AK27" s="53"/>
      <c r="AL27" s="577">
        <f>+AH18+P27</f>
        <v>32.200000000000003</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32.200000000000003</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3.5</v>
      </c>
      <c r="E29" s="558"/>
      <c r="F29" s="558"/>
      <c r="G29" s="195" t="s">
        <v>198</v>
      </c>
      <c r="H29" s="547">
        <f>+AL27</f>
        <v>32.200000000000003</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32.200000000000003</v>
      </c>
      <c r="I30" s="548"/>
      <c r="J30" s="195" t="s">
        <v>198</v>
      </c>
      <c r="M30" s="556"/>
      <c r="P30" s="56"/>
      <c r="R30" s="561">
        <f>+ROUND(AA28,1)+ROUND(AA29,1)+ROUND(AA30,1)</f>
        <v>32.200000000000003</v>
      </c>
      <c r="S30" s="607"/>
      <c r="T30" s="607"/>
      <c r="U30" s="607"/>
      <c r="V30" s="44" t="s">
        <v>16</v>
      </c>
      <c r="Y30" s="562" t="s">
        <v>186</v>
      </c>
      <c r="Z30" s="563"/>
      <c r="AA30" s="603"/>
      <c r="AB30" s="604"/>
      <c r="AC30" s="604"/>
      <c r="AD30" s="604"/>
      <c r="AE30" s="604"/>
      <c r="AF30" s="44" t="s">
        <v>13</v>
      </c>
      <c r="AL30" s="580">
        <v>32.200000000000003</v>
      </c>
      <c r="AM30" s="581"/>
      <c r="AN30" s="581"/>
      <c r="AO30" s="581"/>
      <c r="AP30" s="52" t="s">
        <v>13</v>
      </c>
      <c r="AS30" s="599"/>
      <c r="AT30" s="596"/>
      <c r="AU30" s="596"/>
      <c r="AV30" s="597"/>
      <c r="AW30" s="413"/>
    </row>
    <row r="31" spans="2:49" ht="27" customHeight="1" thickTop="1" thickBot="1" x14ac:dyDescent="0.2">
      <c r="B31" s="534" t="s">
        <v>226</v>
      </c>
      <c r="C31" s="535"/>
      <c r="D31" s="558">
        <v>3.5</v>
      </c>
      <c r="E31" s="558"/>
      <c r="F31" s="558"/>
      <c r="G31" s="195" t="s">
        <v>198</v>
      </c>
      <c r="H31" s="547">
        <f>+AS24</f>
        <v>32.200000000000003</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2024-06-07T02:25:56Z</dcterms:created>
  <dcterms:modified xsi:type="dcterms:W3CDTF">2024-09-09T02:17:43Z</dcterms:modified>
</cp:coreProperties>
</file>