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170" yWindow="1170" windowWidth="13545" windowHeight="146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H32" i="94"/>
  <c r="H31" i="94" s="1"/>
  <c r="H26" i="94" s="1"/>
  <c r="AA36" i="94"/>
  <c r="I32" i="94"/>
  <c r="AA44" i="94"/>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<sst xmlns="http://schemas.openxmlformats.org/spreadsheetml/2006/main" count="3170" uniqueCount="459">
  <si>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</si>
  <si>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</si>
  <si>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</si>
  <si>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</si>
  <si>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</si>
  <si>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</si>
  <si>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</si>
  <si>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</si>
  <si>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</si>
  <si>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</si>
  <si>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</si>
  <si>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</si>
  <si>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</si>
  <si>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</si>
  <si>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</si>
  <si>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</si>
  <si>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</si>
  <si>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</si>
  <si>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</si>
  <si>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</si>
  <si>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</si>
  <si>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</si>
  <si>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</si>
  <si>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</si>
  <si>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</si>
  <si>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</si>
  <si>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</si>
  <si>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</si>
  <si>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</si>
  <si>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</si>
  <si>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</si>
  <si>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</si>
  <si>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</si>
  <si>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</si>
  <si>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</si>
  <si>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</si>
  <si>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</si>
  <si>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</si>
  <si>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</si>
  <si>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</si>
  <si>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</si>
  <si>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</si>
  <si>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</si>
  <si>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</si>
  <si>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</si>
  <si>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</si>
  <si>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</si>
  <si>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</si>
  <si>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</si>
  <si>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</si>
  <si>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</si>
  <si>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</si>
  <si>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</si>
  <si>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</si>
  <si>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</si>
  <si>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</si>
  <si>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</si>
  <si>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</si>
  <si>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</si>
  <si>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</si>
  <si>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</si>
  <si>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</si>
  <si>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</si>
  <si>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</si>
  <si>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</si>
  <si>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</si>
  <si>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</si>
  <si>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</si>
  <si>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</si>
  <si>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</si>
  <si>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</si>
  <si>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</si>
  <si>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</si>
  <si>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</si>
  <si>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</si>
  <si>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</si>
  <si>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</si>
  <si>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</si>
  <si>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</si>
  <si>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</si>
  <si>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</si>
  <si>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</si>
  <si>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</si>
  <si>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</si>
  <si>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</si>
  <si>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</si>
  <si>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</si>
  <si>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</si>
  <si>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</si>
  <si>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</si>
  <si>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</si>
  <si>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</si>
  <si>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</si>
  <si>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</si>
  <si>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</si>
  <si>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</si>
  <si>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</si>
  <si>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</si>
  <si>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</si>
  <si>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</si>
  <si>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</si>
  <si>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</si>
  <si>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</si>
  <si>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</si>
  <si>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</si>
  <si>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</si>
  <si>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</si>
  <si>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</si>
  <si>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</si>
  <si>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</si>
  <si>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</si>
  <si>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</si>
  <si>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</si>
  <si>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</si>
  <si>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</si>
  <si>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</si>
  <si>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</si>
  <si>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</si>
  <si>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</si>
  <si>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</si>
  <si>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</si>
  <si>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</si>
  <si>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</si>
  <si>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</si>
  <si>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</si>
  <si>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</si>
  <si>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</si>
  <si>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</si>
  <si>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</si>
  <si>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</si>
  <si>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</si>
  <si>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</si>
  <si>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</si>
  <si>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</si>
  <si>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</si>
  <si>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</si>
  <si>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</si>
  <si>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</si>
  <si>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</si>
  <si>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</si>
  <si>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</si>
  <si>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</si>
  <si>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</si>
  <si>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</si>
  <si>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</si>
  <si>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</si>
  <si>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</si>
  <si>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</si>
  <si>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</si>
  <si>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</si>
  <si>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</si>
  <si>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</si>
  <si>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</si>
  <si>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</si>
  <si>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</si>
  <si>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</si>
  <si>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</si>
  <si>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</si>
  <si>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</si>
  <si>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</si>
  <si>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</si>
  <si>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</si>
  <si>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</si>
  <si>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</si>
  <si>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</si>
  <si>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</si>
  <si>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</si>
  <si>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</si>
  <si>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</si>
  <si>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</si>
  <si>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</si>
  <si>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</si>
  <si>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</si>
  <si>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</si>
  <si>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</si>
  <si>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</si>
  <si>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</si>
  <si>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</si>
  <si>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</si>
  <si>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</si>
  <si>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</si>
  <si>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</si>
  <si>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</si>
  <si>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</si>
  <si>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</si>
  <si>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</si>
  <si>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</si>
  <si>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</si>
  <si>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</si>
  <si>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</si>
  <si>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</si>
  <si>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</si>
  <si>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</si>
  <si>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</si>
  <si>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</si>
  <si>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</si>
  <si>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</si>
  <si>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</si>
  <si>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</si>
  <si>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</si>
  <si>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</si>
  <si>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</si>
  <si>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</si>
  <si>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</si>
  <si>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</si>
  <si>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</si>
  <si>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</si>
  <si>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</si>
  <si>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</si>
  <si>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</si>
  <si>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</si>
  <si>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</si>
  <si>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</si>
  <si>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</si>
  <si>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</si>
  <si>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</si>
  <si>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</si>
  <si>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</si>
  <si>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</si>
  <si>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</si>
  <si>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</si>
  <si>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</si>
  <si>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</si>
  <si>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</si>
  <si>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</si>
  <si>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</si>
  <si>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</si>
  <si>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</si>
  <si>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</si>
  <si>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</si>
  <si>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</si>
  <si>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</si>
  <si>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</si>
  <si>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</si>
  <si>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</si>
  <si>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</si>
  <si>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</si>
  <si>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</si>
  <si>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</si>
  <si>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</si>
  <si>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</si>
  <si>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</si>
  <si>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</si>
  <si>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</si>
  <si>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</si>
  <si>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</si>
  <si>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</si>
  <si>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</si>
  <si>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</si>
  <si>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</si>
  <si>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</si>
  <si>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</si>
  <si>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</si>
  <si>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</si>
  <si>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</si>
  <si>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</si>
  <si>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</si>
  <si>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</si>
  <si>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</si>
  <si>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</si>
  <si>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</si>
  <si>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</si>
  <si>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</si>
  <si>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</si>
  <si>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</si>
  <si>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</si>
  <si>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</si>
  <si>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</si>
  <si>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</si>
  <si>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</si>
  <si>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</si>
  <si>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</si>
  <si>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</si>
  <si>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</si>
  <si>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</si>
  <si>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</si>
  <si>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</si>
  <si>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</si>
  <si>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</si>
  <si>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</si>
  <si>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</si>
  <si>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</si>
  <si>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</si>
  <si>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</si>
  <si>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</si>
  <si>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</si>
  <si>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</si>
  <si>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</si>
  <si>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</si>
  <si>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</si>
  <si>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</si>
  <si>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</si>
  <si>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</si>
  <si>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</si>
  <si>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</si>
  <si>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</si>
  <si>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</si>
  <si>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</si>
  <si>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</si>
  <si>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</si>
  <si>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</si>
  <si>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</si>
  <si>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</si>
  <si>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</si>
  <si>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</si>
  <si>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</si>
  <si>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</si>
  <si>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</si>
  <si>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</si>
  <si>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</si>
  <si>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</si>
  <si>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</si>
  <si>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</si>
  <si>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</si>
  <si>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</si>
  <si>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</si>
  <si>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</si>
  <si>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</si>
  <si>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</si>
  <si>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</si>
  <si>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</si>
  <si>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</si>
  <si>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</si>
  <si>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</si>
  <si>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</si>
  <si>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</si>
  <si>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</si>
  <si>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</si>
  <si>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</si>
  <si>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</si>
  <si>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</si>
  <si>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</si>
  <si>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</si>
  <si>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</si>
  <si>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</si>
  <si>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</si>
  <si>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</si>
  <si>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</si>
  <si>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</si>
  <si>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</si>
  <si>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</si>
  <si>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</si>
  <si>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</si>
  <si>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</si>
  <si>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</si>
  <si>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</si>
  <si>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</si>
  <si>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</si>
  <si>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</si>
  <si>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</si>
  <si>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</si>
  <si>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</si>
  <si>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</si>
  <si>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</si>
  <si>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</si>
  <si>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</si>
  <si>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</si>
  <si>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</si>
  <si>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</si>
  <si>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</si>
  <si>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</si>
  <si>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</si>
  <si>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</si>
  <si>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</si>
  <si>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</si>
  <si>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</si>
  <si>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</si>
  <si>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</si>
  <si>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</si>
  <si>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</si>
  <si>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</si>
  <si>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</si>
  <si>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</si>
  <si>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</si>
  <si>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</si>
  <si>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</si>
  <si>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</si>
  <si>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</si>
  <si>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</si>
  <si>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</si>
  <si>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</si>
  <si>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</si>
  <si>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</si>
  <si>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</si>
  <si>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</si>
  <si>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</si>
  <si>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</si>
  <si>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</si>
  <si>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</si>
  <si>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</si>
  <si>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</si>
  <si>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</si>
  <si>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</si>
  <si>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</si>
  <si>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</si>
  <si>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</si>
  <si>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</si>
  <si>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</si>
  <si>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</si>
  <si>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</si>
  <si>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</si>
  <si>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</si>
  <si>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</si>
  <si>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</si>
  <si>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</si>
  <si>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</si>
  <si>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</si>
  <si>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</si>
  <si>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</si>
  <si>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</si>
  <si>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</si>
  <si>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</si>
  <si>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</si>
  <si>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</si>
  <si>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</si>
  <si>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</si>
  <si>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</si>
  <si>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</si>
  <si>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</si>
  <si>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</si>
  <si>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</si>
  <si>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</si>
  <si>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</si>
  <si>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</si>
  <si>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</si>
  <si>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</si>
  <si>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</si>
  <si>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</si>
  <si>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</si>
  <si>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</si>
  <si>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</si>
  <si>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</si>
  <si>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</si>
  <si>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</si>
  <si>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</si>
  <si>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</si>
  <si>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</si>
  <si>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</si>
  <si>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</si>
  <si>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</si>
  <si>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</si>
  <si>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</si>
  <si>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</si>
  <si>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</si>
  <si>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</si>
  <si>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044-954-1115</t>
    <phoneticPr fontId="3"/>
  </si>
  <si>
    <t>川崎市麻生区上麻生３－２０－６</t>
    <phoneticPr fontId="3"/>
  </si>
  <si>
    <t>株式会社 北島工務店 
代表取締役 　北島　克己</t>
    <phoneticPr fontId="3"/>
  </si>
  <si>
    <t>　株式会社 北島工務店</t>
    <phoneticPr fontId="3"/>
  </si>
  <si>
    <t>　川崎市麻生区上麻生３－２０－６</t>
    <phoneticPr fontId="3"/>
  </si>
  <si>
    <t>044-954-1111</t>
    <phoneticPr fontId="3"/>
  </si>
  <si>
    <t>横浜市長</t>
    <phoneticPr fontId="3"/>
  </si>
  <si>
    <t>Ｄ－建設業</t>
    <phoneticPr fontId="3"/>
  </si>
  <si>
    <t>総合工事業</t>
    <phoneticPr fontId="3"/>
  </si>
  <si>
    <t>　取締役 ～産業廃棄物管理員 ～　各部・各グループ</t>
    <rPh sb="1" eb="4">
      <t>トリシマリヤク</t>
    </rPh>
    <rPh sb="6" eb="8">
      <t>サンギョウ</t>
    </rPh>
    <rPh sb="8" eb="11">
      <t>ハイキブツ</t>
    </rPh>
    <rPh sb="11" eb="13">
      <t>カンリ</t>
    </rPh>
    <rPh sb="13" eb="14">
      <t>イン</t>
    </rPh>
    <rPh sb="17" eb="19">
      <t>カクブ</t>
    </rPh>
    <rPh sb="20" eb="21">
      <t>カク</t>
    </rPh>
    <phoneticPr fontId="3"/>
  </si>
  <si>
    <t>各現場、本社に置いて徹底して廃棄部を分別　</t>
    <rPh sb="0" eb="3">
      <t>カクゲンバ</t>
    </rPh>
    <rPh sb="4" eb="6">
      <t>ホンシャ</t>
    </rPh>
    <rPh sb="7" eb="8">
      <t>オ</t>
    </rPh>
    <rPh sb="10" eb="12">
      <t>テッテイ</t>
    </rPh>
    <rPh sb="14" eb="17">
      <t>ハイキブ</t>
    </rPh>
    <rPh sb="18" eb="20">
      <t>ブンベツ</t>
    </rPh>
    <phoneticPr fontId="3"/>
  </si>
  <si>
    <t>継続して分別を徹底し再生利用がしやすいよう努める</t>
    <rPh sb="0" eb="2">
      <t>ケイゾク</t>
    </rPh>
    <rPh sb="4" eb="6">
      <t>ブンベツ</t>
    </rPh>
    <rPh sb="7" eb="9">
      <t>テッテイ</t>
    </rPh>
    <rPh sb="10" eb="14">
      <t>サイセイリヨウ</t>
    </rPh>
    <rPh sb="21" eb="22">
      <t>ツト</t>
    </rPh>
    <phoneticPr fontId="3"/>
  </si>
  <si>
    <t>がれき類、ガラス・陶器類、廃プラスチック類、金属、廃油、廃石膏ボード、木くず、紙くず・ダンボール等</t>
    <rPh sb="3" eb="4">
      <t>ルイ</t>
    </rPh>
    <rPh sb="9" eb="12">
      <t>トウキルイ</t>
    </rPh>
    <rPh sb="13" eb="14">
      <t>ハイ</t>
    </rPh>
    <rPh sb="20" eb="21">
      <t>ルイ</t>
    </rPh>
    <rPh sb="22" eb="24">
      <t>キンゾク</t>
    </rPh>
    <rPh sb="25" eb="27">
      <t>ハイユ</t>
    </rPh>
    <rPh sb="28" eb="31">
      <t>ハイセッコウ</t>
    </rPh>
    <rPh sb="35" eb="36">
      <t>キ</t>
    </rPh>
    <rPh sb="39" eb="40">
      <t>カミ</t>
    </rPh>
    <rPh sb="48" eb="49">
      <t>ナド</t>
    </rPh>
    <phoneticPr fontId="3"/>
  </si>
  <si>
    <t xml:space="preserve">がれき類　破砕→再生砕石・砂等再資源化
ガラスくず・コンクリートくず及び陶磁器くず　破砕→再生路盤材・砂等再資源化
廃プラスチック類　破砕・圧縮→再生原料・燃原料等再資源化
汚泥　脱水→再生土等再資源化
木くず　破砕→燃料チップ・再生原料再資源化
混合廃棄物　破砕・選別→再資源化・燃原料・埋立
</t>
    <rPh sb="3" eb="4">
      <t>ルイ</t>
    </rPh>
    <rPh sb="5" eb="7">
      <t>ハサイ</t>
    </rPh>
    <rPh sb="8" eb="10">
      <t>サイセイ</t>
    </rPh>
    <rPh sb="10" eb="12">
      <t>サイセキ</t>
    </rPh>
    <rPh sb="13" eb="14">
      <t>スナ</t>
    </rPh>
    <rPh sb="14" eb="15">
      <t>ナド</t>
    </rPh>
    <rPh sb="15" eb="19">
      <t>サイシゲンカ</t>
    </rPh>
    <rPh sb="42" eb="44">
      <t>ハサイ</t>
    </rPh>
    <rPh sb="45" eb="47">
      <t>サイセイ</t>
    </rPh>
    <rPh sb="47" eb="50">
      <t>ロバンザイ</t>
    </rPh>
    <rPh sb="51" eb="52">
      <t>スナ</t>
    </rPh>
    <rPh sb="52" eb="53">
      <t>ナド</t>
    </rPh>
    <rPh sb="53" eb="57">
      <t>サイシゲンカ</t>
    </rPh>
    <rPh sb="58" eb="59">
      <t>ハイ</t>
    </rPh>
    <rPh sb="65" eb="66">
      <t>ルイ</t>
    </rPh>
    <rPh sb="67" eb="69">
      <t>ハサイ</t>
    </rPh>
    <rPh sb="70" eb="72">
      <t>アッシュク</t>
    </rPh>
    <rPh sb="73" eb="75">
      <t>サイセイ</t>
    </rPh>
    <rPh sb="75" eb="77">
      <t>ゲンリョウ</t>
    </rPh>
    <rPh sb="78" eb="81">
      <t>ネンゲンリョウ</t>
    </rPh>
    <rPh sb="81" eb="82">
      <t>ナド</t>
    </rPh>
    <rPh sb="82" eb="86">
      <t>サイシゲンカ</t>
    </rPh>
    <rPh sb="87" eb="89">
      <t>オデイ</t>
    </rPh>
    <rPh sb="90" eb="92">
      <t>ダッスイ</t>
    </rPh>
    <rPh sb="93" eb="95">
      <t>サイセイ</t>
    </rPh>
    <rPh sb="95" eb="96">
      <t>ツチ</t>
    </rPh>
    <rPh sb="96" eb="97">
      <t>ナド</t>
    </rPh>
    <rPh sb="97" eb="101">
      <t>サイシゲンカ</t>
    </rPh>
    <rPh sb="102" eb="103">
      <t>キ</t>
    </rPh>
    <rPh sb="106" eb="108">
      <t>ハサイ</t>
    </rPh>
    <rPh sb="109" eb="111">
      <t>ネンリョウ</t>
    </rPh>
    <rPh sb="115" eb="119">
      <t>サイセイゲンリョウ</t>
    </rPh>
    <rPh sb="119" eb="123">
      <t>サイシゲンカ</t>
    </rPh>
    <rPh sb="124" eb="129">
      <t>コンゴウハイキブツ</t>
    </rPh>
    <rPh sb="130" eb="132">
      <t>ハサイ</t>
    </rPh>
    <rPh sb="133" eb="135">
      <t>センベツ</t>
    </rPh>
    <rPh sb="136" eb="140">
      <t>サイシゲンカ</t>
    </rPh>
    <rPh sb="141" eb="144">
      <t>ネンゲンリョウ</t>
    </rPh>
    <rPh sb="145" eb="147">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</si>
</sst>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X66" sqref="X6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v>45453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450</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3631</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445</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452</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3619</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35</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458</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5726.3</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5726.3</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457</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5726.3</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5726.3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5726.3</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5726.3</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　株式会社 北島工務店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V8" sqref="V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2978.8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2978.8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2978.8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2978.8</v>
      </c>
      <c r="P27" s="700"/>
      <c r="Q27" s="700"/>
      <c r="R27" s="700"/>
      <c r="S27" s="49" t="s">
        <v>38</v>
      </c>
      <c r="T27" s="70"/>
      <c r="U27" s="70"/>
      <c r="X27" s="68" t="s">
        <v>39</v>
      </c>
      <c r="Y27" s="71"/>
      <c r="AG27" s="58"/>
      <c r="AH27" s="58"/>
      <c r="AI27" s="58"/>
      <c r="AJ27" s="58"/>
      <c r="AK27" s="742">
        <f>+AG18+O27</f>
        <v>2978.8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2978.8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2978.8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2978.8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2978.8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9.3000000000000007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9.3000000000000007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9.3000000000000007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9.3000000000000007</v>
      </c>
      <c r="P27" s="700"/>
      <c r="Q27" s="700"/>
      <c r="R27" s="700"/>
      <c r="S27" s="49" t="s">
        <v>38</v>
      </c>
      <c r="T27" s="70"/>
      <c r="U27" s="70"/>
      <c r="X27" s="68" t="s">
        <v>39</v>
      </c>
      <c r="Y27" s="71"/>
      <c r="AG27" s="58"/>
      <c r="AH27" s="58"/>
      <c r="AI27" s="58"/>
      <c r="AJ27" s="58"/>
      <c r="AK27" s="742">
        <f>+AG18+O27</f>
        <v>9.3000000000000007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9.3000000000000007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9.3000000000000007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9.3000000000000007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9.3000000000000007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7"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15.4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15.4</v>
      </c>
      <c r="P27" s="700"/>
      <c r="Q27" s="700"/>
      <c r="R27" s="700"/>
      <c r="S27" s="49" t="s">
        <v>38</v>
      </c>
      <c r="T27" s="70"/>
      <c r="U27" s="70"/>
      <c r="X27" s="68" t="s">
        <v>39</v>
      </c>
      <c r="Y27" s="71"/>
      <c r="AG27" s="58"/>
      <c r="AH27" s="58"/>
      <c r="AI27" s="58"/>
      <c r="AJ27" s="58"/>
      <c r="AK27" s="742">
        <f>+AG18+O27</f>
        <v>15.4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15.4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8"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40.1</v>
      </c>
      <c r="P27" s="700"/>
      <c r="Q27" s="700"/>
      <c r="R27" s="700"/>
      <c r="S27" s="49" t="s">
        <v>38</v>
      </c>
      <c r="T27" s="70"/>
      <c r="U27" s="70"/>
      <c r="X27" s="68" t="s">
        <v>39</v>
      </c>
      <c r="Y27" s="71"/>
      <c r="AG27" s="58"/>
      <c r="AH27" s="58"/>
      <c r="AI27" s="58"/>
      <c r="AJ27" s="58"/>
      <c r="AK27" s="742">
        <f>+AG18+O27</f>
        <v>40.1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40.1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4" workbookViewId="0">
      <selection activeCell="Q35" sqref="Q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2669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2669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2669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2669</v>
      </c>
      <c r="P27" s="700"/>
      <c r="Q27" s="700"/>
      <c r="R27" s="700"/>
      <c r="S27" s="49" t="s">
        <v>38</v>
      </c>
      <c r="T27" s="70"/>
      <c r="U27" s="70"/>
      <c r="X27" s="68" t="s">
        <v>39</v>
      </c>
      <c r="Y27" s="71"/>
      <c r="AG27" s="58"/>
      <c r="AH27" s="58"/>
      <c r="AI27" s="58"/>
      <c r="AJ27" s="58"/>
      <c r="AK27" s="742">
        <f>+AG18+O27</f>
        <v>2669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2669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2669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2669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2669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8"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　株式会社 北島工務店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13.7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13.7</v>
      </c>
      <c r="P27" s="700"/>
      <c r="Q27" s="700"/>
      <c r="R27" s="700"/>
      <c r="S27" s="49" t="s">
        <v>38</v>
      </c>
      <c r="T27" s="70"/>
      <c r="U27" s="70"/>
      <c r="X27" s="68" t="s">
        <v>39</v>
      </c>
      <c r="Y27" s="71"/>
      <c r="AG27" s="58"/>
      <c r="AH27" s="58"/>
      <c r="AI27" s="58"/>
      <c r="AJ27" s="58"/>
      <c r="AK27" s="742">
        <f>+AG18+O27</f>
        <v>13.7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13.7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13.7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　株式会社 北島工務店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2978.8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9.3000000000000007</v>
      </c>
      <c r="M9" s="377">
        <f>IF(OR(ｷ.紙くず!F24&gt;0,ｷ.紙くず!F24&lt;0),ｷ.紙くず!F24,IF(M$19&gt;0,"0",0))</f>
        <v>0</v>
      </c>
      <c r="N9" s="377">
        <f>IF(OR(ｸ.木くず!F24&gt;0,ｸ.木くず!F24&lt;0),ｸ.木くず!F24,IF(N$19&gt;0,"0",0))</f>
        <v>15.4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40.1</v>
      </c>
      <c r="U9" s="377">
        <f>IF(OR(ｿ.鉱さい!F24&gt;0,ｿ.鉱さい!F24&lt;0),ｿ.鉱さい!F24,IF(U$19&gt;0,"0",0))</f>
        <v>0</v>
      </c>
      <c r="V9" s="377">
        <f>IF(OR(ﾀ.がれき類!F24&gt;0,ﾀ.がれき類!F24&lt;0),ﾀ.がれき類!F24,IF(V$19&gt;0,"0",0))</f>
        <v>2669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13.7</v>
      </c>
      <c r="AA9" s="379">
        <f>IF(SUM(G9:Z9)&gt;0,SUM(G9:Z9),IF(AA$19&gt;0,"0",0))</f>
        <v>5726.3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2978.8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9.3000000000000007</v>
      </c>
      <c r="M14" s="383">
        <f>IF(OR(ｷ.紙くず!F29&gt;0,ｷ.紙くず!F29&lt;0),ｷ.紙くず!F29,IF(M$19&gt;0,"0",0))</f>
        <v>0</v>
      </c>
      <c r="N14" s="383">
        <f>IF(OR(ｸ.木くず!F29&gt;0,ｸ.木くず!F29&lt;0),ｸ.木くず!F29,IF(N$19&gt;0,"0",0))</f>
        <v>15.4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40.1</v>
      </c>
      <c r="U14" s="383">
        <f>IF(OR(ｿ.鉱さい!F29&gt;0,ｿ.鉱さい!F29&lt;0),ｿ.鉱さい!F29,IF(U$19&gt;0,"0",0))</f>
        <v>0</v>
      </c>
      <c r="V14" s="383">
        <f>IF(OR(ﾀ.がれき類!F29&gt;0,ﾀ.がれき類!F29&lt;0),ﾀ.がれき類!F29,IF(V$19&gt;0,"0",0))</f>
        <v>2669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13.7</v>
      </c>
      <c r="AA14" s="385">
        <f t="shared" si="0"/>
        <v>5726.3</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2978.8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9.3000000000000007</v>
      </c>
      <c r="M16" s="383">
        <f>IF(OR(ｷ.紙くず!F31&gt;0,ｷ.紙くず!F31&lt;0),ｷ.紙くず!F31,IF(M$19&gt;0,"0",0))</f>
        <v>0</v>
      </c>
      <c r="N16" s="383">
        <f>IF(OR(ｸ.木くず!F31&gt;0,ｸ.木くず!F31&lt;0),ｸ.木くず!F31,IF(N$19&gt;0,"0",0))</f>
        <v>15.4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40.1</v>
      </c>
      <c r="U16" s="383">
        <f>IF(OR(ｿ.鉱さい!F31&gt;0,ｿ.鉱さい!F31&lt;0),ｿ.鉱さい!F31,IF(U$19&gt;0,"0",0))</f>
        <v>0</v>
      </c>
      <c r="V16" s="383">
        <f>IF(OR(ﾀ.がれき類!F31&gt;0,ﾀ.がれき類!F31&lt;0),ﾀ.がれき類!F31,IF(V$19&gt;0,"0",0))</f>
        <v>2669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13.7</v>
      </c>
      <c r="AA16" s="385">
        <f t="shared" si="0"/>
        <v>5726.3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2978.8</v>
      </c>
      <c r="I19" s="389">
        <f t="shared" si="1"/>
        <v>0</v>
      </c>
      <c r="J19" s="389">
        <f t="shared" si="1"/>
        <v>0</v>
      </c>
      <c r="K19" s="389">
        <f t="shared" si="1"/>
        <v>0</v>
      </c>
      <c r="L19" s="389">
        <f t="shared" si="1"/>
        <v>9.3000000000000007</v>
      </c>
      <c r="M19" s="389">
        <f t="shared" si="1"/>
        <v>0</v>
      </c>
      <c r="N19" s="389">
        <f t="shared" si="1"/>
        <v>15.4</v>
      </c>
      <c r="O19" s="389">
        <f t="shared" si="1"/>
        <v>0</v>
      </c>
      <c r="P19" s="389">
        <f t="shared" si="1"/>
        <v>0</v>
      </c>
      <c r="Q19" s="389">
        <f t="shared" si="1"/>
        <v>0</v>
      </c>
      <c r="R19" s="389">
        <f t="shared" si="1"/>
        <v>0</v>
      </c>
      <c r="S19" s="389">
        <f t="shared" si="1"/>
        <v>0</v>
      </c>
      <c r="T19" s="389">
        <f t="shared" si="1"/>
        <v>40.1</v>
      </c>
      <c r="U19" s="389">
        <f t="shared" si="1"/>
        <v>0</v>
      </c>
      <c r="V19" s="389">
        <f t="shared" si="1"/>
        <v>2669</v>
      </c>
      <c r="W19" s="389">
        <f t="shared" si="1"/>
        <v>0</v>
      </c>
      <c r="X19" s="389">
        <f t="shared" si="1"/>
        <v>0</v>
      </c>
      <c r="Y19" s="389">
        <f t="shared" si="1"/>
        <v>0</v>
      </c>
      <c r="Z19" s="390">
        <f t="shared" si="1"/>
        <v>13.7</v>
      </c>
      <c r="AA19" s="391">
        <f t="shared" ref="AA19:AA25" si="2">SUM(G19:Z19)</f>
        <v>5726.3</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2978.8</v>
      </c>
      <c r="I37" s="424">
        <f t="shared" si="8"/>
        <v>0</v>
      </c>
      <c r="J37" s="424">
        <f t="shared" si="8"/>
        <v>0</v>
      </c>
      <c r="K37" s="424">
        <f t="shared" si="8"/>
        <v>0</v>
      </c>
      <c r="L37" s="424">
        <f t="shared" si="8"/>
        <v>9.3000000000000007</v>
      </c>
      <c r="M37" s="424">
        <f t="shared" si="8"/>
        <v>0</v>
      </c>
      <c r="N37" s="424">
        <f t="shared" si="8"/>
        <v>15.4</v>
      </c>
      <c r="O37" s="424">
        <f t="shared" si="8"/>
        <v>0</v>
      </c>
      <c r="P37" s="424">
        <f t="shared" si="8"/>
        <v>0</v>
      </c>
      <c r="Q37" s="424">
        <f t="shared" si="8"/>
        <v>0</v>
      </c>
      <c r="R37" s="424">
        <f t="shared" si="8"/>
        <v>0</v>
      </c>
      <c r="S37" s="424">
        <f t="shared" si="8"/>
        <v>0</v>
      </c>
      <c r="T37" s="424">
        <f t="shared" si="8"/>
        <v>40.1</v>
      </c>
      <c r="U37" s="424">
        <f t="shared" si="8"/>
        <v>0</v>
      </c>
      <c r="V37" s="424">
        <f t="shared" si="8"/>
        <v>2669</v>
      </c>
      <c r="W37" s="424">
        <f t="shared" si="8"/>
        <v>0</v>
      </c>
      <c r="X37" s="424">
        <f t="shared" si="8"/>
        <v>0</v>
      </c>
      <c r="Y37" s="424">
        <f t="shared" si="8"/>
        <v>0</v>
      </c>
      <c r="Z37" s="425">
        <f t="shared" si="8"/>
        <v>13.7</v>
      </c>
      <c r="AA37" s="426">
        <f t="shared" si="4"/>
        <v>5726.3</v>
      </c>
    </row>
    <row r="38" spans="2:27" ht="24" customHeight="1" x14ac:dyDescent="0.15">
      <c r="B38" s="170"/>
      <c r="C38" s="776"/>
      <c r="D38" s="227"/>
      <c r="E38" s="225" t="s">
        <v>319</v>
      </c>
      <c r="F38" s="443"/>
      <c r="G38" s="415">
        <f t="shared" ref="G38:Z38" si="9">SUM(G39:G41)</f>
        <v>0</v>
      </c>
      <c r="H38" s="415">
        <f t="shared" si="9"/>
        <v>2978.8</v>
      </c>
      <c r="I38" s="415">
        <f t="shared" si="9"/>
        <v>0</v>
      </c>
      <c r="J38" s="415">
        <f t="shared" si="9"/>
        <v>0</v>
      </c>
      <c r="K38" s="415">
        <f t="shared" si="9"/>
        <v>0</v>
      </c>
      <c r="L38" s="415">
        <f t="shared" si="9"/>
        <v>9.3000000000000007</v>
      </c>
      <c r="M38" s="415">
        <f t="shared" si="9"/>
        <v>0</v>
      </c>
      <c r="N38" s="415">
        <f t="shared" si="9"/>
        <v>15.4</v>
      </c>
      <c r="O38" s="415">
        <f t="shared" si="9"/>
        <v>0</v>
      </c>
      <c r="P38" s="415">
        <f t="shared" si="9"/>
        <v>0</v>
      </c>
      <c r="Q38" s="415">
        <f t="shared" si="9"/>
        <v>0</v>
      </c>
      <c r="R38" s="415">
        <f t="shared" si="9"/>
        <v>0</v>
      </c>
      <c r="S38" s="415">
        <f t="shared" si="9"/>
        <v>0</v>
      </c>
      <c r="T38" s="415">
        <f t="shared" si="9"/>
        <v>40.1</v>
      </c>
      <c r="U38" s="415">
        <f t="shared" si="9"/>
        <v>0</v>
      </c>
      <c r="V38" s="415">
        <f t="shared" si="9"/>
        <v>2669</v>
      </c>
      <c r="W38" s="415">
        <f t="shared" si="9"/>
        <v>0</v>
      </c>
      <c r="X38" s="415">
        <f t="shared" si="9"/>
        <v>0</v>
      </c>
      <c r="Y38" s="415">
        <f t="shared" si="9"/>
        <v>0</v>
      </c>
      <c r="Z38" s="416">
        <f t="shared" si="9"/>
        <v>13.7</v>
      </c>
      <c r="AA38" s="417">
        <f t="shared" si="4"/>
        <v>5726.3</v>
      </c>
    </row>
    <row r="39" spans="2:27" ht="24" customHeight="1" x14ac:dyDescent="0.15">
      <c r="B39" s="170"/>
      <c r="C39" s="776"/>
      <c r="D39" s="228"/>
      <c r="E39" s="223"/>
      <c r="F39" s="221" t="s">
        <v>233</v>
      </c>
      <c r="G39" s="418">
        <f>+ｱ.燃え殻!$Z$28</f>
        <v>0</v>
      </c>
      <c r="H39" s="418">
        <f>+ｲ.汚泥!$Z$28</f>
        <v>2978.8</v>
      </c>
      <c r="I39" s="418">
        <f>+ｳ.廃油!$Z$28</f>
        <v>0</v>
      </c>
      <c r="J39" s="418">
        <f>+ｴ.廃酸!$Z$28</f>
        <v>0</v>
      </c>
      <c r="K39" s="418">
        <f>+ｵ.廃ｱﾙｶﾘ!$Z$28</f>
        <v>0</v>
      </c>
      <c r="L39" s="418">
        <f>+ｶ.廃ﾌﾟﾗ類!$Z$28</f>
        <v>9.3000000000000007</v>
      </c>
      <c r="M39" s="418">
        <f>+ｷ.紙くず!$Z$28</f>
        <v>0</v>
      </c>
      <c r="N39" s="418">
        <f>+ｸ.木くず!$Z$28</f>
        <v>15.4</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40.1</v>
      </c>
      <c r="U39" s="418">
        <f>+ｿ.鉱さい!$Z$28</f>
        <v>0</v>
      </c>
      <c r="V39" s="418">
        <f>+ﾀ.がれき類!$Z$28</f>
        <v>2669</v>
      </c>
      <c r="W39" s="418">
        <f>+ﾁ.動物のふん尿!$Z$28</f>
        <v>0</v>
      </c>
      <c r="X39" s="418">
        <f>+ﾂ.動物の死体!$Z$28</f>
        <v>0</v>
      </c>
      <c r="Y39" s="418">
        <f>+ﾃ.ばいじん!$Z$28</f>
        <v>0</v>
      </c>
      <c r="Z39" s="419">
        <f>+ﾄ.混合廃棄物その他!$Z$28</f>
        <v>13.7</v>
      </c>
      <c r="AA39" s="420">
        <f t="shared" si="4"/>
        <v>5726.3</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2978.8</v>
      </c>
      <c r="I43" s="427">
        <f>+ｳ.廃油!$AK$27</f>
        <v>0</v>
      </c>
      <c r="J43" s="427">
        <f>+ｴ.廃酸!$AK$27</f>
        <v>0</v>
      </c>
      <c r="K43" s="427">
        <f>+ｵ.廃ｱﾙｶﾘ!$AK$27</f>
        <v>0</v>
      </c>
      <c r="L43" s="427">
        <f>+ｶ.廃ﾌﾟﾗ類!$AK$27</f>
        <v>9.3000000000000007</v>
      </c>
      <c r="M43" s="427">
        <f>+ｷ.紙くず!$AK$27</f>
        <v>0</v>
      </c>
      <c r="N43" s="427">
        <f>+ｸ.木くず!$AK$27</f>
        <v>15.4</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40.1</v>
      </c>
      <c r="U43" s="427">
        <f>+ｿ.鉱さい!$AK$27</f>
        <v>0</v>
      </c>
      <c r="V43" s="427">
        <f>+ﾀ.がれき類!$AK$27</f>
        <v>2669</v>
      </c>
      <c r="W43" s="427">
        <f>+ﾁ.動物のふん尿!$AK$27</f>
        <v>0</v>
      </c>
      <c r="X43" s="427">
        <f>+ﾂ.動物の死体!$AK$27</f>
        <v>0</v>
      </c>
      <c r="Y43" s="427">
        <f>+ﾃ.ばいじん!$AK$27</f>
        <v>0</v>
      </c>
      <c r="Z43" s="428">
        <f>+ﾄ.混合廃棄物その他!$AK$27</f>
        <v>13.7</v>
      </c>
      <c r="AA43" s="429">
        <f t="shared" si="4"/>
        <v>5726.3</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2978.8</v>
      </c>
      <c r="I45" s="433">
        <f>+ｳ.廃油!$AR$24</f>
        <v>0</v>
      </c>
      <c r="J45" s="433">
        <f>+ｴ.廃酸!$AR$24</f>
        <v>0</v>
      </c>
      <c r="K45" s="433">
        <f>+ｵ.廃ｱﾙｶﾘ!$AR$24</f>
        <v>0</v>
      </c>
      <c r="L45" s="433">
        <f>+ｶ.廃ﾌﾟﾗ類!$AR$24</f>
        <v>9.3000000000000007</v>
      </c>
      <c r="M45" s="433">
        <f>+ｷ.紙くず!$AR$24</f>
        <v>0</v>
      </c>
      <c r="N45" s="433">
        <f>+ｸ.木くず!$AR$24</f>
        <v>15.4</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40.1</v>
      </c>
      <c r="U45" s="433">
        <f>+ｿ.鉱さい!$AR$24</f>
        <v>0</v>
      </c>
      <c r="V45" s="433">
        <f>+ﾀ.がれき類!$AR$24</f>
        <v>2669</v>
      </c>
      <c r="W45" s="433">
        <f>+ﾁ.動物のふん尿!$AR$24</f>
        <v>0</v>
      </c>
      <c r="X45" s="433">
        <f>+ﾂ.動物の死体!$AR$24</f>
        <v>0</v>
      </c>
      <c r="Y45" s="433">
        <f>+ﾃ.ばいじん!$AR$24</f>
        <v>0</v>
      </c>
      <c r="Z45" s="434">
        <f>+ﾄ.混合廃棄物その他!$AR$24</f>
        <v>13.7</v>
      </c>
      <c r="AA45" s="435">
        <f t="shared" si="4"/>
        <v>5726.3</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5957.6</v>
      </c>
      <c r="I55" s="480">
        <f t="shared" si="10"/>
        <v>0</v>
      </c>
      <c r="J55" s="480">
        <f t="shared" si="10"/>
        <v>0</v>
      </c>
      <c r="K55" s="480">
        <f t="shared" si="10"/>
        <v>0</v>
      </c>
      <c r="L55" s="480">
        <f t="shared" si="10"/>
        <v>18.600000000000001</v>
      </c>
      <c r="M55" s="480">
        <f t="shared" si="10"/>
        <v>0</v>
      </c>
      <c r="N55" s="480">
        <f t="shared" si="10"/>
        <v>30.8</v>
      </c>
      <c r="O55" s="480">
        <f t="shared" si="10"/>
        <v>0</v>
      </c>
      <c r="P55" s="480">
        <f t="shared" si="10"/>
        <v>0</v>
      </c>
      <c r="Q55" s="480">
        <f t="shared" si="10"/>
        <v>0</v>
      </c>
      <c r="R55" s="480">
        <f t="shared" si="10"/>
        <v>0</v>
      </c>
      <c r="S55" s="480">
        <f t="shared" si="10"/>
        <v>0</v>
      </c>
      <c r="T55" s="480">
        <f t="shared" si="10"/>
        <v>80.2</v>
      </c>
      <c r="U55" s="480">
        <f t="shared" si="10"/>
        <v>0</v>
      </c>
      <c r="V55" s="480">
        <f t="shared" si="10"/>
        <v>5338</v>
      </c>
      <c r="W55" s="480">
        <f t="shared" si="10"/>
        <v>0</v>
      </c>
      <c r="X55" s="480">
        <f t="shared" si="10"/>
        <v>0</v>
      </c>
      <c r="Y55" s="480">
        <f t="shared" si="10"/>
        <v>0</v>
      </c>
      <c r="Z55" s="480">
        <f t="shared" si="10"/>
        <v>27.4</v>
      </c>
      <c r="AA55" s="481">
        <f>+AA9+AA19+AA20</f>
        <v>11452.6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f>+表紙!P35</f>
        <v>45453</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川崎市麻生区上麻生３－２０－６</v>
      </c>
      <c r="M16" s="851"/>
      <c r="N16" s="851"/>
      <c r="O16" s="851"/>
      <c r="P16" s="851"/>
      <c r="Q16" s="851"/>
      <c r="R16" s="851"/>
      <c r="S16" s="851"/>
      <c r="T16" s="851"/>
      <c r="U16" s="282"/>
    </row>
    <row r="17" spans="1:21" ht="26.25" customHeight="1" x14ac:dyDescent="0.15">
      <c r="C17" s="86"/>
      <c r="I17" s="25"/>
      <c r="J17" s="25" t="s">
        <v>7</v>
      </c>
      <c r="K17" s="25"/>
      <c r="L17" s="851" t="str">
        <f>+表紙!L41</f>
        <v>株式会社 北島工務店 
代表取締役 　北島　克己</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044-954-1111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　株式会社 北島工務店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3631</v>
      </c>
      <c r="Q25" s="823"/>
      <c r="R25" s="823"/>
      <c r="S25" s="823"/>
      <c r="T25" s="823"/>
      <c r="U25" s="824"/>
    </row>
    <row r="26" spans="1:21" ht="26.25" customHeight="1" x14ac:dyDescent="0.15">
      <c r="C26" s="570" t="s">
        <v>11</v>
      </c>
      <c r="D26" s="571"/>
      <c r="E26" s="572"/>
      <c r="F26" s="838" t="str">
        <f>+表紙!F50</f>
        <v>　川崎市麻生区上麻生３－２０－６</v>
      </c>
      <c r="G26" s="839"/>
      <c r="H26" s="839"/>
      <c r="I26" s="839"/>
      <c r="J26" s="839"/>
      <c r="K26" s="839"/>
      <c r="L26" s="839"/>
      <c r="M26" s="839"/>
      <c r="N26" s="341" t="s">
        <v>172</v>
      </c>
      <c r="O26"/>
      <c r="P26"/>
      <c r="Q26" s="833" t="str">
        <f>IF(+表紙!Q50="","",+表紙!Q50)</f>
        <v>044-954-1115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3619</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35</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5726.3</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各現場、本社に置いて徹底して廃棄部を分別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5726.3</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継続して分別を徹底し再生利用がしやすいよう努める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がれき類、ガラス・陶器類、廃プラスチック類、金属、廃油、廃石膏ボード、木くず、紙くず・ダンボール等</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がれき類、ガラス・陶器類、廃プラスチック類、金属、廃油、廃石膏ボード、木くず、紙くず・ダンボール等</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5726.3</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5726.3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5726.3</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5726.3</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2024-09-09T02:53:24Z</dcterms:modified>
</cp:coreProperties>
</file>