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1795" windowHeight="1399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H32" i="94"/>
  <c r="H31" i="94" s="1"/>
  <c r="AA36" i="94"/>
  <c r="H26" i="94"/>
  <c r="H27" i="94" s="1"/>
  <c r="AA44" i="94"/>
  <c r="K226" i="95" s="1"/>
  <c r="K202" i="98" s="1"/>
  <c r="AA28" i="94"/>
  <c r="H38" i="94"/>
  <c r="H37" i="94" s="1"/>
  <c r="O38" i="94"/>
  <c r="O37" i="94" s="1"/>
  <c r="O19" i="94" s="1"/>
  <c r="O16" i="94" s="1"/>
  <c r="AK27" i="82"/>
  <c r="X32" i="94"/>
  <c r="X31" i="94" s="1"/>
  <c r="X26" i="94" s="1"/>
  <c r="X27" i="94" s="1"/>
  <c r="X18" i="82"/>
  <c r="O16" i="83"/>
  <c r="Y50" i="94" s="1"/>
  <c r="X21" i="83"/>
  <c r="AK27" i="83"/>
  <c r="X21" i="78"/>
  <c r="O16" i="79"/>
  <c r="R50" i="94" s="1"/>
  <c r="X21" i="89"/>
  <c r="F12" i="83"/>
  <c r="O13"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5" i="94" l="1"/>
  <c r="O17" i="94"/>
  <c r="O10" i="94"/>
  <c r="O18" i="94"/>
  <c r="O12" i="94"/>
  <c r="O11" i="94"/>
  <c r="O14" i="94"/>
  <c r="O9" i="94"/>
  <c r="O55" i="94" s="1"/>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<sst xmlns="http://schemas.openxmlformats.org/spreadsheetml/2006/main" count="3167" uniqueCount="453">
  <si>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</si>
  <si>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</si>
  <si>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</si>
  <si>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</si>
  <si>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</si>
  <si>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</si>
  <si>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</si>
  <si>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</si>
  <si>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</si>
  <si>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</si>
  <si>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</si>
  <si>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</si>
  <si>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</si>
  <si>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</si>
  <si>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</si>
  <si>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</si>
  <si>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</si>
  <si>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</si>
  <si>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</si>
  <si>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</si>
  <si>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</si>
  <si>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</si>
  <si>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</si>
  <si>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</si>
  <si>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</si>
  <si>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</si>
  <si>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</si>
  <si>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</si>
  <si>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</si>
  <si>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</si>
  <si>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</si>
  <si>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</si>
  <si>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</si>
  <si>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</si>
  <si>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</si>
  <si>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</si>
  <si>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</si>
  <si>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</si>
  <si>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</si>
  <si>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</si>
  <si>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</si>
  <si>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</si>
  <si>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</si>
  <si>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</si>
  <si>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</si>
  <si>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</si>
  <si>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</si>
  <si>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</si>
  <si>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</si>
  <si>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</si>
  <si>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</si>
  <si>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</si>
  <si>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</si>
  <si>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</si>
  <si>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</si>
  <si>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</si>
  <si>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</si>
  <si>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</si>
  <si>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</si>
  <si>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</si>
  <si>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</si>
  <si>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</si>
  <si>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</si>
  <si>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</si>
  <si>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</si>
  <si>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</si>
  <si>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</si>
  <si>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</si>
  <si>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</si>
  <si>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</si>
  <si>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</si>
  <si>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</si>
  <si>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</si>
  <si>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</si>
  <si>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</si>
  <si>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</si>
  <si>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</si>
  <si>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</si>
  <si>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</si>
  <si>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</si>
  <si>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</si>
  <si>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</si>
  <si>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</si>
  <si>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</si>
  <si>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</si>
  <si>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</si>
  <si>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</si>
  <si>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</si>
  <si>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</si>
  <si>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</si>
  <si>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</si>
  <si>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</si>
  <si>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</si>
  <si>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</si>
  <si>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</si>
  <si>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</si>
  <si>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</si>
  <si>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</si>
  <si>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</si>
  <si>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</si>
  <si>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</si>
  <si>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</si>
  <si>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</si>
  <si>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</si>
  <si>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</si>
  <si>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</si>
  <si>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</si>
  <si>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</si>
  <si>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</si>
  <si>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</si>
  <si>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</si>
  <si>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</si>
  <si>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</si>
  <si>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</si>
  <si>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</si>
  <si>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</si>
  <si>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</si>
  <si>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</si>
  <si>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</si>
  <si>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</si>
  <si>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</si>
  <si>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</si>
  <si>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</si>
  <si>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</si>
  <si>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</si>
  <si>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</si>
  <si>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</si>
  <si>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</si>
  <si>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</si>
  <si>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</si>
  <si>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</si>
  <si>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</si>
  <si>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</si>
  <si>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</si>
  <si>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</si>
  <si>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</si>
  <si>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</si>
  <si>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</si>
  <si>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</si>
  <si>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</si>
  <si>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</si>
  <si>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</si>
  <si>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</si>
  <si>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</si>
  <si>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</si>
  <si>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</si>
  <si>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</si>
  <si>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</si>
  <si>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</si>
  <si>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</si>
  <si>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</si>
  <si>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</si>
  <si>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</si>
  <si>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</si>
  <si>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</si>
  <si>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</si>
  <si>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</si>
  <si>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</si>
  <si>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</si>
  <si>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</si>
  <si>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</si>
  <si>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</si>
  <si>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</si>
  <si>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</si>
  <si>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</si>
  <si>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</si>
  <si>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</si>
  <si>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</si>
  <si>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</si>
  <si>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</si>
  <si>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</si>
  <si>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</si>
  <si>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</si>
  <si>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</si>
  <si>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</si>
  <si>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</si>
  <si>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</si>
  <si>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</si>
  <si>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</si>
  <si>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</si>
  <si>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</si>
  <si>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</si>
  <si>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</si>
  <si>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</si>
  <si>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</si>
  <si>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</si>
  <si>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</si>
  <si>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</si>
  <si>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</si>
  <si>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</si>
  <si>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</si>
  <si>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</si>
  <si>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</si>
  <si>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</si>
  <si>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</si>
  <si>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</si>
  <si>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</si>
  <si>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</si>
  <si>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</si>
  <si>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</si>
  <si>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</si>
  <si>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</si>
  <si>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</si>
  <si>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</si>
  <si>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</si>
  <si>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</si>
  <si>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</si>
  <si>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</si>
  <si>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</si>
  <si>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</si>
  <si>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</si>
  <si>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</si>
  <si>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</si>
  <si>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</si>
  <si>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</si>
  <si>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</si>
  <si>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</si>
  <si>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</si>
  <si>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</si>
  <si>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</si>
  <si>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</si>
  <si>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</si>
  <si>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</si>
  <si>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</si>
  <si>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</si>
  <si>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</si>
  <si>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</si>
  <si>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</si>
  <si>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</si>
  <si>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</si>
  <si>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</si>
  <si>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</si>
  <si>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</si>
  <si>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</si>
  <si>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</si>
  <si>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</si>
  <si>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</si>
  <si>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</si>
  <si>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</si>
  <si>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</si>
  <si>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</si>
  <si>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</si>
  <si>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</si>
  <si>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</si>
  <si>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</si>
  <si>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</si>
  <si>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</si>
  <si>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</si>
  <si>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</si>
  <si>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</si>
  <si>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</si>
  <si>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</si>
  <si>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</si>
  <si>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</si>
  <si>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</si>
  <si>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</si>
  <si>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</si>
  <si>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</si>
  <si>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</si>
  <si>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</si>
  <si>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</si>
  <si>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</si>
  <si>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</si>
  <si>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</si>
  <si>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</si>
  <si>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</si>
  <si>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</si>
  <si>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</si>
  <si>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</si>
  <si>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</si>
  <si>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</si>
  <si>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</si>
  <si>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</si>
  <si>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</si>
  <si>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</si>
  <si>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</si>
  <si>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</si>
  <si>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</si>
  <si>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</si>
  <si>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</si>
  <si>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</si>
  <si>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</si>
  <si>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</si>
  <si>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</si>
  <si>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</si>
  <si>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</si>
  <si>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</si>
  <si>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</si>
  <si>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</si>
  <si>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</si>
  <si>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</si>
  <si>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</si>
  <si>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</si>
  <si>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</si>
  <si>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</si>
  <si>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</si>
  <si>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</si>
  <si>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</si>
  <si>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</si>
  <si>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</si>
  <si>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</si>
  <si>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</si>
  <si>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</si>
  <si>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</si>
  <si>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</si>
  <si>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</si>
  <si>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</si>
  <si>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</si>
  <si>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</si>
  <si>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</si>
  <si>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</si>
  <si>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</si>
  <si>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</si>
  <si>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</si>
  <si>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</si>
  <si>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</si>
  <si>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</si>
  <si>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</si>
  <si>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</si>
  <si>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</si>
  <si>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</si>
  <si>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</si>
  <si>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</si>
  <si>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</si>
  <si>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</si>
  <si>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</si>
  <si>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</si>
  <si>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</si>
  <si>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</si>
  <si>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</si>
  <si>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</si>
  <si>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</si>
  <si>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</si>
  <si>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</si>
  <si>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</si>
  <si>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</si>
  <si>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</si>
  <si>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</si>
  <si>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</si>
  <si>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</si>
  <si>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</si>
  <si>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</si>
  <si>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</si>
  <si>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</si>
  <si>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</si>
  <si>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</si>
  <si>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</si>
  <si>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</si>
  <si>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</si>
  <si>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</si>
  <si>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</si>
  <si>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</si>
  <si>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</si>
  <si>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</si>
  <si>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</si>
  <si>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</si>
  <si>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</si>
  <si>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</si>
  <si>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</si>
  <si>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</si>
  <si>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</si>
  <si>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</si>
  <si>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</si>
  <si>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</si>
  <si>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</si>
  <si>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</si>
  <si>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</si>
  <si>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</si>
  <si>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</si>
  <si>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</si>
  <si>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</si>
  <si>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</si>
  <si>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</si>
  <si>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</si>
  <si>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</si>
  <si>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</si>
  <si>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</si>
  <si>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</si>
  <si>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</si>
  <si>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</si>
  <si>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</si>
  <si>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</si>
  <si>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</si>
  <si>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</si>
  <si>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</si>
  <si>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</si>
  <si>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</si>
  <si>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</si>
  <si>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</si>
  <si>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</si>
  <si>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</si>
  <si>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</si>
  <si>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</si>
  <si>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</si>
  <si>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</si>
  <si>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</si>
  <si>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</si>
  <si>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</si>
  <si>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</si>
  <si>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</si>
  <si>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</si>
  <si>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</si>
  <si>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</si>
  <si>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</si>
  <si>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</si>
  <si>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</si>
  <si>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</si>
  <si>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</si>
  <si>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</si>
  <si>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</si>
  <si>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</si>
  <si>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</si>
  <si>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</si>
  <si>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</si>
  <si>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</si>
  <si>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</si>
  <si>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</si>
  <si>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</si>
  <si>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</si>
  <si>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</si>
  <si>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</si>
  <si>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</si>
  <si>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</si>
  <si>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</si>
  <si>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</si>
  <si>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</si>
  <si>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</si>
  <si>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</si>
  <si>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</si>
  <si>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</si>
  <si>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</si>
  <si>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</si>
  <si>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</si>
  <si>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</si>
  <si>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</si>
  <si>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</si>
  <si>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</si>
  <si>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</si>
  <si>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</si>
  <si>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</si>
  <si>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</si>
  <si>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</si>
  <si>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</si>
  <si>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</si>
  <si>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</si>
  <si>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東京都千代田区九段北４－３－１</t>
    <phoneticPr fontId="3"/>
  </si>
  <si>
    <t>前田建設工業株式会社東京建築支店
執行役員支店長　清末　信行</t>
    <phoneticPr fontId="3"/>
  </si>
  <si>
    <t>03-3222-0995</t>
    <phoneticPr fontId="3"/>
  </si>
  <si>
    <t>前田建設工業株式会社東京建築支店</t>
    <phoneticPr fontId="3"/>
  </si>
  <si>
    <t>※全て処分業者への委託による
・汚泥⇒脱水⇒改良土
・廃プラスチック⇒破砕・圧縮⇒再生燃料・プラスチック原料
・紙くず⇒破砕・減容⇒再生燃料・製紙燃料
・木くず⇒破砕・減容⇒再生燃料・木質ボード材料
・ガラス・コンクリート・陶磁器くず⇒破砕⇒再生利用
・がれき類⇒破砕⇒再生砕石・砂
・混合廃棄物その他⇒混合物を選別後、各種類の工程による再生利用
　　　　　　　　　　　　　　（ただし、一部は最終処分（埋立））</t>
    <phoneticPr fontId="3"/>
  </si>
  <si>
    <t>（別紙参照）</t>
    <phoneticPr fontId="3"/>
  </si>
  <si>
    <t>令和6年6月21日</t>
    <phoneticPr fontId="3"/>
  </si>
  <si>
    <t>総合建設業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</si>
</sst>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514475" y="2200275"/>
          <a:ext cx="400050"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04950" y="2190750"/>
          <a:ext cx="409576"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04950" y="2200275"/>
          <a:ext cx="409576"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04950" y="2181225"/>
          <a:ext cx="409576"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04950" y="2219325"/>
          <a:ext cx="409576"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04950" y="2209800"/>
          <a:ext cx="409576"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04950" y="2190750"/>
          <a:ext cx="409576"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04950" y="2190750"/>
          <a:ext cx="409576"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04950" y="2209800"/>
          <a:ext cx="409576"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04950" y="2190750"/>
          <a:ext cx="409576"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04950" y="2200275"/>
          <a:ext cx="409576"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04950" y="2190750"/>
          <a:ext cx="409576"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04950" y="2181225"/>
          <a:ext cx="409576"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04950" y="2209800"/>
          <a:ext cx="409576"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04950" y="2200275"/>
          <a:ext cx="409576"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04950" y="2200275"/>
          <a:ext cx="409576"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04950" y="2209800"/>
          <a:ext cx="409576"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04950" y="2200275"/>
          <a:ext cx="409576"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04950" y="2190750"/>
          <a:ext cx="409576"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04950" y="2181225"/>
          <a:ext cx="409576"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89" zoomScaleNormal="115" zoomScaleSheetLayoutView="89" workbookViewId="0"/>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451</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3693</v>
      </c>
      <c r="Q49" s="726"/>
      <c r="R49" s="726"/>
      <c r="S49" s="726"/>
      <c r="T49" s="726"/>
      <c r="U49" s="727"/>
    </row>
    <row r="50" spans="3:54" ht="26.25" customHeight="1" x14ac:dyDescent="0.15">
      <c r="C50" s="697" t="s">
        <v>11</v>
      </c>
      <c r="D50" s="698"/>
      <c r="E50" s="699"/>
      <c r="F50" s="708" t="s">
        <v>445</v>
      </c>
      <c r="G50" s="709"/>
      <c r="H50" s="709"/>
      <c r="I50" s="709"/>
      <c r="J50" s="709"/>
      <c r="K50" s="709"/>
      <c r="L50" s="709"/>
      <c r="M50" s="709"/>
      <c r="N50" s="592" t="s">
        <v>172</v>
      </c>
      <c r="O50" s="595"/>
      <c r="P50" s="596"/>
      <c r="Q50" s="712" t="s">
        <v>447</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3391</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564</v>
      </c>
      <c r="G61" s="795"/>
      <c r="H61" s="795"/>
      <c r="I61" s="795"/>
      <c r="J61" s="795"/>
      <c r="K61" s="795"/>
      <c r="L61" s="795"/>
      <c r="M61" s="795"/>
      <c r="N61" s="795"/>
      <c r="O61" s="795"/>
      <c r="P61" s="795"/>
      <c r="Q61" s="795"/>
      <c r="R61" s="795"/>
      <c r="S61" s="795"/>
      <c r="T61" s="795"/>
      <c r="U61" s="796"/>
      <c r="W61" s="34"/>
    </row>
    <row r="62" spans="3:54" ht="14.1" customHeight="1" x14ac:dyDescent="0.15">
      <c r="C62" s="597"/>
      <c r="D62" s="576"/>
      <c r="E62" s="505"/>
      <c r="F62" s="772" t="s">
        <v>449</v>
      </c>
      <c r="G62" s="773"/>
      <c r="H62" s="773"/>
      <c r="I62" s="773"/>
      <c r="J62" s="773"/>
      <c r="K62" s="773"/>
      <c r="L62" s="773"/>
      <c r="M62" s="773"/>
      <c r="N62" s="773"/>
      <c r="O62" s="773"/>
      <c r="P62" s="773"/>
      <c r="Q62" s="773"/>
      <c r="R62" s="773"/>
      <c r="S62" s="773"/>
      <c r="T62" s="773"/>
      <c r="U62" s="774"/>
      <c r="W62" s="34"/>
    </row>
    <row r="63" spans="3:54" ht="14.1"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4.1"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4.1"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4.1"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4.1"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4.1"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4.1"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4.1"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4.1"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4.1"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766" t="s">
        <v>450</v>
      </c>
      <c r="E77" s="767"/>
      <c r="F77" s="767"/>
      <c r="G77" s="767"/>
      <c r="H77" s="767"/>
      <c r="I77" s="767"/>
      <c r="J77" s="767"/>
      <c r="K77" s="767"/>
      <c r="L77" s="767"/>
      <c r="M77" s="767"/>
      <c r="N77" s="767"/>
      <c r="O77" s="767"/>
      <c r="P77" s="767"/>
      <c r="Q77" s="767"/>
      <c r="R77" s="767"/>
      <c r="S77" s="767"/>
      <c r="T77" s="767"/>
      <c r="U77" s="768"/>
      <c r="W77"/>
    </row>
    <row r="78" spans="3:23" ht="14.1"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4.1"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4.1"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4.1"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4.1"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4.1"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4.1"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4.1"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4.1"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1064.7</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4.1"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4.1"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4.1"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4.1"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4.1"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4.1"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4.1"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4.1"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4.1"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959.4</v>
      </c>
      <c r="L105" s="755"/>
      <c r="M105" s="755"/>
      <c r="N105" s="755"/>
      <c r="O105" s="755"/>
      <c r="P105" s="610" t="s">
        <v>291</v>
      </c>
      <c r="Q105" s="777"/>
      <c r="R105" s="777"/>
      <c r="S105" s="777"/>
      <c r="T105" s="777"/>
      <c r="U105" s="778"/>
      <c r="V105" s="376"/>
      <c r="W105" s="376"/>
      <c r="X105" s="115"/>
      <c r="Y105" s="26"/>
      <c r="BC105" s="53"/>
      <c r="BD105" s="53"/>
    </row>
    <row r="106" spans="1:56" ht="14.1"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4.1"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4.1"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4.1"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4.1"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4.1"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4.1"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4.1"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4.1"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4.1"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4.1"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4.1"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4.1"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4.1"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4.1"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4.1"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4.1"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4.1"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4.1"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4.1"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4.1"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4.1"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4.1"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4.1"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4.1"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4.1"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4.1"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4.1"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4.1"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4.1"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4.1"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4.1"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4.1"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4.1"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8.1"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4.1"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4.1"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4.1"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4.1"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4.1"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4.1"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4.1"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4.1"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4.1"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8.1"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4.1"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4.1"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4.1"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4.1"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4.1"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4.1"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4.1"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4.1"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4.1"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4.1"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4.1"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4.1"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4.1"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4.1"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4.1"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4.1"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4.1"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4.1"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4.1"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4.1"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4.1"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4.1"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4.1"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4.1"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647"/>
      <c r="E208" s="650"/>
      <c r="F208" s="668" t="s">
        <v>267</v>
      </c>
      <c r="G208" s="669"/>
      <c r="H208" s="669"/>
      <c r="I208" s="669"/>
      <c r="J208" s="669"/>
      <c r="K208" s="645">
        <f>+別紙!AA14</f>
        <v>1064.7</v>
      </c>
      <c r="L208" s="645"/>
      <c r="M208" s="645"/>
      <c r="N208" s="645"/>
      <c r="O208" s="645"/>
      <c r="P208" s="217" t="s">
        <v>13</v>
      </c>
      <c r="Q208" s="670" t="s">
        <v>365</v>
      </c>
      <c r="R208" s="671"/>
      <c r="S208" s="671"/>
      <c r="T208" s="671"/>
      <c r="U208" s="672"/>
      <c r="V208" s="180"/>
      <c r="W208" s="181"/>
      <c r="X208" s="181"/>
      <c r="Y208" s="181"/>
    </row>
    <row r="209" spans="3:26" ht="43.35" customHeight="1" x14ac:dyDescent="0.15">
      <c r="C209" s="214"/>
      <c r="D209" s="647"/>
      <c r="E209" s="650"/>
      <c r="F209" s="328"/>
      <c r="G209" s="658" t="s">
        <v>223</v>
      </c>
      <c r="H209" s="659"/>
      <c r="I209" s="659"/>
      <c r="J209" s="659"/>
      <c r="K209" s="645">
        <f>+別紙!AA15</f>
        <v>496.4</v>
      </c>
      <c r="L209" s="645"/>
      <c r="M209" s="645"/>
      <c r="N209" s="645"/>
      <c r="O209" s="645"/>
      <c r="P209" s="578" t="s">
        <v>13</v>
      </c>
      <c r="Q209" s="673"/>
      <c r="R209" s="674"/>
      <c r="S209" s="674"/>
      <c r="T209" s="674"/>
      <c r="U209" s="675"/>
      <c r="V209" s="180"/>
      <c r="W209" s="181"/>
      <c r="X209" s="181"/>
      <c r="Y209" s="181"/>
    </row>
    <row r="210" spans="3:26" ht="43.35" customHeight="1" x14ac:dyDescent="0.15">
      <c r="C210" s="214"/>
      <c r="D210" s="647"/>
      <c r="E210" s="650"/>
      <c r="F210" s="328"/>
      <c r="G210" s="658" t="s">
        <v>224</v>
      </c>
      <c r="H210" s="659"/>
      <c r="I210" s="659"/>
      <c r="J210" s="659"/>
      <c r="K210" s="645">
        <f>+別紙!AA16</f>
        <v>1060.7</v>
      </c>
      <c r="L210" s="645"/>
      <c r="M210" s="645"/>
      <c r="N210" s="645"/>
      <c r="O210" s="645"/>
      <c r="P210" s="578" t="s">
        <v>13</v>
      </c>
      <c r="Q210" s="673"/>
      <c r="R210" s="674"/>
      <c r="S210" s="674"/>
      <c r="T210" s="674"/>
      <c r="U210" s="675"/>
      <c r="V210" s="180"/>
      <c r="W210" s="181"/>
      <c r="X210" s="181"/>
      <c r="Y210" s="181"/>
    </row>
    <row r="211" spans="3:26" ht="43.3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3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4.1"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4.1"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4.1"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4.1"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4.1"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4.1"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4.1"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4.1"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4.1"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959.4</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448.4</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956.4</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4.1"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4.1"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4.1"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4.1"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4.1"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4.1"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4.1"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4.1"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4.1"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1.1"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前田建設工業株式会社東京建築支店</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v>0</v>
      </c>
      <c r="P12" s="882"/>
      <c r="Q12" s="882"/>
      <c r="R12" s="882"/>
      <c r="S12" s="67" t="s">
        <v>22</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v>0</v>
      </c>
      <c r="G15" s="898"/>
      <c r="H15" s="59" t="s">
        <v>313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16</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17.600000000000001</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16</v>
      </c>
      <c r="P27" s="881"/>
      <c r="Q27" s="881"/>
      <c r="R27" s="881"/>
      <c r="S27" s="59" t="s">
        <v>38</v>
      </c>
      <c r="T27" s="80"/>
      <c r="U27" s="80"/>
      <c r="X27" s="78" t="s">
        <v>39</v>
      </c>
      <c r="Y27" s="81"/>
      <c r="AG27" s="68"/>
      <c r="AH27" s="68"/>
      <c r="AI27" s="68"/>
      <c r="AJ27" s="68"/>
      <c r="AK27" s="831">
        <f>+AG18+O27</f>
        <v>16</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17.600000000000001</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4.2</v>
      </c>
      <c r="G30" s="837"/>
      <c r="H30" s="234" t="s">
        <v>198</v>
      </c>
      <c r="L30" s="845"/>
      <c r="O30" s="71"/>
      <c r="Q30" s="847">
        <f>+ROUND(Z28,1)+ROUND(Z29,1)+ROUND(Z30,1)</f>
        <v>16</v>
      </c>
      <c r="R30" s="881"/>
      <c r="S30" s="881"/>
      <c r="T30" s="881"/>
      <c r="U30" s="59" t="s">
        <v>16</v>
      </c>
      <c r="X30" s="889" t="s">
        <v>186</v>
      </c>
      <c r="Y30" s="890"/>
      <c r="Z30" s="833">
        <v>0</v>
      </c>
      <c r="AA30" s="834"/>
      <c r="AB30" s="834"/>
      <c r="AC30" s="834"/>
      <c r="AD30" s="834"/>
      <c r="AE30" s="59" t="s">
        <v>13</v>
      </c>
      <c r="AK30" s="818">
        <v>4</v>
      </c>
      <c r="AL30" s="819"/>
      <c r="AM30" s="819"/>
      <c r="AN30" s="819"/>
      <c r="AO30" s="67" t="s">
        <v>13</v>
      </c>
      <c r="AR30" s="830"/>
      <c r="AS30" s="827"/>
      <c r="AT30" s="827"/>
      <c r="AU30" s="828"/>
    </row>
    <row r="31" spans="2:48" ht="27" customHeight="1" thickTop="1" thickBot="1" x14ac:dyDescent="0.2">
      <c r="B31" s="853" t="s">
        <v>375</v>
      </c>
      <c r="C31" s="842"/>
      <c r="D31" s="842"/>
      <c r="E31" s="843"/>
      <c r="F31" s="836">
        <v>17.600000000000001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4"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45</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49.5</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45</v>
      </c>
      <c r="P27" s="881"/>
      <c r="Q27" s="881"/>
      <c r="R27" s="881"/>
      <c r="S27" s="59" t="s">
        <v>38</v>
      </c>
      <c r="T27" s="80"/>
      <c r="U27" s="80"/>
      <c r="X27" s="78" t="s">
        <v>39</v>
      </c>
      <c r="Y27" s="81"/>
      <c r="AG27" s="68"/>
      <c r="AH27" s="68"/>
      <c r="AI27" s="68"/>
      <c r="AJ27" s="68"/>
      <c r="AK27" s="831">
        <f>+AG18+O27</f>
        <v>45</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49.5</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47.3</v>
      </c>
      <c r="G30" s="837"/>
      <c r="H30" s="234" t="s">
        <v>198</v>
      </c>
      <c r="L30" s="845"/>
      <c r="O30" s="71"/>
      <c r="Q30" s="847">
        <f>+ROUND(Z28,1)+ROUND(Z29,1)+ROUND(Z30,1)</f>
        <v>45</v>
      </c>
      <c r="R30" s="881"/>
      <c r="S30" s="881"/>
      <c r="T30" s="881"/>
      <c r="U30" s="59" t="s">
        <v>16</v>
      </c>
      <c r="X30" s="889" t="s">
        <v>186</v>
      </c>
      <c r="Y30" s="890"/>
      <c r="Z30" s="833">
        <v>0</v>
      </c>
      <c r="AA30" s="834"/>
      <c r="AB30" s="834"/>
      <c r="AC30" s="834"/>
      <c r="AD30" s="834"/>
      <c r="AE30" s="59" t="s">
        <v>13</v>
      </c>
      <c r="AK30" s="818">
        <v>43</v>
      </c>
      <c r="AL30" s="819"/>
      <c r="AM30" s="819"/>
      <c r="AN30" s="819"/>
      <c r="AO30" s="67" t="s">
        <v>13</v>
      </c>
      <c r="AR30" s="830"/>
      <c r="AS30" s="827"/>
      <c r="AT30" s="827"/>
      <c r="AU30" s="828"/>
    </row>
    <row r="31" spans="2:48" ht="27" customHeight="1" thickTop="1" thickBot="1" x14ac:dyDescent="0.2">
      <c r="B31" s="853" t="s">
        <v>375</v>
      </c>
      <c r="C31" s="842"/>
      <c r="D31" s="842"/>
      <c r="E31" s="843"/>
      <c r="F31" s="836">
        <v>49.5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21.9</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v>
      </c>
      <c r="P27" s="881"/>
      <c r="Q27" s="881"/>
      <c r="R27" s="881"/>
      <c r="S27" s="59" t="s">
        <v>38</v>
      </c>
      <c r="T27" s="80"/>
      <c r="U27" s="80"/>
      <c r="X27" s="78" t="s">
        <v>39</v>
      </c>
      <c r="Y27" s="81"/>
      <c r="AG27" s="68"/>
      <c r="AH27" s="68"/>
      <c r="AI27" s="68"/>
      <c r="AJ27" s="68"/>
      <c r="AK27" s="831">
        <f>+AG18+O27</f>
        <v>20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21.9</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21.9</v>
      </c>
      <c r="G30" s="837"/>
      <c r="H30" s="234" t="s">
        <v>198</v>
      </c>
      <c r="L30" s="845"/>
      <c r="O30" s="71"/>
      <c r="Q30" s="847">
        <f>+ROUND(Z28,1)+ROUND(Z29,1)+ROUND(Z30,1)</f>
        <v>20</v>
      </c>
      <c r="R30" s="881"/>
      <c r="S30" s="881"/>
      <c r="T30" s="881"/>
      <c r="U30" s="59" t="s">
        <v>16</v>
      </c>
      <c r="X30" s="889" t="s">
        <v>186</v>
      </c>
      <c r="Y30" s="890"/>
      <c r="Z30" s="833">
        <v>0</v>
      </c>
      <c r="AA30" s="834"/>
      <c r="AB30" s="834"/>
      <c r="AC30" s="834"/>
      <c r="AD30" s="834"/>
      <c r="AE30" s="59" t="s">
        <v>13</v>
      </c>
      <c r="AK30" s="818">
        <v>20</v>
      </c>
      <c r="AL30" s="819"/>
      <c r="AM30" s="819"/>
      <c r="AN30" s="819"/>
      <c r="AO30" s="67" t="s">
        <v>13</v>
      </c>
      <c r="AR30" s="830"/>
      <c r="AS30" s="827"/>
      <c r="AT30" s="827"/>
      <c r="AU30" s="828"/>
    </row>
    <row r="31" spans="2:48" ht="27" customHeight="1" thickTop="1" thickBot="1" x14ac:dyDescent="0.2">
      <c r="B31" s="853" t="s">
        <v>375</v>
      </c>
      <c r="C31" s="842"/>
      <c r="D31" s="842"/>
      <c r="E31" s="843"/>
      <c r="F31" s="836">
        <v>21.9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7"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20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22.3</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v>
      </c>
      <c r="P27" s="881"/>
      <c r="Q27" s="881"/>
      <c r="R27" s="881"/>
      <c r="S27" s="59" t="s">
        <v>38</v>
      </c>
      <c r="T27" s="80"/>
      <c r="U27" s="80"/>
      <c r="X27" s="78" t="s">
        <v>39</v>
      </c>
      <c r="Y27" s="81"/>
      <c r="AG27" s="68"/>
      <c r="AH27" s="68"/>
      <c r="AI27" s="68"/>
      <c r="AJ27" s="68"/>
      <c r="AK27" s="831">
        <f>+AG18+O27</f>
        <v>20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22.3</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22.3</v>
      </c>
      <c r="G30" s="837"/>
      <c r="H30" s="234" t="s">
        <v>198</v>
      </c>
      <c r="L30" s="845"/>
      <c r="O30" s="71"/>
      <c r="Q30" s="847">
        <f>+ROUND(Z28,1)+ROUND(Z29,1)+ROUND(Z30,1)</f>
        <v>20</v>
      </c>
      <c r="R30" s="881"/>
      <c r="S30" s="881"/>
      <c r="T30" s="881"/>
      <c r="U30" s="59" t="s">
        <v>16</v>
      </c>
      <c r="X30" s="889" t="s">
        <v>186</v>
      </c>
      <c r="Y30" s="890"/>
      <c r="Z30" s="833">
        <v>0</v>
      </c>
      <c r="AA30" s="834"/>
      <c r="AB30" s="834"/>
      <c r="AC30" s="834"/>
      <c r="AD30" s="834"/>
      <c r="AE30" s="59" t="s">
        <v>13</v>
      </c>
      <c r="AK30" s="818">
        <v>20</v>
      </c>
      <c r="AL30" s="819"/>
      <c r="AM30" s="819"/>
      <c r="AN30" s="819"/>
      <c r="AO30" s="67" t="s">
        <v>13</v>
      </c>
      <c r="AR30" s="830"/>
      <c r="AS30" s="827"/>
      <c r="AT30" s="827"/>
      <c r="AU30" s="828"/>
    </row>
    <row r="31" spans="2:48" ht="27" customHeight="1" thickTop="1" thickBot="1" x14ac:dyDescent="0.2">
      <c r="B31" s="853" t="s">
        <v>375</v>
      </c>
      <c r="C31" s="842"/>
      <c r="D31" s="842"/>
      <c r="E31" s="843"/>
      <c r="F31" s="836">
        <v>22.3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0" workbookViewId="0">
      <selection activeCell="AJ31" sqref="AJ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1.1000000000000001</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1.1000000000000001</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1.1000000000000001</v>
      </c>
      <c r="G30" s="837"/>
      <c r="H30" s="234" t="s">
        <v>198</v>
      </c>
      <c r="L30" s="845"/>
      <c r="O30" s="71"/>
      <c r="Q30" s="847">
        <f>+ROUND(Z28,1)+ROUND(Z29,1)+ROUND(Z30,1)</f>
        <v>1</v>
      </c>
      <c r="R30" s="881"/>
      <c r="S30" s="881"/>
      <c r="T30" s="881"/>
      <c r="U30" s="59" t="s">
        <v>16</v>
      </c>
      <c r="X30" s="889" t="s">
        <v>186</v>
      </c>
      <c r="Y30" s="890"/>
      <c r="Z30" s="833">
        <v>0</v>
      </c>
      <c r="AA30" s="834"/>
      <c r="AB30" s="834"/>
      <c r="AC30" s="834"/>
      <c r="AD30" s="834"/>
      <c r="AE30" s="59" t="s">
        <v>13</v>
      </c>
      <c r="AK30" s="818">
        <v>1</v>
      </c>
      <c r="AL30" s="819"/>
      <c r="AM30" s="819"/>
      <c r="AN30" s="819"/>
      <c r="AO30" s="67" t="s">
        <v>13</v>
      </c>
      <c r="AR30" s="830"/>
      <c r="AS30" s="827"/>
      <c r="AT30" s="827"/>
      <c r="AU30" s="828"/>
    </row>
    <row r="31" spans="2:48" ht="27" customHeight="1" thickTop="1" thickBot="1" x14ac:dyDescent="0.2">
      <c r="B31" s="853" t="s">
        <v>375</v>
      </c>
      <c r="C31" s="842"/>
      <c r="D31" s="842"/>
      <c r="E31" s="843"/>
      <c r="F31" s="836">
        <v>1.1000000000000001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0" workbookViewId="0">
      <selection activeCell="O13" sqref="O1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67.400000000000006</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74.900000000000006</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67.400000000000006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67.400000000000006</v>
      </c>
      <c r="P27" s="881"/>
      <c r="Q27" s="881"/>
      <c r="R27" s="881"/>
      <c r="S27" s="59" t="s">
        <v>38</v>
      </c>
      <c r="T27" s="80"/>
      <c r="U27" s="80"/>
      <c r="X27" s="78" t="s">
        <v>39</v>
      </c>
      <c r="Y27" s="81"/>
      <c r="AG27" s="68"/>
      <c r="AH27" s="68"/>
      <c r="AI27" s="68"/>
      <c r="AJ27" s="68"/>
      <c r="AK27" s="831">
        <f>+AG18+O27</f>
        <v>67.400000000000006</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67.400000000000006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74.900000000000006</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74.900000000000006</v>
      </c>
      <c r="G30" s="837"/>
      <c r="H30" s="234" t="s">
        <v>198</v>
      </c>
      <c r="L30" s="845"/>
      <c r="O30" s="71"/>
      <c r="Q30" s="847">
        <f>+ROUND(Z28,1)+ROUND(Z29,1)+ROUND(Z30,1)</f>
        <v>67.400000000000006</v>
      </c>
      <c r="R30" s="881"/>
      <c r="S30" s="881"/>
      <c r="T30" s="881"/>
      <c r="U30" s="59" t="s">
        <v>16</v>
      </c>
      <c r="X30" s="889" t="s">
        <v>186</v>
      </c>
      <c r="Y30" s="890"/>
      <c r="Z30" s="833">
        <v>0</v>
      </c>
      <c r="AA30" s="834"/>
      <c r="AB30" s="834"/>
      <c r="AC30" s="834"/>
      <c r="AD30" s="834"/>
      <c r="AE30" s="59" t="s">
        <v>13</v>
      </c>
      <c r="AK30" s="818">
        <v>67.400000000000006</v>
      </c>
      <c r="AL30" s="819"/>
      <c r="AM30" s="819"/>
      <c r="AN30" s="819"/>
      <c r="AO30" s="67" t="s">
        <v>13</v>
      </c>
      <c r="AR30" s="830"/>
      <c r="AS30" s="827"/>
      <c r="AT30" s="827"/>
      <c r="AU30" s="828"/>
    </row>
    <row r="31" spans="2:48" ht="27" customHeight="1" thickTop="1" thickBot="1" x14ac:dyDescent="0.2">
      <c r="B31" s="853" t="s">
        <v>375</v>
      </c>
      <c r="C31" s="842"/>
      <c r="D31" s="842"/>
      <c r="E31" s="843"/>
      <c r="F31" s="836">
        <v>74.900000000000006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4"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721</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801.2</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721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721</v>
      </c>
      <c r="P27" s="881"/>
      <c r="Q27" s="881"/>
      <c r="R27" s="881"/>
      <c r="S27" s="59" t="s">
        <v>38</v>
      </c>
      <c r="T27" s="80"/>
      <c r="U27" s="80"/>
      <c r="X27" s="78" t="s">
        <v>39</v>
      </c>
      <c r="Y27" s="81"/>
      <c r="AG27" s="68"/>
      <c r="AH27" s="68"/>
      <c r="AI27" s="68"/>
      <c r="AJ27" s="68"/>
      <c r="AK27" s="831">
        <f>+AG18+O27</f>
        <v>721</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721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801.2</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248.5</v>
      </c>
      <c r="G30" s="837"/>
      <c r="H30" s="234" t="s">
        <v>198</v>
      </c>
      <c r="L30" s="845"/>
      <c r="O30" s="71"/>
      <c r="Q30" s="847">
        <f>+ROUND(Z28,1)+ROUND(Z29,1)+ROUND(Z30,1)</f>
        <v>721</v>
      </c>
      <c r="R30" s="881"/>
      <c r="S30" s="881"/>
      <c r="T30" s="881"/>
      <c r="U30" s="59" t="s">
        <v>16</v>
      </c>
      <c r="X30" s="889" t="s">
        <v>186</v>
      </c>
      <c r="Y30" s="890"/>
      <c r="Z30" s="833">
        <v>0</v>
      </c>
      <c r="AA30" s="834"/>
      <c r="AB30" s="834"/>
      <c r="AC30" s="834"/>
      <c r="AD30" s="834"/>
      <c r="AE30" s="59" t="s">
        <v>13</v>
      </c>
      <c r="AK30" s="818">
        <v>224</v>
      </c>
      <c r="AL30" s="819"/>
      <c r="AM30" s="819"/>
      <c r="AN30" s="819"/>
      <c r="AO30" s="67" t="s">
        <v>13</v>
      </c>
      <c r="AR30" s="830"/>
      <c r="AS30" s="827"/>
      <c r="AT30" s="827"/>
      <c r="AU30" s="828"/>
    </row>
    <row r="31" spans="2:48" ht="27" customHeight="1" thickTop="1" thickBot="1" x14ac:dyDescent="0.2">
      <c r="B31" s="853" t="s">
        <v>375</v>
      </c>
      <c r="C31" s="842"/>
      <c r="D31" s="842"/>
      <c r="E31" s="843"/>
      <c r="F31" s="836">
        <v>801.2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B1" workbookViewId="0">
      <selection activeCell="B1" sqref="B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前田建設工業株式会社東京建築支店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69</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76.2</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69</v>
      </c>
      <c r="P27" s="881"/>
      <c r="Q27" s="881"/>
      <c r="R27" s="881"/>
      <c r="S27" s="59" t="s">
        <v>38</v>
      </c>
      <c r="T27" s="80"/>
      <c r="U27" s="80"/>
      <c r="X27" s="78" t="s">
        <v>39</v>
      </c>
      <c r="Y27" s="81"/>
      <c r="AG27" s="68"/>
      <c r="AH27" s="68"/>
      <c r="AI27" s="68"/>
      <c r="AJ27" s="68"/>
      <c r="AK27" s="831">
        <f>+AG18+O27</f>
        <v>69</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76.2</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76.2</v>
      </c>
      <c r="G30" s="837"/>
      <c r="H30" s="234" t="s">
        <v>198</v>
      </c>
      <c r="L30" s="845"/>
      <c r="O30" s="71"/>
      <c r="Q30" s="847">
        <f>+ROUND(Z28,1)+ROUND(Z29,1)+ROUND(Z30,1)</f>
        <v>66</v>
      </c>
      <c r="R30" s="881"/>
      <c r="S30" s="881"/>
      <c r="T30" s="881"/>
      <c r="U30" s="59" t="s">
        <v>16</v>
      </c>
      <c r="X30" s="889" t="s">
        <v>186</v>
      </c>
      <c r="Y30" s="890"/>
      <c r="Z30" s="833">
        <v>0</v>
      </c>
      <c r="AA30" s="834"/>
      <c r="AB30" s="834"/>
      <c r="AC30" s="834"/>
      <c r="AD30" s="834"/>
      <c r="AE30" s="59" t="s">
        <v>13</v>
      </c>
      <c r="AK30" s="818">
        <v>69</v>
      </c>
      <c r="AL30" s="819"/>
      <c r="AM30" s="819"/>
      <c r="AN30" s="819"/>
      <c r="AO30" s="67" t="s">
        <v>13</v>
      </c>
      <c r="AR30" s="830"/>
      <c r="AS30" s="827"/>
      <c r="AT30" s="827"/>
      <c r="AU30" s="828"/>
    </row>
    <row r="31" spans="2:48" ht="27" customHeight="1" thickTop="1" thickBot="1" x14ac:dyDescent="0.2">
      <c r="B31" s="853" t="s">
        <v>375</v>
      </c>
      <c r="C31" s="842"/>
      <c r="D31" s="842"/>
      <c r="E31" s="843"/>
      <c r="F31" s="836">
        <v>72.2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3</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前田建設工業株式会社東京建築支店</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17.600000000000001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49.5</v>
      </c>
      <c r="M9" s="507">
        <f>IF(OR(ｷ.紙くず!F24&gt;0,ｷ.紙くず!F24&lt;0),ｷ.紙くず!F24,IF(M$19&gt;0,"0",0))</f>
        <v>21.9</v>
      </c>
      <c r="N9" s="507">
        <f>IF(OR(ｸ.木くず!F24&gt;0,ｸ.木くず!F24&lt;0),ｸ.木くず!F24,IF(N$19&gt;0,"0",0))</f>
        <v>22.3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1.1000000000000001</v>
      </c>
      <c r="T9" s="507">
        <f>IF(OR(ｾ.ｶﾞﾗｽ･ｺﾝｸﾘ･陶磁器くず!F24&gt;0,ｾ.ｶﾞﾗｽ･ｺﾝｸﾘ･陶磁器くず!F24&lt;0),ｾ.ｶﾞﾗｽ･ｺﾝｸﾘ･陶磁器くず!F24,IF(T$19&gt;0,"0",0))</f>
        <v>74.900000000000006</v>
      </c>
      <c r="U9" s="507">
        <f>IF(OR(ｿ.鉱さい!F24&gt;0,ｿ.鉱さい!F24&lt;0),ｿ.鉱さい!F24,IF(U$19&gt;0,"0",0))</f>
        <v>0</v>
      </c>
      <c r="V9" s="507">
        <f>IF(OR(ﾀ.がれき類!F24&gt;0,ﾀ.がれき類!F24&lt;0),ﾀ.がれき類!F24,IF(V$19&gt;0,"0",0))</f>
        <v>801.2</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76.2</v>
      </c>
      <c r="AA9" s="509">
        <f>IF(SUM(G9:Z9)&gt;0,SUM(G9:Z9),IF(AA$19&gt;0,"0",0))</f>
        <v>1064.7</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17.600000000000001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49.5</v>
      </c>
      <c r="M14" s="513">
        <f>IF(OR(ｷ.紙くず!F29&gt;0,ｷ.紙くず!F29&lt;0),ｷ.紙くず!F29,IF(M$19&gt;0,"0",0))</f>
        <v>21.9</v>
      </c>
      <c r="N14" s="513">
        <f>IF(OR(ｸ.木くず!F29&gt;0,ｸ.木くず!F29&lt;0),ｸ.木くず!F29,IF(N$19&gt;0,"0",0))</f>
        <v>22.3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1.1000000000000001</v>
      </c>
      <c r="T14" s="513">
        <f>IF(OR(ｾ.ｶﾞﾗｽ･ｺﾝｸﾘ･陶磁器くず!F29&gt;0,ｾ.ｶﾞﾗｽ･ｺﾝｸﾘ･陶磁器くず!F29&lt;0),ｾ.ｶﾞﾗｽ･ｺﾝｸﾘ･陶磁器くず!F29,IF(T$19&gt;0,"0",0))</f>
        <v>74.900000000000006</v>
      </c>
      <c r="U14" s="513">
        <f>IF(OR(ｿ.鉱さい!F29&gt;0,ｿ.鉱さい!F29&lt;0),ｿ.鉱さい!F29,IF(U$19&gt;0,"0",0))</f>
        <v>0</v>
      </c>
      <c r="V14" s="513">
        <f>IF(OR(ﾀ.がれき類!F29&gt;0,ﾀ.がれき類!F29&lt;0),ﾀ.がれき類!F29,IF(V$19&gt;0,"0",0))</f>
        <v>801.2</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76.2</v>
      </c>
      <c r="AA14" s="515">
        <f t="shared" si="0"/>
        <v>1064.7</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4.2</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47.3</v>
      </c>
      <c r="M15" s="513">
        <f>IF(OR(ｷ.紙くず!F30&gt;0,ｷ.紙くず!F30&lt;0),ｷ.紙くず!F30,IF(M$19&gt;0,"0",0))</f>
        <v>21.9</v>
      </c>
      <c r="N15" s="513">
        <f>IF(OR(ｸ.木くず!F30&gt;0,ｸ.木くず!F30&lt;0),ｸ.木くず!F30,IF(N$19&gt;0,"0",0))</f>
        <v>22.3</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1.1000000000000001</v>
      </c>
      <c r="T15" s="513">
        <f>IF(OR(ｾ.ｶﾞﾗｽ･ｺﾝｸﾘ･陶磁器くず!F30&gt;0,ｾ.ｶﾞﾗｽ･ｺﾝｸﾘ･陶磁器くず!F30&lt;0),ｾ.ｶﾞﾗｽ･ｺﾝｸﾘ･陶磁器くず!F30,IF(T$19&gt;0,"0",0))</f>
        <v>74.900000000000006</v>
      </c>
      <c r="U15" s="513">
        <f>IF(OR(ｿ.鉱さい!F30&gt;0,ｿ.鉱さい!F30&lt;0),ｿ.鉱さい!F30,IF(U$19&gt;0,"0",0))</f>
        <v>0</v>
      </c>
      <c r="V15" s="513">
        <f>IF(OR(ﾀ.がれき類!F30&gt;0,ﾀ.がれき類!F30&lt;0),ﾀ.がれき類!F30,IF(V$19&gt;0,"0",0))</f>
        <v>248.5</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76.2</v>
      </c>
      <c r="AA15" s="515">
        <f t="shared" si="0"/>
        <v>496.4</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17.600000000000001</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49.5</v>
      </c>
      <c r="M16" s="513">
        <f>IF(OR(ｷ.紙くず!F31&gt;0,ｷ.紙くず!F31&lt;0),ｷ.紙くず!F31,IF(M$19&gt;0,"0",0))</f>
        <v>21.9</v>
      </c>
      <c r="N16" s="513">
        <f>IF(OR(ｸ.木くず!F31&gt;0,ｸ.木くず!F31&lt;0),ｸ.木くず!F31,IF(N$19&gt;0,"0",0))</f>
        <v>22.3</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1.1000000000000001</v>
      </c>
      <c r="T16" s="513">
        <f>IF(OR(ｾ.ｶﾞﾗｽ･ｺﾝｸﾘ･陶磁器くず!F31&gt;0,ｾ.ｶﾞﾗｽ･ｺﾝｸﾘ･陶磁器くず!F31&lt;0),ｾ.ｶﾞﾗｽ･ｺﾝｸﾘ･陶磁器くず!F31,IF(T$19&gt;0,"0",0))</f>
        <v>74.900000000000006</v>
      </c>
      <c r="U16" s="513">
        <f>IF(OR(ｿ.鉱さい!F31&gt;0,ｿ.鉱さい!F31&lt;0),ｿ.鉱さい!F31,IF(U$19&gt;0,"0",0))</f>
        <v>0</v>
      </c>
      <c r="V16" s="513">
        <f>IF(OR(ﾀ.がれき類!F31&gt;0,ﾀ.がれき類!F31&lt;0),ﾀ.がれき類!F31,IF(V$19&gt;0,"0",0))</f>
        <v>801.2</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72.2</v>
      </c>
      <c r="AA16" s="515">
        <f t="shared" si="0"/>
        <v>1060.7</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16</v>
      </c>
      <c r="I19" s="519">
        <f t="shared" si="1"/>
        <v>0</v>
      </c>
      <c r="J19" s="519">
        <f t="shared" si="1"/>
        <v>0</v>
      </c>
      <c r="K19" s="519">
        <f t="shared" si="1"/>
        <v>0</v>
      </c>
      <c r="L19" s="519">
        <f t="shared" si="1"/>
        <v>45</v>
      </c>
      <c r="M19" s="519">
        <f t="shared" si="1"/>
        <v>20</v>
      </c>
      <c r="N19" s="519">
        <f t="shared" si="1"/>
        <v>20</v>
      </c>
      <c r="O19" s="519">
        <f t="shared" si="1"/>
        <v>0</v>
      </c>
      <c r="P19" s="519">
        <f t="shared" si="1"/>
        <v>0</v>
      </c>
      <c r="Q19" s="519">
        <f t="shared" si="1"/>
        <v>0</v>
      </c>
      <c r="R19" s="519">
        <f t="shared" si="1"/>
        <v>0</v>
      </c>
      <c r="S19" s="519">
        <f t="shared" si="1"/>
        <v>1</v>
      </c>
      <c r="T19" s="519">
        <f t="shared" si="1"/>
        <v>67.400000000000006</v>
      </c>
      <c r="U19" s="519">
        <f t="shared" si="1"/>
        <v>0</v>
      </c>
      <c r="V19" s="519">
        <f t="shared" si="1"/>
        <v>721</v>
      </c>
      <c r="W19" s="519">
        <f t="shared" si="1"/>
        <v>0</v>
      </c>
      <c r="X19" s="519">
        <f t="shared" si="1"/>
        <v>0</v>
      </c>
      <c r="Y19" s="519">
        <f t="shared" si="1"/>
        <v>0</v>
      </c>
      <c r="Z19" s="520">
        <f t="shared" si="1"/>
        <v>69</v>
      </c>
      <c r="AA19" s="521">
        <f t="shared" ref="AA19:AA25" si="2">SUM(G19:Z19)</f>
        <v>959.4</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16</v>
      </c>
      <c r="I37" s="554">
        <f t="shared" si="8"/>
        <v>0</v>
      </c>
      <c r="J37" s="554">
        <f t="shared" si="8"/>
        <v>0</v>
      </c>
      <c r="K37" s="554">
        <f t="shared" si="8"/>
        <v>0</v>
      </c>
      <c r="L37" s="554">
        <f t="shared" si="8"/>
        <v>45</v>
      </c>
      <c r="M37" s="554">
        <f t="shared" si="8"/>
        <v>20</v>
      </c>
      <c r="N37" s="554">
        <f t="shared" si="8"/>
        <v>20</v>
      </c>
      <c r="O37" s="554">
        <f t="shared" si="8"/>
        <v>0</v>
      </c>
      <c r="P37" s="554">
        <f t="shared" si="8"/>
        <v>0</v>
      </c>
      <c r="Q37" s="554">
        <f t="shared" si="8"/>
        <v>0</v>
      </c>
      <c r="R37" s="554">
        <f t="shared" si="8"/>
        <v>0</v>
      </c>
      <c r="S37" s="554">
        <f t="shared" si="8"/>
        <v>1</v>
      </c>
      <c r="T37" s="554">
        <f t="shared" si="8"/>
        <v>67.400000000000006</v>
      </c>
      <c r="U37" s="554">
        <f t="shared" si="8"/>
        <v>0</v>
      </c>
      <c r="V37" s="554">
        <f t="shared" si="8"/>
        <v>721</v>
      </c>
      <c r="W37" s="554">
        <f t="shared" si="8"/>
        <v>0</v>
      </c>
      <c r="X37" s="554">
        <f t="shared" si="8"/>
        <v>0</v>
      </c>
      <c r="Y37" s="554">
        <f t="shared" si="8"/>
        <v>0</v>
      </c>
      <c r="Z37" s="555">
        <f t="shared" si="8"/>
        <v>69</v>
      </c>
      <c r="AA37" s="556">
        <f t="shared" si="4"/>
        <v>959.4</v>
      </c>
    </row>
    <row r="38" spans="2:27" ht="24" customHeight="1" x14ac:dyDescent="0.15">
      <c r="B38" s="186"/>
      <c r="C38" s="972"/>
      <c r="D38" s="247"/>
      <c r="E38" s="245" t="s">
        <v>319</v>
      </c>
      <c r="F38" s="585"/>
      <c r="G38" s="545">
        <f t="shared" ref="G38:Z38" si="9">SUM(G39:G41)</f>
        <v>0</v>
      </c>
      <c r="H38" s="545">
        <f t="shared" si="9"/>
        <v>16</v>
      </c>
      <c r="I38" s="545">
        <f t="shared" si="9"/>
        <v>0</v>
      </c>
      <c r="J38" s="545">
        <f t="shared" si="9"/>
        <v>0</v>
      </c>
      <c r="K38" s="545">
        <f t="shared" si="9"/>
        <v>0</v>
      </c>
      <c r="L38" s="545">
        <f t="shared" si="9"/>
        <v>45</v>
      </c>
      <c r="M38" s="545">
        <f t="shared" si="9"/>
        <v>20</v>
      </c>
      <c r="N38" s="545">
        <f t="shared" si="9"/>
        <v>20</v>
      </c>
      <c r="O38" s="545">
        <f t="shared" si="9"/>
        <v>0</v>
      </c>
      <c r="P38" s="545">
        <f t="shared" si="9"/>
        <v>0</v>
      </c>
      <c r="Q38" s="545">
        <f t="shared" si="9"/>
        <v>0</v>
      </c>
      <c r="R38" s="545">
        <f t="shared" si="9"/>
        <v>0</v>
      </c>
      <c r="S38" s="545">
        <f t="shared" si="9"/>
        <v>1</v>
      </c>
      <c r="T38" s="545">
        <f t="shared" si="9"/>
        <v>67.400000000000006</v>
      </c>
      <c r="U38" s="545">
        <f t="shared" si="9"/>
        <v>0</v>
      </c>
      <c r="V38" s="545">
        <f t="shared" si="9"/>
        <v>721</v>
      </c>
      <c r="W38" s="545">
        <f t="shared" si="9"/>
        <v>0</v>
      </c>
      <c r="X38" s="545">
        <f t="shared" si="9"/>
        <v>0</v>
      </c>
      <c r="Y38" s="545">
        <f t="shared" si="9"/>
        <v>0</v>
      </c>
      <c r="Z38" s="546">
        <f t="shared" si="9"/>
        <v>66</v>
      </c>
      <c r="AA38" s="547">
        <f t="shared" si="4"/>
        <v>956.4</v>
      </c>
    </row>
    <row r="39" spans="2:27" ht="24" customHeight="1" x14ac:dyDescent="0.15">
      <c r="B39" s="186"/>
      <c r="C39" s="972"/>
      <c r="D39" s="248"/>
      <c r="E39" s="243"/>
      <c r="F39" s="241" t="s">
        <v>233</v>
      </c>
      <c r="G39" s="548">
        <f>+ｱ.燃え殻!$Z$28</f>
        <v>0</v>
      </c>
      <c r="H39" s="548">
        <f>+ｲ.汚泥!$Z$28</f>
        <v>16</v>
      </c>
      <c r="I39" s="548">
        <f>+ｳ.廃油!$Z$28</f>
        <v>0</v>
      </c>
      <c r="J39" s="548">
        <f>+ｴ.廃酸!$Z$28</f>
        <v>0</v>
      </c>
      <c r="K39" s="548">
        <f>+ｵ.廃ｱﾙｶﾘ!$Z$28</f>
        <v>0</v>
      </c>
      <c r="L39" s="548">
        <f>+ｶ.廃ﾌﾟﾗ類!$Z$28</f>
        <v>45</v>
      </c>
      <c r="M39" s="548">
        <f>+ｷ.紙くず!$Z$28</f>
        <v>20</v>
      </c>
      <c r="N39" s="548">
        <f>+ｸ.木くず!$Z$28</f>
        <v>20</v>
      </c>
      <c r="O39" s="548">
        <f>+ｹ.繊維くず!$Z$28</f>
        <v>0</v>
      </c>
      <c r="P39" s="548">
        <f>+ｺ.動植物性残さ!$Z$28</f>
        <v>0</v>
      </c>
      <c r="Q39" s="548">
        <f>+ｻ.動物系固形不要物!$Z$28</f>
        <v>0</v>
      </c>
      <c r="R39" s="548">
        <f>+ｼ.ｺﾞﾑくず!$Z$28</f>
        <v>0</v>
      </c>
      <c r="S39" s="548">
        <f>+ｽ.金属くず!$Z$28</f>
        <v>1</v>
      </c>
      <c r="T39" s="548">
        <f>+ｾ.ｶﾞﾗｽ･ｺﾝｸﾘ･陶磁器くず!$Z$28</f>
        <v>67.400000000000006</v>
      </c>
      <c r="U39" s="548">
        <f>+ｿ.鉱さい!$Z$28</f>
        <v>0</v>
      </c>
      <c r="V39" s="548">
        <f>+ﾀ.がれき類!$Z$28</f>
        <v>721</v>
      </c>
      <c r="W39" s="548">
        <f>+ﾁ.動物のふん尿!$Z$28</f>
        <v>0</v>
      </c>
      <c r="X39" s="548">
        <f>+ﾂ.動物の死体!$Z$28</f>
        <v>0</v>
      </c>
      <c r="Y39" s="548">
        <f>+ﾃ.ばいじん!$Z$28</f>
        <v>0</v>
      </c>
      <c r="Z39" s="549">
        <f>+ﾄ.混合廃棄物その他!$Z$28</f>
        <v>66</v>
      </c>
      <c r="AA39" s="550">
        <f t="shared" si="4"/>
        <v>956.4</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3</v>
      </c>
      <c r="AA42" s="553">
        <f>SUM(G42:Z42)</f>
        <v>3</v>
      </c>
    </row>
    <row r="43" spans="2:27" ht="24" customHeight="1" x14ac:dyDescent="0.15">
      <c r="B43" s="186"/>
      <c r="C43" s="142" t="s">
        <v>235</v>
      </c>
      <c r="D43" s="952" t="s">
        <v>349</v>
      </c>
      <c r="E43" s="952"/>
      <c r="F43" s="953"/>
      <c r="G43" s="557">
        <f>+ｱ.燃え殻!$AK$27</f>
        <v>0</v>
      </c>
      <c r="H43" s="557">
        <f>+ｲ.汚泥!$AK$27</f>
        <v>16</v>
      </c>
      <c r="I43" s="557">
        <f>+ｳ.廃油!$AK$27</f>
        <v>0</v>
      </c>
      <c r="J43" s="557">
        <f>+ｴ.廃酸!$AK$27</f>
        <v>0</v>
      </c>
      <c r="K43" s="557">
        <f>+ｵ.廃ｱﾙｶﾘ!$AK$27</f>
        <v>0</v>
      </c>
      <c r="L43" s="557">
        <f>+ｶ.廃ﾌﾟﾗ類!$AK$27</f>
        <v>45</v>
      </c>
      <c r="M43" s="557">
        <f>+ｷ.紙くず!$AK$27</f>
        <v>20</v>
      </c>
      <c r="N43" s="557">
        <f>+ｸ.木くず!$AK$27</f>
        <v>20</v>
      </c>
      <c r="O43" s="557">
        <f>+ｹ.繊維くず!$AK$27</f>
        <v>0</v>
      </c>
      <c r="P43" s="557">
        <f>+ｺ.動植物性残さ!$AK$27</f>
        <v>0</v>
      </c>
      <c r="Q43" s="557">
        <f>+ｻ.動物系固形不要物!$AK$27</f>
        <v>0</v>
      </c>
      <c r="R43" s="557">
        <f>+ｼ.ｺﾞﾑくず!$AK$27</f>
        <v>0</v>
      </c>
      <c r="S43" s="557">
        <f>+ｽ.金属くず!$AK$27</f>
        <v>1</v>
      </c>
      <c r="T43" s="557">
        <f>+ｾ.ｶﾞﾗｽ･ｺﾝｸﾘ･陶磁器くず!$AK$27</f>
        <v>67.400000000000006</v>
      </c>
      <c r="U43" s="557">
        <f>+ｿ.鉱さい!$AK$27</f>
        <v>0</v>
      </c>
      <c r="V43" s="557">
        <f>+ﾀ.がれき類!$AK$27</f>
        <v>721</v>
      </c>
      <c r="W43" s="557">
        <f>+ﾁ.動物のふん尿!$AK$27</f>
        <v>0</v>
      </c>
      <c r="X43" s="557">
        <f>+ﾂ.動物の死体!$AK$27</f>
        <v>0</v>
      </c>
      <c r="Y43" s="557">
        <f>+ﾃ.ばいじん!$AK$27</f>
        <v>0</v>
      </c>
      <c r="Z43" s="558">
        <f>+ﾄ.混合廃棄物その他!$AK$27</f>
        <v>69</v>
      </c>
      <c r="AA43" s="559">
        <f t="shared" si="4"/>
        <v>959.4</v>
      </c>
    </row>
    <row r="44" spans="2:27" ht="24" customHeight="1" x14ac:dyDescent="0.15">
      <c r="B44" s="186"/>
      <c r="C44" s="193"/>
      <c r="D44" s="191" t="s">
        <v>188</v>
      </c>
      <c r="E44" s="969" t="s">
        <v>236</v>
      </c>
      <c r="F44" s="970"/>
      <c r="G44" s="560">
        <f>+ｱ.燃え殻!$AK$30</f>
        <v>0</v>
      </c>
      <c r="H44" s="560">
        <f>+ｲ.汚泥!$AK$30</f>
        <v>4</v>
      </c>
      <c r="I44" s="560">
        <f>+ｳ.廃油!$AK$30</f>
        <v>0</v>
      </c>
      <c r="J44" s="560">
        <f>+ｴ.廃酸!$AK$30</f>
        <v>0</v>
      </c>
      <c r="K44" s="560">
        <f>+ｵ.廃ｱﾙｶﾘ!$AK$30</f>
        <v>0</v>
      </c>
      <c r="L44" s="560">
        <f>+ｶ.廃ﾌﾟﾗ類!$AK$30</f>
        <v>43</v>
      </c>
      <c r="M44" s="560">
        <f>+ｷ.紙くず!$AK$30</f>
        <v>20</v>
      </c>
      <c r="N44" s="560">
        <f>+ｸ.木くず!$AK$30</f>
        <v>20</v>
      </c>
      <c r="O44" s="560">
        <f>+ｹ.繊維くず!$AK$30</f>
        <v>0</v>
      </c>
      <c r="P44" s="560">
        <f>+ｺ.動植物性残さ!$AK$30</f>
        <v>0</v>
      </c>
      <c r="Q44" s="560">
        <f>+ｻ.動物系固形不要物!$AK$30</f>
        <v>0</v>
      </c>
      <c r="R44" s="560">
        <f>+ｼ.ｺﾞﾑくず!$AK$30</f>
        <v>0</v>
      </c>
      <c r="S44" s="560">
        <f>+ｽ.金属くず!$AK$30</f>
        <v>1</v>
      </c>
      <c r="T44" s="560">
        <f>+ｾ.ｶﾞﾗｽ･ｺﾝｸﾘ･陶磁器くず!$AK$30</f>
        <v>67.400000000000006</v>
      </c>
      <c r="U44" s="560">
        <f>+ｿ.鉱さい!$AK$30</f>
        <v>0</v>
      </c>
      <c r="V44" s="560">
        <f>+ﾀ.がれき類!$AK$30</f>
        <v>224</v>
      </c>
      <c r="W44" s="560">
        <f>+ﾁ.動物のふん尿!$AK$30</f>
        <v>0</v>
      </c>
      <c r="X44" s="560">
        <f>+ﾂ.動物の死体!$AK$30</f>
        <v>0</v>
      </c>
      <c r="Y44" s="560">
        <f>+ﾃ.ばいじん!$AK$30</f>
        <v>0</v>
      </c>
      <c r="Z44" s="561">
        <f>+ﾄ.混合廃棄物その他!$AK$30</f>
        <v>69</v>
      </c>
      <c r="AA44" s="562">
        <f t="shared" si="4"/>
        <v>448.4</v>
      </c>
    </row>
    <row r="45" spans="2:27" ht="24" customHeight="1" x14ac:dyDescent="0.15">
      <c r="B45" s="186"/>
      <c r="C45" s="193"/>
      <c r="D45" s="584" t="s">
        <v>190</v>
      </c>
      <c r="E45" s="962" t="s">
        <v>237</v>
      </c>
      <c r="F45" s="963"/>
      <c r="G45" s="563">
        <f>+ｱ.燃え殻!$AR$24</f>
        <v>0</v>
      </c>
      <c r="H45" s="563">
        <f>+ｲ.汚泥!$AR$24</f>
        <v>16</v>
      </c>
      <c r="I45" s="563">
        <f>+ｳ.廃油!$AR$24</f>
        <v>0</v>
      </c>
      <c r="J45" s="563">
        <f>+ｴ.廃酸!$AR$24</f>
        <v>0</v>
      </c>
      <c r="K45" s="563">
        <f>+ｵ.廃ｱﾙｶﾘ!$AR$24</f>
        <v>0</v>
      </c>
      <c r="L45" s="563">
        <f>+ｶ.廃ﾌﾟﾗ類!$AR$24</f>
        <v>45</v>
      </c>
      <c r="M45" s="563">
        <f>+ｷ.紙くず!$AR$24</f>
        <v>20</v>
      </c>
      <c r="N45" s="563">
        <f>+ｸ.木くず!$AR$24</f>
        <v>20</v>
      </c>
      <c r="O45" s="563">
        <f>+ｹ.繊維くず!$AR$24</f>
        <v>0</v>
      </c>
      <c r="P45" s="563">
        <f>+ｺ.動植物性残さ!$AR$24</f>
        <v>0</v>
      </c>
      <c r="Q45" s="563">
        <f>+ｻ.動物系固形不要物!$AR$24</f>
        <v>0</v>
      </c>
      <c r="R45" s="563">
        <f>+ｼ.ｺﾞﾑくず!$AR$24</f>
        <v>0</v>
      </c>
      <c r="S45" s="563">
        <f>+ｽ.金属くず!$AR$24</f>
        <v>1</v>
      </c>
      <c r="T45" s="563">
        <f>+ｾ.ｶﾞﾗｽ･ｺﾝｸﾘ･陶磁器くず!$AR$24</f>
        <v>67.400000000000006</v>
      </c>
      <c r="U45" s="563">
        <f>+ｿ.鉱さい!$AR$24</f>
        <v>0</v>
      </c>
      <c r="V45" s="563">
        <f>+ﾀ.がれき類!$AR$24</f>
        <v>721</v>
      </c>
      <c r="W45" s="563">
        <f>+ﾁ.動物のふん尿!$AR$24</f>
        <v>0</v>
      </c>
      <c r="X45" s="563">
        <f>+ﾂ.動物の死体!$AR$24</f>
        <v>0</v>
      </c>
      <c r="Y45" s="563">
        <f>+ﾃ.ばいじん!$AR$24</f>
        <v>0</v>
      </c>
      <c r="Z45" s="564">
        <f>+ﾄ.混合廃棄物その他!$AR$24</f>
        <v>66</v>
      </c>
      <c r="AA45" s="565">
        <f t="shared" si="4"/>
        <v>956.4</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33.6</v>
      </c>
      <c r="I55" s="634">
        <f t="shared" si="10"/>
        <v>0</v>
      </c>
      <c r="J55" s="634">
        <f t="shared" si="10"/>
        <v>0</v>
      </c>
      <c r="K55" s="634">
        <f t="shared" si="10"/>
        <v>0</v>
      </c>
      <c r="L55" s="634">
        <f t="shared" si="10"/>
        <v>94.5</v>
      </c>
      <c r="M55" s="634">
        <f t="shared" si="10"/>
        <v>41.9</v>
      </c>
      <c r="N55" s="634">
        <f t="shared" si="10"/>
        <v>42.3</v>
      </c>
      <c r="O55" s="634">
        <f t="shared" si="10"/>
        <v>0</v>
      </c>
      <c r="P55" s="634">
        <f t="shared" si="10"/>
        <v>0</v>
      </c>
      <c r="Q55" s="634">
        <f t="shared" si="10"/>
        <v>0</v>
      </c>
      <c r="R55" s="634">
        <f t="shared" si="10"/>
        <v>0</v>
      </c>
      <c r="S55" s="634">
        <f t="shared" si="10"/>
        <v>2.1</v>
      </c>
      <c r="T55" s="634">
        <f t="shared" si="10"/>
        <v>142.30000000000001</v>
      </c>
      <c r="U55" s="634">
        <f t="shared" si="10"/>
        <v>0</v>
      </c>
      <c r="V55" s="634">
        <f t="shared" si="10"/>
        <v>1522.2</v>
      </c>
      <c r="W55" s="634">
        <f t="shared" si="10"/>
        <v>0</v>
      </c>
      <c r="X55" s="634">
        <f t="shared" si="10"/>
        <v>0</v>
      </c>
      <c r="Y55" s="634">
        <f t="shared" si="10"/>
        <v>0</v>
      </c>
      <c r="Z55" s="634">
        <f t="shared" si="10"/>
        <v>145.19999999999999</v>
      </c>
      <c r="AA55" s="633">
        <f>+AA9+AA19+AA20</f>
        <v>2024.1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3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令和6年6月21日</v>
      </c>
      <c r="Q11" s="1065"/>
      <c r="R11" s="1065"/>
      <c r="S11" s="1065"/>
      <c r="T11" s="1066"/>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東京都千代田区九段北４－３－１</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前田建設工業株式会社東京建築支店
執行役員支店長　清末　信行</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03-3222-0995</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前田建設工業株式会社東京建築支店</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3693</v>
      </c>
      <c r="Q25" s="1086"/>
      <c r="R25" s="1086"/>
      <c r="S25" s="1086"/>
      <c r="T25" s="1086"/>
      <c r="U25" s="1087"/>
    </row>
    <row r="26" spans="1:22" ht="26.25" customHeight="1" x14ac:dyDescent="0.15">
      <c r="C26" s="1099" t="s">
        <v>11</v>
      </c>
      <c r="D26" s="1100"/>
      <c r="E26" s="1101"/>
      <c r="F26" s="1118" t="str">
        <f>+表紙!F50</f>
        <v>東京都千代田区九段北４－３－１</v>
      </c>
      <c r="G26" s="1119"/>
      <c r="H26" s="1119"/>
      <c r="I26" s="1119"/>
      <c r="J26" s="1119"/>
      <c r="K26" s="1119"/>
      <c r="L26" s="1119"/>
      <c r="M26" s="1119"/>
      <c r="N26" s="454" t="s">
        <v>172</v>
      </c>
      <c r="O26" s="383"/>
      <c r="P26" s="383"/>
      <c r="Q26" s="1113" t="str">
        <f>IF(+表紙!Q50="","",+表紙!Q50)</f>
        <v>03-3222-0995</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総合建設業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3391</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564</v>
      </c>
      <c r="G37" s="1048"/>
      <c r="H37" s="1048"/>
      <c r="I37" s="1048"/>
      <c r="J37" s="1048"/>
      <c r="K37" s="1048"/>
      <c r="L37" s="1048"/>
      <c r="M37" s="1048"/>
      <c r="N37" s="1048"/>
      <c r="O37" s="1048"/>
      <c r="P37" s="1048"/>
      <c r="Q37" s="1048"/>
      <c r="R37" s="1048"/>
      <c r="S37" s="1048"/>
      <c r="T37" s="1048"/>
      <c r="U37" s="1049"/>
    </row>
    <row r="38" spans="3:21" ht="14.1"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4.1"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4.1"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4.1"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4.1"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4.1"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4.1"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4.1"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4.1"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4.1"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4.1"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4.1"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4.1"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4.1"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4.1"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4.1"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4.1"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4.1"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4.1"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4.1"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1064.7</v>
      </c>
      <c r="L66" s="1054"/>
      <c r="M66" s="1054"/>
      <c r="N66" s="1054"/>
      <c r="O66" s="1054"/>
      <c r="P66" s="300" t="s">
        <v>13</v>
      </c>
      <c r="Q66" s="1052"/>
      <c r="R66" s="1052"/>
      <c r="S66" s="1052"/>
      <c r="T66" s="1052"/>
      <c r="U66" s="1053"/>
      <c r="V66" s="467"/>
      <c r="W66" s="467"/>
      <c r="X66" s="391"/>
    </row>
    <row r="67" spans="1:24" ht="14.1"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4.1"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4.1"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4.1"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4.1"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4.1"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4.1"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4.1"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959.4</v>
      </c>
      <c r="L81" s="1054"/>
      <c r="M81" s="1054"/>
      <c r="N81" s="1054"/>
      <c r="O81" s="1054"/>
      <c r="P81" s="303" t="s">
        <v>13</v>
      </c>
      <c r="Q81" s="1052"/>
      <c r="R81" s="1052"/>
      <c r="S81" s="1052"/>
      <c r="T81" s="1052"/>
      <c r="U81" s="1053"/>
      <c r="V81" s="467"/>
      <c r="W81" s="467"/>
      <c r="X81" s="309"/>
    </row>
    <row r="82" spans="1:24" ht="14.1"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4.1"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4.1"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4.1"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4.1"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4.1"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4.1"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4.1"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4.1"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4.1"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4.1"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4.1"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4.1"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4.1"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4.1"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4.1"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4.1"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4.1"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4.1"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4.1"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4.1"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4.1"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4.1"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4.1"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4.1"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4.1"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4.1"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4.1"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4.1"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4.1"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4.1"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4.1"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4.1"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4.1"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8.1"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4.1"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4.1"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4.1"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4.1"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4.1"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4.1"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4.1"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4.1"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4.1"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8.1"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4.1"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4.1"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4.1"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4.1"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4.1"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4.1"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4.1"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4.1"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4.1"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4.1"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4.1"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4.1"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4.1"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4.1"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4.1"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4.1"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4.1"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4.1"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4.1"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4.1"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4.1"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4.1"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4.1"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4.1"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10"/>
      <c r="E184" s="995"/>
      <c r="F184" s="1016" t="s">
        <v>267</v>
      </c>
      <c r="G184" s="1017"/>
      <c r="H184" s="1017"/>
      <c r="I184" s="1017"/>
      <c r="J184" s="1017"/>
      <c r="K184" s="1015">
        <f>+表紙!K208</f>
        <v>1064.7</v>
      </c>
      <c r="L184" s="1015"/>
      <c r="M184" s="1015"/>
      <c r="N184" s="1015"/>
      <c r="O184" s="1015"/>
      <c r="P184" s="327" t="s">
        <v>13</v>
      </c>
      <c r="Q184" s="996" t="s">
        <v>293</v>
      </c>
      <c r="R184" s="997"/>
      <c r="S184" s="997"/>
      <c r="T184" s="997"/>
      <c r="U184" s="998"/>
      <c r="V184" s="467"/>
      <c r="W184" s="467"/>
      <c r="X184" s="321"/>
      <c r="Y184" s="341"/>
    </row>
    <row r="185" spans="3:25" ht="43.35" customHeight="1" x14ac:dyDescent="0.15">
      <c r="C185" s="325"/>
      <c r="D185" s="1010"/>
      <c r="E185" s="995"/>
      <c r="F185" s="328"/>
      <c r="G185" s="658" t="s">
        <v>223</v>
      </c>
      <c r="H185" s="659"/>
      <c r="I185" s="659"/>
      <c r="J185" s="659"/>
      <c r="K185" s="1015">
        <f>+表紙!K209</f>
        <v>496.4</v>
      </c>
      <c r="L185" s="1015"/>
      <c r="M185" s="1015"/>
      <c r="N185" s="1015"/>
      <c r="O185" s="1015"/>
      <c r="P185" s="459" t="s">
        <v>13</v>
      </c>
      <c r="Q185" s="999"/>
      <c r="R185" s="1000"/>
      <c r="S185" s="1000"/>
      <c r="T185" s="1000"/>
      <c r="U185" s="1001"/>
      <c r="V185" s="467"/>
      <c r="W185" s="467"/>
      <c r="X185" s="321"/>
      <c r="Y185" s="341"/>
    </row>
    <row r="186" spans="3:25" ht="43.35" customHeight="1" x14ac:dyDescent="0.15">
      <c r="C186" s="325"/>
      <c r="D186" s="1010"/>
      <c r="E186" s="995"/>
      <c r="F186" s="328"/>
      <c r="G186" s="658" t="s">
        <v>224</v>
      </c>
      <c r="H186" s="659"/>
      <c r="I186" s="659"/>
      <c r="J186" s="659"/>
      <c r="K186" s="1015">
        <f>+表紙!K210</f>
        <v>1060.7</v>
      </c>
      <c r="L186" s="1015"/>
      <c r="M186" s="1015"/>
      <c r="N186" s="1015"/>
      <c r="O186" s="1015"/>
      <c r="P186" s="459" t="s">
        <v>13</v>
      </c>
      <c r="Q186" s="999"/>
      <c r="R186" s="1000"/>
      <c r="S186" s="1000"/>
      <c r="T186" s="1000"/>
      <c r="U186" s="1001"/>
      <c r="V186" s="467"/>
      <c r="W186" s="467"/>
      <c r="X186" s="321"/>
      <c r="Y186" s="341"/>
    </row>
    <row r="187" spans="3:25" ht="43.3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3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4.1"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4.1"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4.1"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4.1"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4.1"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4.1"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4.1"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4.1"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4.1"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959.4</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448.4</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956.4</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4.1"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4.1"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4.1"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4.1"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4.1"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4.1"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4.1"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4.1"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4.1"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1.1"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1.1"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349999999999994"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1.1"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2024-06-24T06:56:12Z</dcterms:created>
  <dcterms:modified xsi:type="dcterms:W3CDTF">2024-09-09T02:57:06Z</dcterms:modified>
</cp:coreProperties>
</file>