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15255" windowHeight="1137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<sst xmlns="http://schemas.openxmlformats.org/spreadsheetml/2006/main" count="3180" uniqueCount="462">
  <si>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</si>
  <si>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</si>
  <si>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</si>
  <si>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</si>
  <si>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</si>
  <si>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</si>
  <si>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</si>
  <si>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</si>
  <si>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</si>
  <si>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</si>
  <si>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</si>
  <si>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</si>
  <si>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</si>
  <si>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</si>
  <si>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</si>
  <si>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</si>
  <si>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</si>
  <si>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</si>
  <si>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</si>
  <si>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</si>
  <si>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</si>
  <si>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</si>
  <si>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</si>
  <si>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</si>
  <si>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</si>
  <si>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</si>
  <si>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</si>
  <si>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</si>
  <si>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</si>
  <si>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</si>
  <si>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</si>
  <si>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</si>
  <si>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</si>
  <si>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</si>
  <si>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</si>
  <si>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</si>
  <si>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</si>
  <si>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</si>
  <si>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</si>
  <si>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</si>
  <si>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</si>
  <si>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</si>
  <si>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</si>
  <si>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</si>
  <si>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</si>
  <si>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</si>
  <si>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</si>
  <si>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</si>
  <si>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</si>
  <si>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</si>
  <si>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</si>
  <si>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</si>
  <si>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</si>
  <si>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</si>
  <si>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</si>
  <si>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</si>
  <si>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</si>
  <si>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</si>
  <si>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</si>
  <si>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</si>
  <si>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</si>
  <si>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</si>
  <si>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</si>
  <si>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</si>
  <si>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</si>
  <si>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</si>
  <si>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</si>
  <si>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</si>
  <si>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</si>
  <si>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</si>
  <si>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</si>
  <si>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</si>
  <si>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</si>
  <si>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</si>
  <si>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</si>
  <si>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</si>
  <si>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</si>
  <si>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</si>
  <si>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</si>
  <si>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</si>
  <si>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</si>
  <si>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</si>
  <si>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</si>
  <si>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</si>
  <si>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</si>
  <si>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</si>
  <si>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</si>
  <si>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</si>
  <si>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</si>
  <si>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</si>
  <si>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</si>
  <si>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</si>
  <si>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</si>
  <si>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</si>
  <si>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</si>
  <si>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</si>
  <si>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</si>
  <si>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</si>
  <si>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</si>
  <si>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</si>
  <si>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</si>
  <si>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</si>
  <si>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</si>
  <si>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</si>
  <si>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</si>
  <si>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</si>
  <si>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</si>
  <si>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</si>
  <si>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</si>
  <si>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</si>
  <si>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</si>
  <si>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</si>
  <si>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</si>
  <si>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</si>
  <si>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</si>
  <si>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</si>
  <si>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</si>
  <si>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</si>
  <si>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</si>
  <si>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</si>
  <si>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</si>
  <si>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</si>
  <si>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</si>
  <si>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</si>
  <si>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</si>
  <si>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</si>
  <si>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</si>
  <si>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</si>
  <si>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</si>
  <si>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</si>
  <si>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</si>
  <si>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</si>
  <si>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</si>
  <si>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</si>
  <si>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</si>
  <si>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</si>
  <si>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</si>
  <si>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</si>
  <si>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</si>
  <si>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</si>
  <si>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</si>
  <si>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</si>
  <si>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</si>
  <si>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</si>
  <si>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</si>
  <si>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</si>
  <si>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</si>
  <si>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</si>
  <si>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</si>
  <si>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</si>
  <si>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</si>
  <si>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</si>
  <si>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</si>
  <si>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</si>
  <si>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</si>
  <si>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</si>
  <si>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</si>
  <si>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</si>
  <si>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</si>
  <si>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</si>
  <si>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</si>
  <si>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</si>
  <si>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</si>
  <si>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</si>
  <si>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</si>
  <si>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</si>
  <si>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</si>
  <si>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</si>
  <si>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</si>
  <si>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</si>
  <si>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</si>
  <si>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</si>
  <si>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</si>
  <si>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</si>
  <si>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</si>
  <si>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</si>
  <si>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</si>
  <si>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</si>
  <si>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</si>
  <si>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</si>
  <si>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</si>
  <si>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</si>
  <si>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</si>
  <si>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</si>
  <si>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</si>
  <si>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</si>
  <si>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</si>
  <si>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</si>
  <si>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</si>
  <si>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</si>
  <si>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</si>
  <si>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</si>
  <si>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</si>
  <si>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</si>
  <si>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</si>
  <si>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</si>
  <si>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</si>
  <si>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</si>
  <si>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</si>
  <si>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</si>
  <si>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</si>
  <si>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</si>
  <si>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</si>
  <si>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</si>
  <si>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</si>
  <si>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</si>
  <si>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</si>
  <si>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</si>
  <si>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</si>
  <si>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</si>
  <si>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</si>
  <si>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</si>
  <si>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</si>
  <si>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</si>
  <si>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</si>
  <si>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</si>
  <si>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</si>
  <si>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</si>
  <si>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</si>
  <si>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</si>
  <si>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</si>
  <si>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</si>
  <si>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</si>
  <si>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</si>
  <si>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</si>
  <si>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</si>
  <si>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</si>
  <si>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</si>
  <si>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</si>
  <si>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</si>
  <si>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</si>
  <si>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</si>
  <si>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</si>
  <si>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</si>
  <si>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</si>
  <si>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</si>
  <si>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</si>
  <si>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</si>
  <si>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</si>
  <si>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</si>
  <si>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</si>
  <si>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</si>
  <si>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</si>
  <si>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</si>
  <si>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</si>
  <si>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</si>
  <si>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</si>
  <si>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</si>
  <si>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</si>
  <si>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</si>
  <si>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</si>
  <si>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</si>
  <si>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</si>
  <si>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</si>
  <si>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</si>
  <si>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</si>
  <si>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</si>
  <si>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</si>
  <si>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</si>
  <si>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</si>
  <si>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</si>
  <si>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</si>
  <si>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</si>
  <si>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</si>
  <si>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</si>
  <si>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</si>
  <si>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</si>
  <si>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</si>
  <si>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</si>
  <si>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</si>
  <si>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</si>
  <si>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</si>
  <si>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</si>
  <si>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</si>
  <si>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</si>
  <si>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</si>
  <si>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</si>
  <si>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</si>
  <si>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</si>
  <si>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</si>
  <si>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</si>
  <si>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</si>
  <si>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</si>
  <si>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</si>
  <si>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</si>
  <si>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</si>
  <si>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</si>
  <si>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</si>
  <si>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</si>
  <si>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</si>
  <si>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</si>
  <si>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</si>
  <si>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</si>
  <si>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</si>
  <si>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</si>
  <si>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</si>
  <si>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</si>
  <si>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</si>
  <si>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</si>
  <si>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</si>
  <si>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</si>
  <si>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</si>
  <si>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</si>
  <si>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</si>
  <si>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</si>
  <si>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</si>
  <si>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</si>
  <si>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</si>
  <si>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</si>
  <si>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</si>
  <si>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</si>
  <si>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</si>
  <si>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</si>
  <si>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</si>
  <si>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</si>
  <si>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</si>
  <si>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</si>
  <si>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</si>
  <si>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</si>
  <si>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</si>
  <si>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</si>
  <si>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</si>
  <si>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</si>
  <si>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</si>
  <si>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</si>
  <si>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</si>
  <si>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</si>
  <si>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</si>
  <si>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</si>
  <si>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</si>
  <si>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</si>
  <si>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</si>
  <si>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</si>
  <si>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</si>
  <si>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</si>
  <si>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</si>
  <si>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</si>
  <si>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</si>
  <si>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</si>
  <si>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</si>
  <si>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</si>
  <si>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</si>
  <si>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</si>
  <si>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</si>
  <si>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</si>
  <si>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</si>
  <si>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</si>
  <si>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</si>
  <si>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</si>
  <si>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</si>
  <si>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</si>
  <si>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</si>
  <si>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</si>
  <si>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</si>
  <si>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</si>
  <si>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</si>
  <si>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</si>
  <si>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</si>
  <si>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</si>
  <si>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</si>
  <si>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</si>
  <si>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</si>
  <si>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</si>
  <si>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</si>
  <si>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</si>
  <si>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</si>
  <si>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</si>
  <si>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</si>
  <si>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</si>
  <si>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</si>
  <si>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</si>
  <si>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</si>
  <si>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</si>
  <si>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</si>
  <si>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</si>
  <si>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</si>
  <si>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</si>
  <si>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</si>
  <si>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</si>
  <si>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</si>
  <si>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</si>
  <si>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</si>
  <si>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</si>
  <si>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</si>
  <si>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</si>
  <si>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</si>
  <si>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</si>
  <si>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</si>
  <si>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</si>
  <si>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</si>
  <si>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</si>
  <si>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</si>
  <si>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</si>
  <si>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</si>
  <si>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</si>
  <si>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</si>
  <si>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</si>
  <si>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</si>
  <si>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</si>
  <si>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</si>
  <si>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</si>
  <si>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</si>
  <si>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</si>
  <si>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</si>
  <si>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</si>
  <si>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</si>
  <si>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</si>
  <si>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</si>
  <si>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</si>
  <si>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</si>
  <si>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</si>
  <si>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</si>
  <si>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</si>
  <si>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</si>
  <si>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</si>
  <si>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</si>
  <si>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</si>
  <si>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</si>
  <si>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</si>
  <si>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</si>
  <si>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</si>
  <si>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</si>
  <si>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</si>
  <si>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</si>
  <si>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</si>
  <si>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</si>
  <si>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</si>
  <si>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</si>
  <si>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</si>
  <si>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</si>
  <si>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</si>
  <si>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</si>
  <si>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</si>
  <si>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</si>
  <si>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</si>
  <si>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</si>
  <si>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</si>
  <si>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</si>
  <si>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</si>
  <si>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</si>
  <si>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</si>
  <si>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</si>
  <si>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</si>
  <si>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</si>
  <si>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</si>
  <si>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神奈川県相模原市中央区富士見2-8-8</t>
    <phoneticPr fontId="3"/>
  </si>
  <si>
    <t>042-704-7071</t>
    <phoneticPr fontId="3"/>
  </si>
  <si>
    <t>　住宅情報館株式会社</t>
    <phoneticPr fontId="3"/>
  </si>
  <si>
    <t>　042-704-7071</t>
    <phoneticPr fontId="3"/>
  </si>
  <si>
    <t>　神奈川県相模原市中央区富士見２－８－８</t>
    <phoneticPr fontId="3"/>
  </si>
  <si>
    <t>新築戸建住宅（木造）</t>
    <phoneticPr fontId="3"/>
  </si>
  <si>
    <t xml:space="preserve"> ・木くず　→　破砕　→　再利用
　・金属くず　→　圧縮　→　再利用
　・石膏ボード　→　破砕　→　再利用
  ・紙くず　→　破砕/圧縮　→　再利用
　・繊維くず　→　破砕/圧縮　→　再利用
　・廃プラスチック類　→　破砕/圧縮　→　再利用または安定型埋立
　・ガラス・コンクリート・陶磁器くず　→　破砕　→　再利用または安定型埋立
　・がれき類　→　破砕　→　再利用または安定型埋立
　・混合廃棄物その他→選別→破砕　→管理型
　※収集運搬および中間処分・最終処分を業者に委託</t>
    <phoneticPr fontId="3"/>
  </si>
  <si>
    <t>住宅情報館㈱施工管理部（統括）
↓
施工管理部（新築工事）
事業推進部（解体工事）
総務部（自社店舗工事）
住宅サービス部（リフォーム・増改築）</t>
    <phoneticPr fontId="3"/>
  </si>
  <si>
    <t xml:space="preserve">工場でプレカット加工を実施し、廃材はリサイクルへ回す。
産業廃棄物の発生状況を分析し、適正量の材料発注を行い、
廃棄物の排出を抑制する。
床養生をリサイクル養生へ完全移行。余剰材の引き上げ。
簡易梱包の実施。
</t>
    <phoneticPr fontId="3"/>
  </si>
  <si>
    <t>引き続き産業廃棄物の発生状況を分析し、適正量の材料発注を行い
廃棄物の排出を抑制する。</t>
    <phoneticPr fontId="3"/>
  </si>
  <si>
    <t>発生現場毎に、廃プラ・紙くず・木くず・繊維くず・金属くず・
ガラス・コンクリートへの分別を社内ルールで制定し、混合をできる限り減らす。</t>
    <phoneticPr fontId="3"/>
  </si>
  <si>
    <t xml:space="preserve">引き続き現状の分別を実施し、現場作業員に分別の徹底を指導・
教育する。
</t>
    <phoneticPr fontId="3"/>
  </si>
  <si>
    <t>全ての種類該当なし</t>
    <phoneticPr fontId="3"/>
  </si>
  <si>
    <t>優良性評価制度適合の収集運搬業者・処理業者の選定強化。</t>
    <phoneticPr fontId="3"/>
  </si>
  <si>
    <t>令和    6 年   6 月   7 日</t>
    <phoneticPr fontId="3"/>
  </si>
  <si>
    <t>住宅情報館株式会社　代表取締役社長　黒瀬　雄治</t>
    <rPh sb="5" eb="9">
      <t>カブシキガイシャ</t>
    </rPh>
    <phoneticPr fontId="3"/>
  </si>
  <si>
    <t>　２５名</t>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</si>
</sst>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15035" y="2017059"/>
          <a:ext cx="403413" cy="582706"/>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15035" y="2017059"/>
          <a:ext cx="403413" cy="582706"/>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15035" y="2034989"/>
          <a:ext cx="403413" cy="58270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15035" y="2008095"/>
          <a:ext cx="403413" cy="573741"/>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15035" y="2034989"/>
          <a:ext cx="403413" cy="58270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15035" y="2026024"/>
          <a:ext cx="403413" cy="582706"/>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15035" y="2008095"/>
          <a:ext cx="403413" cy="58270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95" zoomScaleNormal="115" zoomScaleSheetLayoutView="95" workbookViewId="0">
      <selection activeCell="F62" sqref="F62:U72"/>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459</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460</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446</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447</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5738</v>
      </c>
      <c r="Q49" s="754"/>
      <c r="R49" s="754"/>
      <c r="S49" s="754"/>
      <c r="T49" s="754"/>
      <c r="U49" s="755"/>
    </row>
    <row r="50" spans="3:54" ht="26.25" customHeight="1" x14ac:dyDescent="0.15">
      <c r="C50" s="726" t="s">
        <v>11</v>
      </c>
      <c r="D50" s="727"/>
      <c r="E50" s="728"/>
      <c r="F50" s="737" t="s">
        <v>449</v>
      </c>
      <c r="G50" s="738"/>
      <c r="H50" s="738"/>
      <c r="I50" s="738"/>
      <c r="J50" s="738"/>
      <c r="K50" s="738"/>
      <c r="L50" s="738"/>
      <c r="M50" s="738"/>
      <c r="N50" s="592" t="s">
        <v>172</v>
      </c>
      <c r="O50" s="595"/>
      <c r="P50" s="596"/>
      <c r="Q50" s="741" t="s">
        <v>448</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450</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1926</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461</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451</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452</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8</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1144.8999999999999</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453</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8</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1259.1000000000001</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454</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455</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456</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t="s">
        <v>457</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457</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457</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457</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t="s">
        <v>457</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t="s">
        <v>458</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1144.8999999999999</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196.7</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1120.1999999999998</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458</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1259.1000000000001</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216.1</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1231.9000000000001</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458</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6" zoomScaleNormal="100" workbookViewId="0">
      <selection activeCell="P36" sqref="P3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　住宅情報館株式会社</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election activeCell="P23" sqref="P23:S2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election activeCell="B25" sqref="B25:E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AD25" sqref="AD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136.69999999999999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124.3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136.69999999999999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136.69999999999999</v>
      </c>
      <c r="P27" s="863"/>
      <c r="Q27" s="863"/>
      <c r="R27" s="863"/>
      <c r="S27" s="59" t="s">
        <v>38</v>
      </c>
      <c r="T27" s="80"/>
      <c r="U27" s="80"/>
      <c r="X27" s="78" t="s">
        <v>39</v>
      </c>
      <c r="Y27" s="81"/>
      <c r="AG27" s="68"/>
      <c r="AH27" s="68"/>
      <c r="AI27" s="68"/>
      <c r="AJ27" s="68"/>
      <c r="AK27" s="905">
        <f>+AG18+O27</f>
        <v>136.69999999999999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136.69999999999999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124.3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2.4</v>
      </c>
      <c r="G30" s="875"/>
      <c r="H30" s="234" t="s">
        <v>198</v>
      </c>
      <c r="L30" s="872"/>
      <c r="O30" s="71"/>
      <c r="Q30" s="862">
        <f>+ROUND(Z28,1)+ROUND(Z29,1)+ROUND(Z30,1)</f>
        <v>136.69999999999999</v>
      </c>
      <c r="R30" s="863"/>
      <c r="S30" s="863"/>
      <c r="T30" s="863"/>
      <c r="U30" s="59" t="s">
        <v>16</v>
      </c>
      <c r="X30" s="860" t="s">
        <v>186</v>
      </c>
      <c r="Y30" s="861"/>
      <c r="Z30" s="853"/>
      <c r="AA30" s="854"/>
      <c r="AB30" s="854"/>
      <c r="AC30" s="854"/>
      <c r="AD30" s="854"/>
      <c r="AE30" s="59" t="s">
        <v>13</v>
      </c>
      <c r="AK30" s="814">
        <v>2.6</v>
      </c>
      <c r="AL30" s="815"/>
      <c r="AM30" s="815"/>
      <c r="AN30" s="815"/>
      <c r="AO30" s="67" t="s">
        <v>13</v>
      </c>
      <c r="AR30" s="921"/>
      <c r="AS30" s="918"/>
      <c r="AT30" s="918"/>
      <c r="AU30" s="919"/>
    </row>
    <row r="31" spans="2:48" ht="27" customHeight="1" thickTop="1" thickBot="1" x14ac:dyDescent="0.2">
      <c r="B31" s="888" t="s">
        <v>375</v>
      </c>
      <c r="C31" s="839"/>
      <c r="D31" s="839"/>
      <c r="E31" s="840"/>
      <c r="F31" s="874">
        <v>124.3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election activeCell="AD25" sqref="AD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93.7</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85.2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93.7</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93.7</v>
      </c>
      <c r="P27" s="863"/>
      <c r="Q27" s="863"/>
      <c r="R27" s="863"/>
      <c r="S27" s="59" t="s">
        <v>38</v>
      </c>
      <c r="T27" s="80"/>
      <c r="U27" s="80"/>
      <c r="X27" s="78" t="s">
        <v>39</v>
      </c>
      <c r="Y27" s="81"/>
      <c r="AG27" s="68"/>
      <c r="AH27" s="68"/>
      <c r="AI27" s="68"/>
      <c r="AJ27" s="68"/>
      <c r="AK27" s="905">
        <f>+AG18+O27</f>
        <v>93.7</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93.7</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85.2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0.5</v>
      </c>
      <c r="G30" s="875"/>
      <c r="H30" s="234" t="s">
        <v>198</v>
      </c>
      <c r="L30" s="872"/>
      <c r="O30" s="71"/>
      <c r="Q30" s="862">
        <f>+ROUND(Z28,1)+ROUND(Z29,1)+ROUND(Z30,1)</f>
        <v>93.7</v>
      </c>
      <c r="R30" s="863"/>
      <c r="S30" s="863"/>
      <c r="T30" s="863"/>
      <c r="U30" s="59" t="s">
        <v>16</v>
      </c>
      <c r="X30" s="860" t="s">
        <v>186</v>
      </c>
      <c r="Y30" s="861"/>
      <c r="Z30" s="853"/>
      <c r="AA30" s="854"/>
      <c r="AB30" s="854"/>
      <c r="AC30" s="854"/>
      <c r="AD30" s="854"/>
      <c r="AE30" s="59" t="s">
        <v>13</v>
      </c>
      <c r="AK30" s="814">
        <v>0.5</v>
      </c>
      <c r="AL30" s="815"/>
      <c r="AM30" s="815"/>
      <c r="AN30" s="815"/>
      <c r="AO30" s="67" t="s">
        <v>13</v>
      </c>
      <c r="AR30" s="921"/>
      <c r="AS30" s="918"/>
      <c r="AT30" s="918"/>
      <c r="AU30" s="919"/>
    </row>
    <row r="31" spans="2:48" ht="27" customHeight="1" thickTop="1" thickBot="1" x14ac:dyDescent="0.2">
      <c r="B31" s="888" t="s">
        <v>375</v>
      </c>
      <c r="C31" s="839"/>
      <c r="D31" s="839"/>
      <c r="E31" s="840"/>
      <c r="F31" s="874">
        <v>85.2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election activeCell="AD25" sqref="AD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319.10000000000002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290.2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319.10000000000002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319.10000000000002</v>
      </c>
      <c r="P27" s="863"/>
      <c r="Q27" s="863"/>
      <c r="R27" s="863"/>
      <c r="S27" s="59" t="s">
        <v>38</v>
      </c>
      <c r="T27" s="80"/>
      <c r="U27" s="80"/>
      <c r="X27" s="78" t="s">
        <v>39</v>
      </c>
      <c r="Y27" s="81"/>
      <c r="AG27" s="68"/>
      <c r="AH27" s="68"/>
      <c r="AI27" s="68"/>
      <c r="AJ27" s="68"/>
      <c r="AK27" s="905">
        <f>+AG18+O27</f>
        <v>319.10000000000002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319.10000000000002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290.2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114.7</v>
      </c>
      <c r="G30" s="875"/>
      <c r="H30" s="234" t="s">
        <v>198</v>
      </c>
      <c r="L30" s="872"/>
      <c r="O30" s="71"/>
      <c r="Q30" s="862">
        <f>+ROUND(Z28,1)+ROUND(Z29,1)+ROUND(Z30,1)</f>
        <v>319.10000000000002</v>
      </c>
      <c r="R30" s="863"/>
      <c r="S30" s="863"/>
      <c r="T30" s="863"/>
      <c r="U30" s="59" t="s">
        <v>16</v>
      </c>
      <c r="X30" s="860" t="s">
        <v>186</v>
      </c>
      <c r="Y30" s="861"/>
      <c r="Z30" s="853"/>
      <c r="AA30" s="854"/>
      <c r="AB30" s="854"/>
      <c r="AC30" s="854"/>
      <c r="AD30" s="854"/>
      <c r="AE30" s="59" t="s">
        <v>13</v>
      </c>
      <c r="AK30" s="814">
        <v>126.1</v>
      </c>
      <c r="AL30" s="815"/>
      <c r="AM30" s="815"/>
      <c r="AN30" s="815"/>
      <c r="AO30" s="67" t="s">
        <v>13</v>
      </c>
      <c r="AR30" s="921"/>
      <c r="AS30" s="918"/>
      <c r="AT30" s="918"/>
      <c r="AU30" s="919"/>
    </row>
    <row r="31" spans="2:48" ht="27" customHeight="1" thickTop="1" thickBot="1" x14ac:dyDescent="0.2">
      <c r="B31" s="888" t="s">
        <v>375</v>
      </c>
      <c r="C31" s="839"/>
      <c r="D31" s="839"/>
      <c r="E31" s="840"/>
      <c r="F31" s="874">
        <v>290.2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9" workbookViewId="0">
      <selection activeCell="AD25" sqref="AD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0.4</v>
      </c>
      <c r="P27" s="863"/>
      <c r="Q27" s="863"/>
      <c r="R27" s="863"/>
      <c r="S27" s="59" t="s">
        <v>38</v>
      </c>
      <c r="T27" s="80"/>
      <c r="U27" s="80"/>
      <c r="X27" s="78" t="s">
        <v>39</v>
      </c>
      <c r="Y27" s="81"/>
      <c r="AG27" s="68"/>
      <c r="AH27" s="68"/>
      <c r="AI27" s="68"/>
      <c r="AJ27" s="68"/>
      <c r="AK27" s="905">
        <f>+AG18+O27</f>
        <v>0.4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0.4</v>
      </c>
      <c r="G30" s="875"/>
      <c r="H30" s="234" t="s">
        <v>198</v>
      </c>
      <c r="L30" s="872"/>
      <c r="O30" s="71"/>
      <c r="Q30" s="862">
        <f>+ROUND(Z28,1)+ROUND(Z29,1)+ROUND(Z30,1)</f>
        <v>0.4</v>
      </c>
      <c r="R30" s="863"/>
      <c r="S30" s="863"/>
      <c r="T30" s="863"/>
      <c r="U30" s="59" t="s">
        <v>16</v>
      </c>
      <c r="X30" s="860" t="s">
        <v>186</v>
      </c>
      <c r="Y30" s="861"/>
      <c r="Z30" s="853"/>
      <c r="AA30" s="854"/>
      <c r="AB30" s="854"/>
      <c r="AC30" s="854"/>
      <c r="AD30" s="854"/>
      <c r="AE30" s="59" t="s">
        <v>13</v>
      </c>
      <c r="AK30" s="814">
        <v>0.4</v>
      </c>
      <c r="AL30" s="815"/>
      <c r="AM30" s="815"/>
      <c r="AN30" s="815"/>
      <c r="AO30" s="67" t="s">
        <v>13</v>
      </c>
      <c r="AR30" s="921"/>
      <c r="AS30" s="918"/>
      <c r="AT30" s="918"/>
      <c r="AU30" s="919"/>
    </row>
    <row r="31" spans="2:48" ht="27" customHeight="1" thickTop="1" thickBot="1" x14ac:dyDescent="0.2">
      <c r="B31" s="888" t="s">
        <v>375</v>
      </c>
      <c r="C31" s="839"/>
      <c r="D31" s="839"/>
      <c r="E31" s="840"/>
      <c r="F31" s="874">
        <v>0.4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6"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AD25" sqref="AD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59.5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54.1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59.5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59.5</v>
      </c>
      <c r="P27" s="863"/>
      <c r="Q27" s="863"/>
      <c r="R27" s="863"/>
      <c r="S27" s="59" t="s">
        <v>38</v>
      </c>
      <c r="T27" s="80"/>
      <c r="U27" s="80"/>
      <c r="X27" s="78" t="s">
        <v>39</v>
      </c>
      <c r="Y27" s="81"/>
      <c r="AG27" s="68"/>
      <c r="AH27" s="68"/>
      <c r="AI27" s="68"/>
      <c r="AJ27" s="68"/>
      <c r="AK27" s="905">
        <f>+AG18+O27</f>
        <v>59.5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59.5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54.1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1.2</v>
      </c>
      <c r="G30" s="875"/>
      <c r="H30" s="234" t="s">
        <v>198</v>
      </c>
      <c r="L30" s="872"/>
      <c r="O30" s="71"/>
      <c r="Q30" s="862">
        <f>+ROUND(Z28,1)+ROUND(Z29,1)+ROUND(Z30,1)</f>
        <v>59.5</v>
      </c>
      <c r="R30" s="863"/>
      <c r="S30" s="863"/>
      <c r="T30" s="863"/>
      <c r="U30" s="59" t="s">
        <v>16</v>
      </c>
      <c r="X30" s="860" t="s">
        <v>186</v>
      </c>
      <c r="Y30" s="861"/>
      <c r="Z30" s="853"/>
      <c r="AA30" s="854"/>
      <c r="AB30" s="854"/>
      <c r="AC30" s="854"/>
      <c r="AD30" s="854"/>
      <c r="AE30" s="59" t="s">
        <v>13</v>
      </c>
      <c r="AK30" s="814">
        <v>1.3</v>
      </c>
      <c r="AL30" s="815"/>
      <c r="AM30" s="815"/>
      <c r="AN30" s="815"/>
      <c r="AO30" s="67" t="s">
        <v>13</v>
      </c>
      <c r="AR30" s="921"/>
      <c r="AS30" s="918"/>
      <c r="AT30" s="918"/>
      <c r="AU30" s="919"/>
    </row>
    <row r="31" spans="2:48" ht="27" customHeight="1" thickTop="1" thickBot="1" x14ac:dyDescent="0.2">
      <c r="B31" s="888" t="s">
        <v>375</v>
      </c>
      <c r="C31" s="839"/>
      <c r="D31" s="839"/>
      <c r="E31" s="840"/>
      <c r="F31" s="874">
        <v>54.1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AD25" sqref="AD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107.3</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97.6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107.3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107.3</v>
      </c>
      <c r="P27" s="863"/>
      <c r="Q27" s="863"/>
      <c r="R27" s="863"/>
      <c r="S27" s="59" t="s">
        <v>38</v>
      </c>
      <c r="T27" s="80"/>
      <c r="U27" s="80"/>
      <c r="X27" s="78" t="s">
        <v>39</v>
      </c>
      <c r="Y27" s="81"/>
      <c r="AG27" s="68"/>
      <c r="AH27" s="68"/>
      <c r="AI27" s="68"/>
      <c r="AJ27" s="68"/>
      <c r="AK27" s="905">
        <f>+AG18+O27</f>
        <v>107.3</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107.3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97.6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22.7</v>
      </c>
      <c r="G30" s="875"/>
      <c r="H30" s="234" t="s">
        <v>198</v>
      </c>
      <c r="L30" s="872"/>
      <c r="O30" s="71"/>
      <c r="Q30" s="862">
        <f>+ROUND(Z28,1)+ROUND(Z29,1)+ROUND(Z30,1)</f>
        <v>107.3</v>
      </c>
      <c r="R30" s="863"/>
      <c r="S30" s="863"/>
      <c r="T30" s="863"/>
      <c r="U30" s="59" t="s">
        <v>16</v>
      </c>
      <c r="X30" s="860" t="s">
        <v>186</v>
      </c>
      <c r="Y30" s="861"/>
      <c r="Z30" s="853"/>
      <c r="AA30" s="854"/>
      <c r="AB30" s="854"/>
      <c r="AC30" s="854"/>
      <c r="AD30" s="854"/>
      <c r="AE30" s="59" t="s">
        <v>13</v>
      </c>
      <c r="AK30" s="814">
        <v>24.9</v>
      </c>
      <c r="AL30" s="815"/>
      <c r="AM30" s="815"/>
      <c r="AN30" s="815"/>
      <c r="AO30" s="67" t="s">
        <v>13</v>
      </c>
      <c r="AR30" s="921"/>
      <c r="AS30" s="918"/>
      <c r="AT30" s="918"/>
      <c r="AU30" s="919"/>
    </row>
    <row r="31" spans="2:48" ht="27" customHeight="1" thickTop="1" thickBot="1" x14ac:dyDescent="0.2">
      <c r="B31" s="888" t="s">
        <v>375</v>
      </c>
      <c r="C31" s="839"/>
      <c r="D31" s="839"/>
      <c r="E31" s="840"/>
      <c r="F31" s="874">
        <v>97.6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3" workbookViewId="0">
      <selection activeCell="AD25" sqref="AD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515.20000000000005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468.4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515.20000000000005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515.20000000000005</v>
      </c>
      <c r="P27" s="863"/>
      <c r="Q27" s="863"/>
      <c r="R27" s="863"/>
      <c r="S27" s="59" t="s">
        <v>38</v>
      </c>
      <c r="T27" s="80"/>
      <c r="U27" s="80"/>
      <c r="X27" s="78" t="s">
        <v>39</v>
      </c>
      <c r="Y27" s="81"/>
      <c r="AG27" s="68"/>
      <c r="AH27" s="68"/>
      <c r="AI27" s="68"/>
      <c r="AJ27" s="68"/>
      <c r="AK27" s="905">
        <f>+AG18+O27</f>
        <v>515.20000000000005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515.20000000000005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468.4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32.799999999999997</v>
      </c>
      <c r="G30" s="875"/>
      <c r="H30" s="234" t="s">
        <v>198</v>
      </c>
      <c r="L30" s="872"/>
      <c r="O30" s="71"/>
      <c r="Q30" s="862">
        <f>+ROUND(Z28,1)+ROUND(Z29,1)+ROUND(Z30,1)</f>
        <v>515.20000000000005</v>
      </c>
      <c r="R30" s="863"/>
      <c r="S30" s="863"/>
      <c r="T30" s="863"/>
      <c r="U30" s="59" t="s">
        <v>16</v>
      </c>
      <c r="X30" s="860" t="s">
        <v>186</v>
      </c>
      <c r="Y30" s="861"/>
      <c r="Z30" s="853"/>
      <c r="AA30" s="854"/>
      <c r="AB30" s="854"/>
      <c r="AC30" s="854"/>
      <c r="AD30" s="854"/>
      <c r="AE30" s="59" t="s">
        <v>13</v>
      </c>
      <c r="AK30" s="814">
        <v>36.1</v>
      </c>
      <c r="AL30" s="815"/>
      <c r="AM30" s="815"/>
      <c r="AN30" s="815"/>
      <c r="AO30" s="67" t="s">
        <v>13</v>
      </c>
      <c r="AR30" s="921"/>
      <c r="AS30" s="918"/>
      <c r="AT30" s="918"/>
      <c r="AU30" s="919"/>
    </row>
    <row r="31" spans="2:48" ht="27" customHeight="1" thickTop="1" thickBot="1" x14ac:dyDescent="0.2">
      <c r="B31" s="888" t="s">
        <v>375</v>
      </c>
      <c r="C31" s="839"/>
      <c r="D31" s="839"/>
      <c r="E31" s="840"/>
      <c r="F31" s="874">
        <v>468.4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3" workbookViewId="0">
      <selection activeCell="AD25" sqref="AD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住宅情報館株式会社</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27.2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24.7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27.2</v>
      </c>
      <c r="P27" s="863"/>
      <c r="Q27" s="863"/>
      <c r="R27" s="863"/>
      <c r="S27" s="59" t="s">
        <v>38</v>
      </c>
      <c r="T27" s="80"/>
      <c r="U27" s="80"/>
      <c r="X27" s="78" t="s">
        <v>39</v>
      </c>
      <c r="Y27" s="81"/>
      <c r="AG27" s="68"/>
      <c r="AH27" s="68"/>
      <c r="AI27" s="68"/>
      <c r="AJ27" s="68"/>
      <c r="AK27" s="905">
        <f>+AG18+O27</f>
        <v>27.2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24.7</v>
      </c>
      <c r="G29" s="875"/>
      <c r="H29" s="234" t="s">
        <v>198</v>
      </c>
      <c r="L29" s="872"/>
      <c r="O29" s="71"/>
      <c r="P29" s="163"/>
      <c r="Q29" s="66" t="s">
        <v>183</v>
      </c>
      <c r="R29" s="839" t="s">
        <v>33</v>
      </c>
      <c r="S29" s="855"/>
      <c r="T29" s="855"/>
      <c r="U29" s="856"/>
      <c r="V29" s="63"/>
      <c r="W29" s="82"/>
      <c r="X29" s="860" t="s">
        <v>315</v>
      </c>
      <c r="Y29" s="861"/>
      <c r="Z29" s="853">
        <v>27.2</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22</v>
      </c>
      <c r="G30" s="875"/>
      <c r="H30" s="234" t="s">
        <v>198</v>
      </c>
      <c r="L30" s="872"/>
      <c r="O30" s="71"/>
      <c r="Q30" s="862">
        <f>+ROUND(Z28,1)+ROUND(Z29,1)+ROUND(Z30,1)</f>
        <v>27.2</v>
      </c>
      <c r="R30" s="863"/>
      <c r="S30" s="863"/>
      <c r="T30" s="863"/>
      <c r="U30" s="59" t="s">
        <v>16</v>
      </c>
      <c r="X30" s="860" t="s">
        <v>186</v>
      </c>
      <c r="Y30" s="861"/>
      <c r="Z30" s="853"/>
      <c r="AA30" s="854"/>
      <c r="AB30" s="854"/>
      <c r="AC30" s="854"/>
      <c r="AD30" s="854"/>
      <c r="AE30" s="59" t="s">
        <v>13</v>
      </c>
      <c r="AK30" s="814">
        <v>24.2</v>
      </c>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80" zoomScaleNormal="80" workbookViewId="0">
      <selection activeCell="M20" sqref="M20"/>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　住宅情報館株式会社</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124.3</v>
      </c>
      <c r="M9" s="507">
        <f>IF(OR(ｷ.紙くず!F24&gt;0,ｷ.紙くず!F24&lt;0),ｷ.紙くず!F24,IF(M$19&gt;0,"0",0))</f>
        <v>85.2</v>
      </c>
      <c r="N9" s="507">
        <f>IF(OR(ｸ.木くず!F24&gt;0,ｸ.木くず!F24&lt;0),ｸ.木くず!F24,IF(N$19&gt;0,"0",0))</f>
        <v>290.2</v>
      </c>
      <c r="O9" s="507">
        <f>IF(OR(ｹ.繊維くず!F24&gt;0,ｹ.繊維くず!F24&lt;0),ｹ.繊維くず!F24,IF(O$19&gt;0,"0",0))</f>
        <v>0.4</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54.1</v>
      </c>
      <c r="T9" s="507">
        <f>IF(OR(ｾ.ｶﾞﾗｽ･ｺﾝｸﾘ･陶磁器くず!F24&gt;0,ｾ.ｶﾞﾗｽ･ｺﾝｸﾘ･陶磁器くず!F24&lt;0),ｾ.ｶﾞﾗｽ･ｺﾝｸﾘ･陶磁器くず!F24,IF(T$19&gt;0,"0",0))</f>
        <v>97.6</v>
      </c>
      <c r="U9" s="507">
        <f>IF(OR(ｿ.鉱さい!F24&gt;0,ｿ.鉱さい!F24&lt;0),ｿ.鉱さい!F24,IF(U$19&gt;0,"0",0))</f>
        <v>0</v>
      </c>
      <c r="V9" s="507">
        <f>IF(OR(ﾀ.がれき類!F24&gt;0,ﾀ.がれき類!F24&lt;0),ﾀ.がれき類!F24,IF(V$19&gt;0,"0",0))</f>
        <v>468.4</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24.7</v>
      </c>
      <c r="AA9" s="509">
        <f>IF(SUM(G9:Z9)&gt;0,SUM(G9:Z9),IF(AA$19&gt;0,"0",0))</f>
        <v>1144.8999999999999</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124.3</v>
      </c>
      <c r="M14" s="513">
        <f>IF(OR(ｷ.紙くず!F29&gt;0,ｷ.紙くず!F29&lt;0),ｷ.紙くず!F29,IF(M$19&gt;0,"0",0))</f>
        <v>85.2</v>
      </c>
      <c r="N14" s="513">
        <f>IF(OR(ｸ.木くず!F29&gt;0,ｸ.木くず!F29&lt;0),ｸ.木くず!F29,IF(N$19&gt;0,"0",0))</f>
        <v>290.2</v>
      </c>
      <c r="O14" s="513">
        <f>IF(OR(ｹ.繊維くず!F29&gt;0,ｹ.繊維くず!F29&lt;0),ｹ.繊維くず!F29,IF(O$19&gt;0,"0",0))</f>
        <v>0.4</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54.1</v>
      </c>
      <c r="T14" s="513">
        <f>IF(OR(ｾ.ｶﾞﾗｽ･ｺﾝｸﾘ･陶磁器くず!F29&gt;0,ｾ.ｶﾞﾗｽ･ｺﾝｸﾘ･陶磁器くず!F29&lt;0),ｾ.ｶﾞﾗｽ･ｺﾝｸﾘ･陶磁器くず!F29,IF(T$19&gt;0,"0",0))</f>
        <v>97.6</v>
      </c>
      <c r="U14" s="513">
        <f>IF(OR(ｿ.鉱さい!F29&gt;0,ｿ.鉱さい!F29&lt;0),ｿ.鉱さい!F29,IF(U$19&gt;0,"0",0))</f>
        <v>0</v>
      </c>
      <c r="V14" s="513">
        <f>IF(OR(ﾀ.がれき類!F29&gt;0,ﾀ.がれき類!F29&lt;0),ﾀ.がれき類!F29,IF(V$19&gt;0,"0",0))</f>
        <v>468.4</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24.7</v>
      </c>
      <c r="AA14" s="515">
        <f t="shared" si="0"/>
        <v>1144.8999999999999</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2.4</v>
      </c>
      <c r="M15" s="513">
        <f>IF(OR(ｷ.紙くず!F30&gt;0,ｷ.紙くず!F30&lt;0),ｷ.紙くず!F30,IF(M$19&gt;0,"0",0))</f>
        <v>0.5</v>
      </c>
      <c r="N15" s="513">
        <f>IF(OR(ｸ.木くず!F30&gt;0,ｸ.木くず!F30&lt;0),ｸ.木くず!F30,IF(N$19&gt;0,"0",0))</f>
        <v>114.7</v>
      </c>
      <c r="O15" s="513">
        <f>IF(OR(ｹ.繊維くず!F30&gt;0,ｹ.繊維くず!F30&lt;0),ｹ.繊維くず!F30,IF(O$19&gt;0,"0",0))</f>
        <v>0.4</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1.2</v>
      </c>
      <c r="T15" s="513">
        <f>IF(OR(ｾ.ｶﾞﾗｽ･ｺﾝｸﾘ･陶磁器くず!F30&gt;0,ｾ.ｶﾞﾗｽ･ｺﾝｸﾘ･陶磁器くず!F30&lt;0),ｾ.ｶﾞﾗｽ･ｺﾝｸﾘ･陶磁器くず!F30,IF(T$19&gt;0,"0",0))</f>
        <v>22.7</v>
      </c>
      <c r="U15" s="513">
        <f>IF(OR(ｿ.鉱さい!F30&gt;0,ｿ.鉱さい!F30&lt;0),ｿ.鉱さい!F30,IF(U$19&gt;0,"0",0))</f>
        <v>0</v>
      </c>
      <c r="V15" s="513">
        <f>IF(OR(ﾀ.がれき類!F30&gt;0,ﾀ.がれき類!F30&lt;0),ﾀ.がれき類!F30,IF(V$19&gt;0,"0",0))</f>
        <v>32.799999999999997</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22</v>
      </c>
      <c r="AA15" s="515">
        <f t="shared" si="0"/>
        <v>196.7</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124.3</v>
      </c>
      <c r="M16" s="513">
        <f>IF(OR(ｷ.紙くず!F31&gt;0,ｷ.紙くず!F31&lt;0),ｷ.紙くず!F31,IF(M$19&gt;0,"0",0))</f>
        <v>85.2</v>
      </c>
      <c r="N16" s="513">
        <f>IF(OR(ｸ.木くず!F31&gt;0,ｸ.木くず!F31&lt;0),ｸ.木くず!F31,IF(N$19&gt;0,"0",0))</f>
        <v>290.2</v>
      </c>
      <c r="O16" s="513">
        <f>IF(OR(ｹ.繊維くず!F31&gt;0,ｹ.繊維くず!F31&lt;0),ｹ.繊維くず!F31,IF(O$19&gt;0,"0",0))</f>
        <v>0.4</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54.1</v>
      </c>
      <c r="T16" s="513">
        <f>IF(OR(ｾ.ｶﾞﾗｽ･ｺﾝｸﾘ･陶磁器くず!F31&gt;0,ｾ.ｶﾞﾗｽ･ｺﾝｸﾘ･陶磁器くず!F31&lt;0),ｾ.ｶﾞﾗｽ･ｺﾝｸﾘ･陶磁器くず!F31,IF(T$19&gt;0,"0",0))</f>
        <v>97.6</v>
      </c>
      <c r="U16" s="513">
        <f>IF(OR(ｿ.鉱さい!F31&gt;0,ｿ.鉱さい!F31&lt;0),ｿ.鉱さい!F31,IF(U$19&gt;0,"0",0))</f>
        <v>0</v>
      </c>
      <c r="V16" s="513">
        <f>IF(OR(ﾀ.がれき類!F31&gt;0,ﾀ.がれき類!F31&lt;0),ﾀ.がれき類!F31,IF(V$19&gt;0,"0",0))</f>
        <v>468.4</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t="str">
        <f>IF(OR(ﾄ.混合廃棄物その他!F31&gt;0,ﾄ.混合廃棄物その他!F31&lt;0),ﾄ.混合廃棄物その他!F31,IF(Z$19&gt;0,"0",0))</f>
        <v>0</v>
      </c>
      <c r="AA16" s="515">
        <f t="shared" si="0"/>
        <v>1120.1999999999998</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0</v>
      </c>
      <c r="J19" s="519">
        <f t="shared" si="1"/>
        <v>0</v>
      </c>
      <c r="K19" s="519">
        <f t="shared" si="1"/>
        <v>0</v>
      </c>
      <c r="L19" s="519">
        <f t="shared" si="1"/>
        <v>136.69999999999999</v>
      </c>
      <c r="M19" s="519">
        <f t="shared" si="1"/>
        <v>93.7</v>
      </c>
      <c r="N19" s="519">
        <f t="shared" si="1"/>
        <v>319.10000000000002</v>
      </c>
      <c r="O19" s="519">
        <f t="shared" si="1"/>
        <v>0.4</v>
      </c>
      <c r="P19" s="519">
        <f t="shared" si="1"/>
        <v>0</v>
      </c>
      <c r="Q19" s="519">
        <f t="shared" si="1"/>
        <v>0</v>
      </c>
      <c r="R19" s="519">
        <f t="shared" si="1"/>
        <v>0</v>
      </c>
      <c r="S19" s="519">
        <f t="shared" si="1"/>
        <v>59.5</v>
      </c>
      <c r="T19" s="519">
        <f t="shared" si="1"/>
        <v>107.3</v>
      </c>
      <c r="U19" s="519">
        <f t="shared" si="1"/>
        <v>0</v>
      </c>
      <c r="V19" s="519">
        <f t="shared" si="1"/>
        <v>515.20000000000005</v>
      </c>
      <c r="W19" s="519">
        <f t="shared" si="1"/>
        <v>0</v>
      </c>
      <c r="X19" s="519">
        <f t="shared" si="1"/>
        <v>0</v>
      </c>
      <c r="Y19" s="519">
        <f t="shared" si="1"/>
        <v>0</v>
      </c>
      <c r="Z19" s="520">
        <f t="shared" si="1"/>
        <v>27.2</v>
      </c>
      <c r="AA19" s="521">
        <f t="shared" ref="AA19:AA25" si="2">SUM(G19:Z19)</f>
        <v>1259.1000000000001</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0</v>
      </c>
      <c r="J37" s="554">
        <f t="shared" si="8"/>
        <v>0</v>
      </c>
      <c r="K37" s="554">
        <f t="shared" si="8"/>
        <v>0</v>
      </c>
      <c r="L37" s="554">
        <f t="shared" si="8"/>
        <v>136.69999999999999</v>
      </c>
      <c r="M37" s="554">
        <f t="shared" si="8"/>
        <v>93.7</v>
      </c>
      <c r="N37" s="554">
        <f t="shared" si="8"/>
        <v>319.10000000000002</v>
      </c>
      <c r="O37" s="554">
        <f t="shared" si="8"/>
        <v>0.4</v>
      </c>
      <c r="P37" s="554">
        <f t="shared" si="8"/>
        <v>0</v>
      </c>
      <c r="Q37" s="554">
        <f t="shared" si="8"/>
        <v>0</v>
      </c>
      <c r="R37" s="554">
        <f t="shared" si="8"/>
        <v>0</v>
      </c>
      <c r="S37" s="554">
        <f t="shared" si="8"/>
        <v>59.5</v>
      </c>
      <c r="T37" s="554">
        <f t="shared" si="8"/>
        <v>107.3</v>
      </c>
      <c r="U37" s="554">
        <f t="shared" si="8"/>
        <v>0</v>
      </c>
      <c r="V37" s="554">
        <f t="shared" si="8"/>
        <v>515.20000000000005</v>
      </c>
      <c r="W37" s="554">
        <f t="shared" si="8"/>
        <v>0</v>
      </c>
      <c r="X37" s="554">
        <f t="shared" si="8"/>
        <v>0</v>
      </c>
      <c r="Y37" s="554">
        <f t="shared" si="8"/>
        <v>0</v>
      </c>
      <c r="Z37" s="555">
        <f t="shared" si="8"/>
        <v>27.2</v>
      </c>
      <c r="AA37" s="556">
        <f t="shared" si="4"/>
        <v>1259.1000000000001</v>
      </c>
    </row>
    <row r="38" spans="2:27" ht="24" customHeight="1" x14ac:dyDescent="0.15">
      <c r="B38" s="186"/>
      <c r="C38" s="939"/>
      <c r="D38" s="247"/>
      <c r="E38" s="245" t="s">
        <v>319</v>
      </c>
      <c r="F38" s="585"/>
      <c r="G38" s="545">
        <f t="shared" ref="G38:Z38" si="9">SUM(G39:G41)</f>
        <v>0</v>
      </c>
      <c r="H38" s="545">
        <f t="shared" si="9"/>
        <v>0</v>
      </c>
      <c r="I38" s="545">
        <f t="shared" si="9"/>
        <v>0</v>
      </c>
      <c r="J38" s="545">
        <f t="shared" si="9"/>
        <v>0</v>
      </c>
      <c r="K38" s="545">
        <f t="shared" si="9"/>
        <v>0</v>
      </c>
      <c r="L38" s="545">
        <f t="shared" si="9"/>
        <v>136.69999999999999</v>
      </c>
      <c r="M38" s="545">
        <f t="shared" si="9"/>
        <v>93.7</v>
      </c>
      <c r="N38" s="545">
        <f t="shared" si="9"/>
        <v>319.10000000000002</v>
      </c>
      <c r="O38" s="545">
        <f t="shared" si="9"/>
        <v>0.4</v>
      </c>
      <c r="P38" s="545">
        <f t="shared" si="9"/>
        <v>0</v>
      </c>
      <c r="Q38" s="545">
        <f t="shared" si="9"/>
        <v>0</v>
      </c>
      <c r="R38" s="545">
        <f t="shared" si="9"/>
        <v>0</v>
      </c>
      <c r="S38" s="545">
        <f t="shared" si="9"/>
        <v>59.5</v>
      </c>
      <c r="T38" s="545">
        <f t="shared" si="9"/>
        <v>107.3</v>
      </c>
      <c r="U38" s="545">
        <f t="shared" si="9"/>
        <v>0</v>
      </c>
      <c r="V38" s="545">
        <f t="shared" si="9"/>
        <v>515.20000000000005</v>
      </c>
      <c r="W38" s="545">
        <f t="shared" si="9"/>
        <v>0</v>
      </c>
      <c r="X38" s="545">
        <f t="shared" si="9"/>
        <v>0</v>
      </c>
      <c r="Y38" s="545">
        <f t="shared" si="9"/>
        <v>0</v>
      </c>
      <c r="Z38" s="546">
        <f t="shared" si="9"/>
        <v>27.2</v>
      </c>
      <c r="AA38" s="547">
        <f t="shared" si="4"/>
        <v>1259.1000000000001</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136.69999999999999</v>
      </c>
      <c r="M39" s="548">
        <f>+ｷ.紙くず!$Z$28</f>
        <v>93.7</v>
      </c>
      <c r="N39" s="548">
        <f>+ｸ.木くず!$Z$28</f>
        <v>319.10000000000002</v>
      </c>
      <c r="O39" s="548">
        <f>+ｹ.繊維くず!$Z$28</f>
        <v>0.4</v>
      </c>
      <c r="P39" s="548">
        <f>+ｺ.動植物性残さ!$Z$28</f>
        <v>0</v>
      </c>
      <c r="Q39" s="548">
        <f>+ｻ.動物系固形不要物!$Z$28</f>
        <v>0</v>
      </c>
      <c r="R39" s="548">
        <f>+ｼ.ｺﾞﾑくず!$Z$28</f>
        <v>0</v>
      </c>
      <c r="S39" s="548">
        <f>+ｽ.金属くず!$Z$28</f>
        <v>59.5</v>
      </c>
      <c r="T39" s="548">
        <f>+ｾ.ｶﾞﾗｽ･ｺﾝｸﾘ･陶磁器くず!$Z$28</f>
        <v>107.3</v>
      </c>
      <c r="U39" s="548">
        <f>+ｿ.鉱さい!$Z$28</f>
        <v>0</v>
      </c>
      <c r="V39" s="548">
        <f>+ﾀ.がれき類!$Z$28</f>
        <v>515.20000000000005</v>
      </c>
      <c r="W39" s="548">
        <f>+ﾁ.動物のふん尿!$Z$28</f>
        <v>0</v>
      </c>
      <c r="X39" s="548">
        <f>+ﾂ.動物の死体!$Z$28</f>
        <v>0</v>
      </c>
      <c r="Y39" s="548">
        <f>+ﾃ.ばいじん!$Z$28</f>
        <v>0</v>
      </c>
      <c r="Z39" s="549">
        <f>+ﾄ.混合廃棄物その他!$Z$28</f>
        <v>0</v>
      </c>
      <c r="AA39" s="550">
        <f t="shared" si="4"/>
        <v>1231.9000000000001</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27.2</v>
      </c>
      <c r="AA40" s="550">
        <f t="shared" si="4"/>
        <v>27.2</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0</v>
      </c>
      <c r="I43" s="557">
        <f>+ｳ.廃油!$AK$27</f>
        <v>0</v>
      </c>
      <c r="J43" s="557">
        <f>+ｴ.廃酸!$AK$27</f>
        <v>0</v>
      </c>
      <c r="K43" s="557">
        <f>+ｵ.廃ｱﾙｶﾘ!$AK$27</f>
        <v>0</v>
      </c>
      <c r="L43" s="557">
        <f>+ｶ.廃ﾌﾟﾗ類!$AK$27</f>
        <v>136.69999999999999</v>
      </c>
      <c r="M43" s="557">
        <f>+ｷ.紙くず!$AK$27</f>
        <v>93.7</v>
      </c>
      <c r="N43" s="557">
        <f>+ｸ.木くず!$AK$27</f>
        <v>319.10000000000002</v>
      </c>
      <c r="O43" s="557">
        <f>+ｹ.繊維くず!$AK$27</f>
        <v>0.4</v>
      </c>
      <c r="P43" s="557">
        <f>+ｺ.動植物性残さ!$AK$27</f>
        <v>0</v>
      </c>
      <c r="Q43" s="557">
        <f>+ｻ.動物系固形不要物!$AK$27</f>
        <v>0</v>
      </c>
      <c r="R43" s="557">
        <f>+ｼ.ｺﾞﾑくず!$AK$27</f>
        <v>0</v>
      </c>
      <c r="S43" s="557">
        <f>+ｽ.金属くず!$AK$27</f>
        <v>59.5</v>
      </c>
      <c r="T43" s="557">
        <f>+ｾ.ｶﾞﾗｽ･ｺﾝｸﾘ･陶磁器くず!$AK$27</f>
        <v>107.3</v>
      </c>
      <c r="U43" s="557">
        <f>+ｿ.鉱さい!$AK$27</f>
        <v>0</v>
      </c>
      <c r="V43" s="557">
        <f>+ﾀ.がれき類!$AK$27</f>
        <v>515.20000000000005</v>
      </c>
      <c r="W43" s="557">
        <f>+ﾁ.動物のふん尿!$AK$27</f>
        <v>0</v>
      </c>
      <c r="X43" s="557">
        <f>+ﾂ.動物の死体!$AK$27</f>
        <v>0</v>
      </c>
      <c r="Y43" s="557">
        <f>+ﾃ.ばいじん!$AK$27</f>
        <v>0</v>
      </c>
      <c r="Z43" s="558">
        <f>+ﾄ.混合廃棄物その他!$AK$27</f>
        <v>27.2</v>
      </c>
      <c r="AA43" s="559">
        <f t="shared" si="4"/>
        <v>1259.1000000000001</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2.6</v>
      </c>
      <c r="M44" s="560">
        <f>+ｷ.紙くず!$AK$30</f>
        <v>0.5</v>
      </c>
      <c r="N44" s="560">
        <f>+ｸ.木くず!$AK$30</f>
        <v>126.1</v>
      </c>
      <c r="O44" s="560">
        <f>+ｹ.繊維くず!$AK$30</f>
        <v>0.4</v>
      </c>
      <c r="P44" s="560">
        <f>+ｺ.動植物性残さ!$AK$30</f>
        <v>0</v>
      </c>
      <c r="Q44" s="560">
        <f>+ｻ.動物系固形不要物!$AK$30</f>
        <v>0</v>
      </c>
      <c r="R44" s="560">
        <f>+ｼ.ｺﾞﾑくず!$AK$30</f>
        <v>0</v>
      </c>
      <c r="S44" s="560">
        <f>+ｽ.金属くず!$AK$30</f>
        <v>1.3</v>
      </c>
      <c r="T44" s="560">
        <f>+ｾ.ｶﾞﾗｽ･ｺﾝｸﾘ･陶磁器くず!$AK$30</f>
        <v>24.9</v>
      </c>
      <c r="U44" s="560">
        <f>+ｿ.鉱さい!$AK$30</f>
        <v>0</v>
      </c>
      <c r="V44" s="560">
        <f>+ﾀ.がれき類!$AK$30</f>
        <v>36.1</v>
      </c>
      <c r="W44" s="560">
        <f>+ﾁ.動物のふん尿!$AK$30</f>
        <v>0</v>
      </c>
      <c r="X44" s="560">
        <f>+ﾂ.動物の死体!$AK$30</f>
        <v>0</v>
      </c>
      <c r="Y44" s="560">
        <f>+ﾃ.ばいじん!$AK$30</f>
        <v>0</v>
      </c>
      <c r="Z44" s="561">
        <f>+ﾄ.混合廃棄物その他!$AK$30</f>
        <v>24.2</v>
      </c>
      <c r="AA44" s="562">
        <f t="shared" si="4"/>
        <v>216.1</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136.69999999999999</v>
      </c>
      <c r="M45" s="563">
        <f>+ｷ.紙くず!$AR$24</f>
        <v>93.7</v>
      </c>
      <c r="N45" s="563">
        <f>+ｸ.木くず!$AR$24</f>
        <v>319.10000000000002</v>
      </c>
      <c r="O45" s="563">
        <f>+ｹ.繊維くず!$AR$24</f>
        <v>0.4</v>
      </c>
      <c r="P45" s="563">
        <f>+ｺ.動植物性残さ!$AR$24</f>
        <v>0</v>
      </c>
      <c r="Q45" s="563">
        <f>+ｻ.動物系固形不要物!$AR$24</f>
        <v>0</v>
      </c>
      <c r="R45" s="563">
        <f>+ｼ.ｺﾞﾑくず!$AR$24</f>
        <v>0</v>
      </c>
      <c r="S45" s="563">
        <f>+ｽ.金属くず!$AR$24</f>
        <v>59.5</v>
      </c>
      <c r="T45" s="563">
        <f>+ｾ.ｶﾞﾗｽ･ｺﾝｸﾘ･陶磁器くず!$AR$24</f>
        <v>107.3</v>
      </c>
      <c r="U45" s="563">
        <f>+ｿ.鉱さい!$AR$24</f>
        <v>0</v>
      </c>
      <c r="V45" s="563">
        <f>+ﾀ.がれき類!$AR$24</f>
        <v>515.20000000000005</v>
      </c>
      <c r="W45" s="563">
        <f>+ﾁ.動物のふん尿!$AR$24</f>
        <v>0</v>
      </c>
      <c r="X45" s="563">
        <f>+ﾂ.動物の死体!$AR$24</f>
        <v>0</v>
      </c>
      <c r="Y45" s="563">
        <f>+ﾃ.ばいじん!$AR$24</f>
        <v>0</v>
      </c>
      <c r="Z45" s="564">
        <f>+ﾄ.混合廃棄物その他!$AR$24</f>
        <v>0</v>
      </c>
      <c r="AA45" s="565">
        <f t="shared" si="4"/>
        <v>1231.9000000000001</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261</v>
      </c>
      <c r="M55" s="634">
        <f t="shared" si="10"/>
        <v>178.9</v>
      </c>
      <c r="N55" s="634">
        <f t="shared" si="10"/>
        <v>609.29999999999995</v>
      </c>
      <c r="O55" s="634">
        <f t="shared" si="10"/>
        <v>0.8</v>
      </c>
      <c r="P55" s="634">
        <f t="shared" si="10"/>
        <v>0</v>
      </c>
      <c r="Q55" s="634">
        <f t="shared" si="10"/>
        <v>0</v>
      </c>
      <c r="R55" s="634">
        <f t="shared" si="10"/>
        <v>0</v>
      </c>
      <c r="S55" s="634">
        <f t="shared" si="10"/>
        <v>113.6</v>
      </c>
      <c r="T55" s="634">
        <f t="shared" si="10"/>
        <v>204.89999999999998</v>
      </c>
      <c r="U55" s="634">
        <f t="shared" si="10"/>
        <v>0</v>
      </c>
      <c r="V55" s="634">
        <f t="shared" si="10"/>
        <v>983.6</v>
      </c>
      <c r="W55" s="634">
        <f t="shared" si="10"/>
        <v>0</v>
      </c>
      <c r="X55" s="634">
        <f t="shared" si="10"/>
        <v>0</v>
      </c>
      <c r="Y55" s="634">
        <f t="shared" si="10"/>
        <v>0</v>
      </c>
      <c r="Z55" s="634">
        <f t="shared" si="10"/>
        <v>51.9</v>
      </c>
      <c r="AA55" s="633">
        <f>+AA9+AA19+AA20</f>
        <v>2404</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4" zoomScaleNormal="100" zoomScaleSheetLayoutView="115" workbookViewId="0">
      <selection activeCell="N27" sqref="N27:U27"/>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 年   6 月   7 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神奈川県相模原市中央区富士見2-8-8</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住宅情報館株式会社　代表取締役社長　黒瀬　雄治</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042-704-7071</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　住宅情報館株式会社</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5738</v>
      </c>
      <c r="Q25" s="989"/>
      <c r="R25" s="989"/>
      <c r="S25" s="989"/>
      <c r="T25" s="989"/>
      <c r="U25" s="990"/>
    </row>
    <row r="26" spans="1:22" ht="26.25" customHeight="1" x14ac:dyDescent="0.15">
      <c r="C26" s="1002" t="s">
        <v>11</v>
      </c>
      <c r="D26" s="1003"/>
      <c r="E26" s="1004"/>
      <c r="F26" s="1021" t="str">
        <f>+表紙!F50</f>
        <v>　神奈川県相模原市中央区富士見２－８－８</v>
      </c>
      <c r="G26" s="1022"/>
      <c r="H26" s="1022"/>
      <c r="I26" s="1022"/>
      <c r="J26" s="1022"/>
      <c r="K26" s="1022"/>
      <c r="L26" s="1022"/>
      <c r="M26" s="1022"/>
      <c r="N26" s="454" t="s">
        <v>172</v>
      </c>
      <c r="O26" s="383"/>
      <c r="P26" s="383"/>
      <c r="Q26" s="1016" t="str">
        <f>IF(+表紙!Q50="","",+表紙!Q50)</f>
        <v>　042-704-7071</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新築戸建住宅（木造）</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1926</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　２５名</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8</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1144.8999999999999</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 xml:space="preserve">工場でプレカット加工を実施し、廃材はリサイクルへ回す。
産業廃棄物の発生状況を分析し、適正量の材料発注を行い、
廃棄物の排出を抑制する。
床養生をリサイクル養生へ完全移行。余剰材の引き上げ。
簡易梱包の実施。
</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8</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1259.1000000000001</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引き続き産業廃棄物の発生状況を分析し、適正量の材料発注を行い
廃棄物の排出を抑制する。</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発生現場毎に、廃プラ・紙くず・木くず・繊維くず・金属くず・
ガラス・コンクリートへの分別を社内ルールで制定し、混合をできる限り減らす。</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 xml:space="preserve">引き続き現状の分別を実施し、現場作業員に分別の徹底を指導・
教育する。
</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全ての種類該当なし</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全ての種類該当なし</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全ての種類該当なし</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全ての種類該当なし</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全ての種類該当なし</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優良性評価制度適合の収集運搬業者・処理業者の選定強化。</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1144.8999999999999</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196.7</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1120.1999999999998</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優良性評価制度適合の収集運搬業者・処理業者の選定強化。</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1259.1000000000001</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216.1</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1231.9000000000001</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優良性評価制度適合の収集運搬業者・処理業者の選定強化。</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2024-06-24T07:25:12Z</dcterms:created>
  <dcterms:modified xsi:type="dcterms:W3CDTF">2024-09-09T03:37:30Z</dcterms:modified>
</cp:coreProperties>
</file>