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I32" i="94"/>
  <c r="AA36" i="94"/>
  <c r="AA29" i="94"/>
  <c r="AA44" i="94"/>
  <c r="K226" i="95" s="1"/>
  <c r="K202" i="98" s="1"/>
  <c r="H38" i="94"/>
  <c r="H37" i="94" s="1"/>
  <c r="O38" i="94"/>
  <c r="O37" i="94" s="1"/>
  <c r="O19" i="94" s="1"/>
  <c r="O12" i="94" s="1"/>
  <c r="AK27" i="82"/>
  <c r="X32" i="94"/>
  <c r="X31" i="94" s="1"/>
  <c r="X26" i="94" s="1"/>
  <c r="X18" i="82"/>
  <c r="O16" i="83"/>
  <c r="Y50" i="94" s="1"/>
  <c r="X21" i="83"/>
  <c r="AK27" i="83"/>
  <c r="O16" i="94"/>
  <c r="O9" i="94"/>
  <c r="O55" i="94" s="1"/>
  <c r="O14"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<sst xmlns="http://schemas.openxmlformats.org/spreadsheetml/2006/main" count="3168" uniqueCount="456">
  <si>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</si>
  <si>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</si>
  <si>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</si>
  <si>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</si>
  <si>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</si>
  <si>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</si>
  <si>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</si>
  <si>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</si>
  <si>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</si>
  <si>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</si>
  <si>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</si>
  <si>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</si>
  <si>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</si>
  <si>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</si>
  <si>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</si>
  <si>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</si>
  <si>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</si>
  <si>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</si>
  <si>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</si>
  <si>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</si>
  <si>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</si>
  <si>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</si>
  <si>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</si>
  <si>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</si>
  <si>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</si>
  <si>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</si>
  <si>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</si>
  <si>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</si>
  <si>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</si>
  <si>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</si>
  <si>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</si>
  <si>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</si>
  <si>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</si>
  <si>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</si>
  <si>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</si>
  <si>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</si>
  <si>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</si>
  <si>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</si>
  <si>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</si>
  <si>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</si>
  <si>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</si>
  <si>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</si>
  <si>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</si>
  <si>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</si>
  <si>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</si>
  <si>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</si>
  <si>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</si>
  <si>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</si>
  <si>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</si>
  <si>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</si>
  <si>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</si>
  <si>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</si>
  <si>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</si>
  <si>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</si>
  <si>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</si>
  <si>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</si>
  <si>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</si>
  <si>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</si>
  <si>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</si>
  <si>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</si>
  <si>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</si>
  <si>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</si>
  <si>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</si>
  <si>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</si>
  <si>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</si>
  <si>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</si>
  <si>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</si>
  <si>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</si>
  <si>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</si>
  <si>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</si>
  <si>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</si>
  <si>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</si>
  <si>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</si>
  <si>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</si>
  <si>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</si>
  <si>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</si>
  <si>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</si>
  <si>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</si>
  <si>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</si>
  <si>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</si>
  <si>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</si>
  <si>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</si>
  <si>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</si>
  <si>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</si>
  <si>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</si>
  <si>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</si>
  <si>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</si>
  <si>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</si>
  <si>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</si>
  <si>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</si>
  <si>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</si>
  <si>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</si>
  <si>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</si>
  <si>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</si>
  <si>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</si>
  <si>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</si>
  <si>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</si>
  <si>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</si>
  <si>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</si>
  <si>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</si>
  <si>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</si>
  <si>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</si>
  <si>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</si>
  <si>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</si>
  <si>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</si>
  <si>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</si>
  <si>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</si>
  <si>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</si>
  <si>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</si>
  <si>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</si>
  <si>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</si>
  <si>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</si>
  <si>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</si>
  <si>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</si>
  <si>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</si>
  <si>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</si>
  <si>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</si>
  <si>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</si>
  <si>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</si>
  <si>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</si>
  <si>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</si>
  <si>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</si>
  <si>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</si>
  <si>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</si>
  <si>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</si>
  <si>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</si>
  <si>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</si>
  <si>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</si>
  <si>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</si>
  <si>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</si>
  <si>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</si>
  <si>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</si>
  <si>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</si>
  <si>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</si>
  <si>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</si>
  <si>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</si>
  <si>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</si>
  <si>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</si>
  <si>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</si>
  <si>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</si>
  <si>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</si>
  <si>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</si>
  <si>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</si>
  <si>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</si>
  <si>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</si>
  <si>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</si>
  <si>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</si>
  <si>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</si>
  <si>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</si>
  <si>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</si>
  <si>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</si>
  <si>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</si>
  <si>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</si>
  <si>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</si>
  <si>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</si>
  <si>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</si>
  <si>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</si>
  <si>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</si>
  <si>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</si>
  <si>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</si>
  <si>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</si>
  <si>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</si>
  <si>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</si>
  <si>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</si>
  <si>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</si>
  <si>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</si>
  <si>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</si>
  <si>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</si>
  <si>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</si>
  <si>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</si>
  <si>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</si>
  <si>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</si>
  <si>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</si>
  <si>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</si>
  <si>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</si>
  <si>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</si>
  <si>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</si>
  <si>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</si>
  <si>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</si>
  <si>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</si>
  <si>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</si>
  <si>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</si>
  <si>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</si>
  <si>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</si>
  <si>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</si>
  <si>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</si>
  <si>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</si>
  <si>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</si>
  <si>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</si>
  <si>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</si>
  <si>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</si>
  <si>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</si>
  <si>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</si>
  <si>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</si>
  <si>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</si>
  <si>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</si>
  <si>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</si>
  <si>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</si>
  <si>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</si>
  <si>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</si>
  <si>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</si>
  <si>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</si>
  <si>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</si>
  <si>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</si>
  <si>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</si>
  <si>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</si>
  <si>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</si>
  <si>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</si>
  <si>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</si>
  <si>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</si>
  <si>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</si>
  <si>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</si>
  <si>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</si>
  <si>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</si>
  <si>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</si>
  <si>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</si>
  <si>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</si>
  <si>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</si>
  <si>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</si>
  <si>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</si>
  <si>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</si>
  <si>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</si>
  <si>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</si>
  <si>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</si>
  <si>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</si>
  <si>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</si>
  <si>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</si>
  <si>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</si>
  <si>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</si>
  <si>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</si>
  <si>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</si>
  <si>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</si>
  <si>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</si>
  <si>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</si>
  <si>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</si>
  <si>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</si>
  <si>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</si>
  <si>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</si>
  <si>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</si>
  <si>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</si>
  <si>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</si>
  <si>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</si>
  <si>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</si>
  <si>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</si>
  <si>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</si>
  <si>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</si>
  <si>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</si>
  <si>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</si>
  <si>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</si>
  <si>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</si>
  <si>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</si>
  <si>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</si>
  <si>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</si>
  <si>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</si>
  <si>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</si>
  <si>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</si>
  <si>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</si>
  <si>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</si>
  <si>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</si>
  <si>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</si>
  <si>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</si>
  <si>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</si>
  <si>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</si>
  <si>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</si>
  <si>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</si>
  <si>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</si>
  <si>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</si>
  <si>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</si>
  <si>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</si>
  <si>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</si>
  <si>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</si>
  <si>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</si>
  <si>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</si>
  <si>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</si>
  <si>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</si>
  <si>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</si>
  <si>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</si>
  <si>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</si>
  <si>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</si>
  <si>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</si>
  <si>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</si>
  <si>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</si>
  <si>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</si>
  <si>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</si>
  <si>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</si>
  <si>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</si>
  <si>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</si>
  <si>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</si>
  <si>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</si>
  <si>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</si>
  <si>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</si>
  <si>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</si>
  <si>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</si>
  <si>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</si>
  <si>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</si>
  <si>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</si>
  <si>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</si>
  <si>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</si>
  <si>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</si>
  <si>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</si>
  <si>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</si>
  <si>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</si>
  <si>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</si>
  <si>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</si>
  <si>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</si>
  <si>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</si>
  <si>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</si>
  <si>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</si>
  <si>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</si>
  <si>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</si>
  <si>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</si>
  <si>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</si>
  <si>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</si>
  <si>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</si>
  <si>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</si>
  <si>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</si>
  <si>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</si>
  <si>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</si>
  <si>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</si>
  <si>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</si>
  <si>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</si>
  <si>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</si>
  <si>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</si>
  <si>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</si>
  <si>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</si>
  <si>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</si>
  <si>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</si>
  <si>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</si>
  <si>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</si>
  <si>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</si>
  <si>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</si>
  <si>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</si>
  <si>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</si>
  <si>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</si>
  <si>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</si>
  <si>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</si>
  <si>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</si>
  <si>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</si>
  <si>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</si>
  <si>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</si>
  <si>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</si>
  <si>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</si>
  <si>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</si>
  <si>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</si>
  <si>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</si>
  <si>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</si>
  <si>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</si>
  <si>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</si>
  <si>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</si>
  <si>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</si>
  <si>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</si>
  <si>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</si>
  <si>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</si>
  <si>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</si>
  <si>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</si>
  <si>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</si>
  <si>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</si>
  <si>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</si>
  <si>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</si>
  <si>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</si>
  <si>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</si>
  <si>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</si>
  <si>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</si>
  <si>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</si>
  <si>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</si>
  <si>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</si>
  <si>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</si>
  <si>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</si>
  <si>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</si>
  <si>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</si>
  <si>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</si>
  <si>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</si>
  <si>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</si>
  <si>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</si>
  <si>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</si>
  <si>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</si>
  <si>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</si>
  <si>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</si>
  <si>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</si>
  <si>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</si>
  <si>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</si>
  <si>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</si>
  <si>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</si>
  <si>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</si>
  <si>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</si>
  <si>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</si>
  <si>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</si>
  <si>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</si>
  <si>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</si>
  <si>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</si>
  <si>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</si>
  <si>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</si>
  <si>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</si>
  <si>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</si>
  <si>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</si>
  <si>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</si>
  <si>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</si>
  <si>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</si>
  <si>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</si>
  <si>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</si>
  <si>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</si>
  <si>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</si>
  <si>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</si>
  <si>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</si>
  <si>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</si>
  <si>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</si>
  <si>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</si>
  <si>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</si>
  <si>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</si>
  <si>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</si>
  <si>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</si>
  <si>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</si>
  <si>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</si>
  <si>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</si>
  <si>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</si>
  <si>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</si>
  <si>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</si>
  <si>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</si>
  <si>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</si>
  <si>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</si>
  <si>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</si>
  <si>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</si>
  <si>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</si>
  <si>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</si>
  <si>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</si>
  <si>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</si>
  <si>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</si>
  <si>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</si>
  <si>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</si>
  <si>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</si>
  <si>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</si>
  <si>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</si>
  <si>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</si>
  <si>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</si>
  <si>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</si>
  <si>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</si>
  <si>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</si>
  <si>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</si>
  <si>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</si>
  <si>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</si>
  <si>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</si>
  <si>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</si>
  <si>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</si>
  <si>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</si>
  <si>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</si>
  <si>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  6 月 12 日</t>
    <phoneticPr fontId="3"/>
  </si>
  <si>
    <t>横浜市南区永田北3-40-12</t>
    <rPh sb="0" eb="3">
      <t>ヨコハマシ</t>
    </rPh>
    <rPh sb="3" eb="5">
      <t>ミナミク</t>
    </rPh>
    <rPh sb="5" eb="8">
      <t>ナガタキタ</t>
    </rPh>
    <phoneticPr fontId="3"/>
  </si>
  <si>
    <t>新栄重機土木(株)　代表取締役　新井正和</t>
    <rPh sb="0" eb="2">
      <t>シンエイ</t>
    </rPh>
    <rPh sb="2" eb="4">
      <t>ジュウキ</t>
    </rPh>
    <rPh sb="4" eb="6">
      <t>ドボク</t>
    </rPh>
    <rPh sb="6" eb="9">
      <t>カブ</t>
    </rPh>
    <rPh sb="10" eb="12">
      <t>ダイヒョウ</t>
    </rPh>
    <rPh sb="12" eb="15">
      <t>トリシマリヤク</t>
    </rPh>
    <rPh sb="16" eb="18">
      <t>アライ</t>
    </rPh>
    <rPh sb="18" eb="20">
      <t>マサカズ</t>
    </rPh>
    <phoneticPr fontId="3"/>
  </si>
  <si>
    <t>045-712-3535</t>
    <phoneticPr fontId="3"/>
  </si>
  <si>
    <t>新栄重機土木株式会社（横浜市内作業所）</t>
    <rPh sb="0" eb="2">
      <t>シンエイ</t>
    </rPh>
    <rPh sb="2" eb="4">
      <t>ジュウキ</t>
    </rPh>
    <rPh sb="4" eb="6">
      <t>ドボク</t>
    </rPh>
    <rPh sb="6" eb="8">
      <t>カブシキ</t>
    </rPh>
    <rPh sb="8" eb="10">
      <t>カイシャ</t>
    </rPh>
    <rPh sb="11" eb="15">
      <t>ヨコハマシナイ</t>
    </rPh>
    <rPh sb="15" eb="17">
      <t>サギョウ</t>
    </rPh>
    <rPh sb="17" eb="18">
      <t>ショ</t>
    </rPh>
    <phoneticPr fontId="3"/>
  </si>
  <si>
    <t>横浜市南区永田北3-40-12</t>
    <rPh sb="0" eb="3">
      <t>ヨコハマシ</t>
    </rPh>
    <rPh sb="3" eb="5">
      <t>ミナミク</t>
    </rPh>
    <rPh sb="5" eb="8">
      <t>ナガタキタ</t>
    </rPh>
    <phoneticPr fontId="3"/>
  </si>
  <si>
    <t>045-712-3535</t>
    <phoneticPr fontId="3"/>
  </si>
  <si>
    <t>土木工事業　とび・土工工事業
舗装工事業　水道施設工事業</t>
    <rPh sb="0" eb="2">
      <t>ドボク</t>
    </rPh>
    <rPh sb="2" eb="4">
      <t>コウジ</t>
    </rPh>
    <rPh sb="4" eb="5">
      <t>ギョウ</t>
    </rPh>
    <rPh sb="9" eb="10">
      <t>ツチ</t>
    </rPh>
    <rPh sb="10" eb="11">
      <t>コウ</t>
    </rPh>
    <rPh sb="11" eb="13">
      <t>コウジ</t>
    </rPh>
    <rPh sb="13" eb="14">
      <t>ギョウ</t>
    </rPh>
    <rPh sb="15" eb="17">
      <t>ホソウ</t>
    </rPh>
    <rPh sb="17" eb="19">
      <t>コウジ</t>
    </rPh>
    <rPh sb="19" eb="20">
      <t>ギョウ</t>
    </rPh>
    <rPh sb="21" eb="23">
      <t>スイドウ</t>
    </rPh>
    <rPh sb="23" eb="25">
      <t>シセツ</t>
    </rPh>
    <rPh sb="25" eb="27">
      <t>コウジ</t>
    </rPh>
    <rPh sb="27" eb="28">
      <t>ギョウ</t>
    </rPh>
    <phoneticPr fontId="3"/>
  </si>
  <si>
    <t>　会社（常務）　　　　　　　　　　作業所（現場代理人）　　　　　 　　運転手　　　　　　　　  　　再生業者・最終処分場
　マニフェスト配布　　　　➝　　収集運搬・処分委託契約　　➝　　収集運搬業者　　　➝　　マニフェスト受領　　
　　　　　　　　　　　　　　 　　　　マニフェスト発行　　　　　　　　  　　マニフェスト記載　　　　　
　　　　　　　　　　　　　　　　　　　　　　　　　　　　　　　　　　　　　　　　　　　　　　　　　　　　　　　　　　↓
　マニフェスト・契約書　　　　　返却日記載及び集計　　　　　　　　　　　　　　　　　　 　　　　　必要事項記載　
　５年間保存　　　　　　　←　　マニフェスト・契約書　　　　←　　　　　　　←　　　　　　　←　　マニフェスト返却　
　　　　　　　　　　　　　　 　　  　会社へ提出　　</t>
    <rPh sb="1" eb="3">
      <t>カイシャ</t>
    </rPh>
    <rPh sb="4" eb="6">
      <t>ジョウム</t>
    </rPh>
    <rPh sb="17" eb="19">
      <t>サギョウ</t>
    </rPh>
    <rPh sb="19" eb="20">
      <t>ショ</t>
    </rPh>
    <rPh sb="21" eb="23">
      <t>ゲンバ</t>
    </rPh>
    <rPh sb="23" eb="26">
      <t>ダイリニン</t>
    </rPh>
    <rPh sb="35" eb="38">
      <t>ウンテンシュ</t>
    </rPh>
    <rPh sb="50" eb="52">
      <t>サイセイ</t>
    </rPh>
    <rPh sb="52" eb="54">
      <t>ギョウシャ</t>
    </rPh>
    <rPh sb="94" eb="96">
      <t>シュウシュウ</t>
    </rPh>
    <rPh sb="96" eb="98">
      <t>ウンパン</t>
    </rPh>
    <rPh sb="98" eb="100">
      <t>ギョウシャ</t>
    </rPh>
    <rPh sb="142" eb="144">
      <t>ハッコウ</t>
    </rPh>
    <rPh sb="162" eb="164">
      <t>キサイ</t>
    </rPh>
    <rPh sb="238" eb="241">
      <t>ケイヤクショ</t>
    </rPh>
    <rPh sb="246" eb="248">
      <t>ヘンキャク</t>
    </rPh>
    <rPh sb="248" eb="249">
      <t>ビ</t>
    </rPh>
    <rPh sb="249" eb="251">
      <t>キサイ</t>
    </rPh>
    <rPh sb="251" eb="252">
      <t>オヨ</t>
    </rPh>
    <rPh sb="253" eb="255">
      <t>シュウケイ</t>
    </rPh>
    <rPh sb="279" eb="281">
      <t>ヒツヨウ</t>
    </rPh>
    <rPh sb="281" eb="283">
      <t>ジコウ</t>
    </rPh>
    <rPh sb="283" eb="285">
      <t>キサイ</t>
    </rPh>
    <rPh sb="288" eb="290">
      <t>ゴネン</t>
    </rPh>
    <rPh sb="290" eb="291">
      <t>カン</t>
    </rPh>
    <rPh sb="291" eb="293">
      <t>ホゾン</t>
    </rPh>
    <rPh sb="342" eb="344">
      <t>ヘンキャク</t>
    </rPh>
    <phoneticPr fontId="3"/>
  </si>
  <si>
    <t>　汚泥➝脱水➝再資源化
　廃プラスチック類➝破砕・圧縮・選別➝再資源化・埋立
　木くず➝破砕・圧縮➝燃料化・再資源化
　金属くず➝選別・破砕・溶解➝再資源化
　がれき類➝破砕・選別➝再資源化・埋立
　混合廃棄物➝破砕・選別➝再資源化</t>
    <rPh sb="1" eb="3">
      <t>オデイ</t>
    </rPh>
    <rPh sb="4" eb="6">
      <t>ダッスイ</t>
    </rPh>
    <rPh sb="7" eb="11">
      <t>サイシゲンカ</t>
    </rPh>
    <rPh sb="15" eb="16">
      <t>ハイ</t>
    </rPh>
    <rPh sb="22" eb="23">
      <t>ルイ</t>
    </rPh>
    <rPh sb="24" eb="26">
      <t>ハサイ</t>
    </rPh>
    <rPh sb="27" eb="29">
      <t>アッシュク</t>
    </rPh>
    <rPh sb="30" eb="32">
      <t>センベツ</t>
    </rPh>
    <rPh sb="33" eb="37">
      <t>サイシゲンカ</t>
    </rPh>
    <rPh sb="38" eb="40">
      <t>ウメタテ</t>
    </rPh>
    <rPh sb="43" eb="44">
      <t>キ</t>
    </rPh>
    <rPh sb="47" eb="49">
      <t>ハサイ</t>
    </rPh>
    <rPh sb="50" eb="52">
      <t>アッシュク</t>
    </rPh>
    <rPh sb="53" eb="56">
      <t>ネンリョウカ</t>
    </rPh>
    <rPh sb="57" eb="61">
      <t>サイシゲンカ</t>
    </rPh>
    <rPh sb="64" eb="66">
      <t>キンゾク</t>
    </rPh>
    <rPh sb="69" eb="71">
      <t>センベツ</t>
    </rPh>
    <rPh sb="72" eb="74">
      <t>ハサイ</t>
    </rPh>
    <rPh sb="75" eb="77">
      <t>ヨウカイ</t>
    </rPh>
    <rPh sb="78" eb="79">
      <t>サイ</t>
    </rPh>
    <rPh sb="79" eb="82">
      <t>シゲンカ</t>
    </rPh>
    <rPh sb="88" eb="89">
      <t>ルイ</t>
    </rPh>
    <rPh sb="90" eb="92">
      <t>ハサイ</t>
    </rPh>
    <rPh sb="93" eb="95">
      <t>センベツ</t>
    </rPh>
    <rPh sb="96" eb="100">
      <t>サイシゲンカ</t>
    </rPh>
    <rPh sb="101" eb="103">
      <t>ウメタテ</t>
    </rPh>
    <rPh sb="106" eb="108">
      <t>コンゴウ</t>
    </rPh>
    <rPh sb="108" eb="111">
      <t>ハイキブツ</t>
    </rPh>
    <rPh sb="112" eb="114">
      <t>ハサイ</t>
    </rPh>
    <rPh sb="115" eb="117">
      <t>センベツ</t>
    </rPh>
    <rPh sb="118" eb="122">
      <t>サイシゲンカ</t>
    </rPh>
    <phoneticPr fontId="3"/>
  </si>
  <si>
    <t>新規</t>
    <rPh sb="0" eb="2">
      <t>シンキ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</si>
</sst>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P49" sqref="P49:U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t="s">
        <v>455</v>
      </c>
      <c r="Q49" s="567"/>
      <c r="R49" s="567"/>
      <c r="S49" s="567"/>
      <c r="T49" s="567"/>
      <c r="U49" s="568"/>
    </row>
    <row r="50" spans="3:23" ht="26.25" customHeight="1" x14ac:dyDescent="0.15">
      <c r="C50" s="538" t="s">
        <v>11</v>
      </c>
      <c r="D50" s="539"/>
      <c r="E50" s="540"/>
      <c r="F50" s="549" t="s">
        <v>450</v>
      </c>
      <c r="G50" s="550"/>
      <c r="H50" s="550"/>
      <c r="I50" s="550"/>
      <c r="J50" s="550"/>
      <c r="K50" s="550"/>
      <c r="L50" s="550"/>
      <c r="M50" s="550"/>
      <c r="N50" s="341" t="s">
        <v>172</v>
      </c>
      <c r="O50" s="449"/>
      <c r="P50" s="450"/>
      <c r="Q50" s="553" t="s">
        <v>451</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1340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31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454</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6</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1818.1000000000001</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6</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1046</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1818.1000000000001</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1791.5000000000002</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1046</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1025.9000000000001</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新栄重機土木株式会社（横浜市内作業所）</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8" zoomScaleNormal="100"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8"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0.9</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0.1</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5"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8"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v>
      </c>
      <c r="P27" s="718"/>
      <c r="Q27" s="718"/>
      <c r="R27" s="718"/>
      <c r="S27" s="49" t="s">
        <v>38</v>
      </c>
      <c r="T27" s="70"/>
      <c r="U27" s="70"/>
      <c r="X27" s="68" t="s">
        <v>39</v>
      </c>
      <c r="Y27" s="71"/>
      <c r="AG27" s="58"/>
      <c r="AH27" s="58"/>
      <c r="AI27" s="58"/>
      <c r="AJ27" s="58"/>
      <c r="AK27" s="668">
        <f>+AG18+O27</f>
        <v>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6</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15.7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v>
      </c>
      <c r="P27" s="718"/>
      <c r="Q27" s="718"/>
      <c r="R27" s="718"/>
      <c r="S27" s="49" t="s">
        <v>38</v>
      </c>
      <c r="T27" s="70"/>
      <c r="U27" s="70"/>
      <c r="X27" s="68" t="s">
        <v>39</v>
      </c>
      <c r="Y27" s="71"/>
      <c r="AG27" s="58"/>
      <c r="AH27" s="58"/>
      <c r="AI27" s="58"/>
      <c r="AJ27" s="58"/>
      <c r="AK27" s="668">
        <f>+AG18+O27</f>
        <v>15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15.7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1020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1791.4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1020</v>
      </c>
      <c r="P27" s="718"/>
      <c r="Q27" s="718"/>
      <c r="R27" s="718"/>
      <c r="S27" s="49" t="s">
        <v>38</v>
      </c>
      <c r="T27" s="70"/>
      <c r="U27" s="70"/>
      <c r="X27" s="68" t="s">
        <v>39</v>
      </c>
      <c r="Y27" s="71"/>
      <c r="AG27" s="58"/>
      <c r="AH27" s="58"/>
      <c r="AI27" s="58"/>
      <c r="AJ27" s="58"/>
      <c r="AK27" s="668">
        <f>+AG18+O27</f>
        <v>1020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1791.4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1771.9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20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election activeCell="I34" sqref="I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新栄重機土木株式会社（横浜市内作業所）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3.2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v>
      </c>
      <c r="P27" s="718"/>
      <c r="Q27" s="718"/>
      <c r="R27" s="718"/>
      <c r="S27" s="49" t="s">
        <v>38</v>
      </c>
      <c r="T27" s="70"/>
      <c r="U27" s="70"/>
      <c r="X27" s="68" t="s">
        <v>39</v>
      </c>
      <c r="Y27" s="71"/>
      <c r="AG27" s="58"/>
      <c r="AH27" s="58"/>
      <c r="AI27" s="58"/>
      <c r="AJ27" s="58"/>
      <c r="AK27" s="668">
        <f>+AG18+O27</f>
        <v>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8" zoomScale="80" zoomScaleNormal="80" workbookViewId="0">
      <selection activeCell="I34" sqref="I34"/>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新栄重機土木株式会社（横浜市内作業所）</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0.8</v>
      </c>
      <c r="M9" s="377">
        <f>IF(OR(ｷ.紙くず!F24&gt;0,ｷ.紙くず!F24&lt;0),ｷ.紙くず!F24,IF(M$19&gt;0,"0",0))</f>
        <v>0</v>
      </c>
      <c r="N9" s="377">
        <f>IF(OR(ｸ.木くず!F24&gt;0,ｸ.木くず!F24&lt;0),ｸ.木くず!F24,IF(N$19&gt;0,"0",0))</f>
        <v>6.1</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15.7</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1791.4</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3.2</v>
      </c>
      <c r="AA9" s="379">
        <f>IF(SUM(G9:Z9)&gt;0,SUM(G9:Z9),IF(AA$19&gt;0,"0",0))</f>
        <v>1818.1000000000001</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0.8</v>
      </c>
      <c r="M14" s="383">
        <f>IF(OR(ｷ.紙くず!F29&gt;0,ｷ.紙くず!F29&lt;0),ｷ.紙くず!F29,IF(M$19&gt;0,"0",0))</f>
        <v>0</v>
      </c>
      <c r="N14" s="383">
        <f>IF(OR(ｸ.木くず!F29&gt;0,ｸ.木くず!F29&lt;0),ｸ.木くず!F29,IF(N$19&gt;0,"0",0))</f>
        <v>6.1</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15.7</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1791.4</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3.2</v>
      </c>
      <c r="AA14" s="385">
        <f t="shared" si="0"/>
        <v>1818.1000000000001</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0.7</v>
      </c>
      <c r="M16" s="383">
        <f>IF(OR(ｷ.紙くず!F31&gt;0,ｷ.紙くず!F31&lt;0),ｷ.紙くず!F31,IF(M$19&gt;0,"0",0))</f>
        <v>0</v>
      </c>
      <c r="N16" s="383" t="str">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15.7</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1771.9</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3.2</v>
      </c>
      <c r="AA16" s="385">
        <f t="shared" si="0"/>
        <v>1791.5000000000002</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v>
      </c>
      <c r="I19" s="389">
        <f t="shared" si="1"/>
        <v>0</v>
      </c>
      <c r="J19" s="389">
        <f t="shared" si="1"/>
        <v>0</v>
      </c>
      <c r="K19" s="389">
        <f t="shared" si="1"/>
        <v>0</v>
      </c>
      <c r="L19" s="389">
        <f t="shared" si="1"/>
        <v>1</v>
      </c>
      <c r="M19" s="389">
        <f t="shared" si="1"/>
        <v>0</v>
      </c>
      <c r="N19" s="389">
        <f t="shared" si="1"/>
        <v>6</v>
      </c>
      <c r="O19" s="389">
        <f t="shared" si="1"/>
        <v>0</v>
      </c>
      <c r="P19" s="389">
        <f t="shared" si="1"/>
        <v>0</v>
      </c>
      <c r="Q19" s="389">
        <f t="shared" si="1"/>
        <v>0</v>
      </c>
      <c r="R19" s="389">
        <f t="shared" si="1"/>
        <v>0</v>
      </c>
      <c r="S19" s="389">
        <f t="shared" si="1"/>
        <v>15</v>
      </c>
      <c r="T19" s="389">
        <f t="shared" si="1"/>
        <v>0</v>
      </c>
      <c r="U19" s="389">
        <f t="shared" si="1"/>
        <v>0</v>
      </c>
      <c r="V19" s="389">
        <f t="shared" si="1"/>
        <v>1020</v>
      </c>
      <c r="W19" s="389">
        <f t="shared" si="1"/>
        <v>0</v>
      </c>
      <c r="X19" s="389">
        <f t="shared" si="1"/>
        <v>0</v>
      </c>
      <c r="Y19" s="389">
        <f t="shared" si="1"/>
        <v>0</v>
      </c>
      <c r="Z19" s="390">
        <f t="shared" si="1"/>
        <v>3</v>
      </c>
      <c r="AA19" s="391">
        <f t="shared" ref="AA19:AA25" si="2">SUM(G19:Z19)</f>
        <v>1046</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v>
      </c>
      <c r="I37" s="424">
        <f t="shared" si="8"/>
        <v>0</v>
      </c>
      <c r="J37" s="424">
        <f t="shared" si="8"/>
        <v>0</v>
      </c>
      <c r="K37" s="424">
        <f t="shared" si="8"/>
        <v>0</v>
      </c>
      <c r="L37" s="424">
        <f t="shared" si="8"/>
        <v>1</v>
      </c>
      <c r="M37" s="424">
        <f t="shared" si="8"/>
        <v>0</v>
      </c>
      <c r="N37" s="424">
        <f t="shared" si="8"/>
        <v>6</v>
      </c>
      <c r="O37" s="424">
        <f t="shared" si="8"/>
        <v>0</v>
      </c>
      <c r="P37" s="424">
        <f t="shared" si="8"/>
        <v>0</v>
      </c>
      <c r="Q37" s="424">
        <f t="shared" si="8"/>
        <v>0</v>
      </c>
      <c r="R37" s="424">
        <f t="shared" si="8"/>
        <v>0</v>
      </c>
      <c r="S37" s="424">
        <f t="shared" si="8"/>
        <v>15</v>
      </c>
      <c r="T37" s="424">
        <f t="shared" si="8"/>
        <v>0</v>
      </c>
      <c r="U37" s="424">
        <f t="shared" si="8"/>
        <v>0</v>
      </c>
      <c r="V37" s="424">
        <f t="shared" si="8"/>
        <v>1020</v>
      </c>
      <c r="W37" s="424">
        <f t="shared" si="8"/>
        <v>0</v>
      </c>
      <c r="X37" s="424">
        <f t="shared" si="8"/>
        <v>0</v>
      </c>
      <c r="Y37" s="424">
        <f t="shared" si="8"/>
        <v>0</v>
      </c>
      <c r="Z37" s="425">
        <f t="shared" si="8"/>
        <v>3</v>
      </c>
      <c r="AA37" s="426">
        <f t="shared" si="4"/>
        <v>1046</v>
      </c>
    </row>
    <row r="38" spans="2:27" ht="24" customHeight="1" x14ac:dyDescent="0.15">
      <c r="B38" s="170"/>
      <c r="C38" s="809"/>
      <c r="D38" s="227"/>
      <c r="E38" s="225" t="s">
        <v>319</v>
      </c>
      <c r="F38" s="443"/>
      <c r="G38" s="415">
        <f t="shared" ref="G38:Z38" si="9">SUM(G39:G41)</f>
        <v>0</v>
      </c>
      <c r="H38" s="415">
        <f t="shared" si="9"/>
        <v>1</v>
      </c>
      <c r="I38" s="415">
        <f t="shared" si="9"/>
        <v>0</v>
      </c>
      <c r="J38" s="415">
        <f t="shared" si="9"/>
        <v>0</v>
      </c>
      <c r="K38" s="415">
        <f t="shared" si="9"/>
        <v>0</v>
      </c>
      <c r="L38" s="415">
        <f t="shared" si="9"/>
        <v>0.9</v>
      </c>
      <c r="M38" s="415">
        <f t="shared" si="9"/>
        <v>0</v>
      </c>
      <c r="N38" s="415">
        <f t="shared" si="9"/>
        <v>6</v>
      </c>
      <c r="O38" s="415">
        <f t="shared" si="9"/>
        <v>0</v>
      </c>
      <c r="P38" s="415">
        <f t="shared" si="9"/>
        <v>0</v>
      </c>
      <c r="Q38" s="415">
        <f t="shared" si="9"/>
        <v>0</v>
      </c>
      <c r="R38" s="415">
        <f t="shared" si="9"/>
        <v>0</v>
      </c>
      <c r="S38" s="415">
        <f t="shared" si="9"/>
        <v>15</v>
      </c>
      <c r="T38" s="415">
        <f t="shared" si="9"/>
        <v>0</v>
      </c>
      <c r="U38" s="415">
        <f t="shared" si="9"/>
        <v>0</v>
      </c>
      <c r="V38" s="415">
        <f t="shared" si="9"/>
        <v>1000</v>
      </c>
      <c r="W38" s="415">
        <f t="shared" si="9"/>
        <v>0</v>
      </c>
      <c r="X38" s="415">
        <f t="shared" si="9"/>
        <v>0</v>
      </c>
      <c r="Y38" s="415">
        <f t="shared" si="9"/>
        <v>0</v>
      </c>
      <c r="Z38" s="416">
        <f t="shared" si="9"/>
        <v>3</v>
      </c>
      <c r="AA38" s="417">
        <f t="shared" si="4"/>
        <v>1025.9000000000001</v>
      </c>
    </row>
    <row r="39" spans="2:27" ht="24" customHeight="1" x14ac:dyDescent="0.15">
      <c r="B39" s="170"/>
      <c r="C39" s="809"/>
      <c r="D39" s="228"/>
      <c r="E39" s="223"/>
      <c r="F39" s="221" t="s">
        <v>233</v>
      </c>
      <c r="G39" s="418">
        <f>+ｱ.燃え殻!$Z$28</f>
        <v>0</v>
      </c>
      <c r="H39" s="418">
        <f>+ｲ.汚泥!$Z$28</f>
        <v>1</v>
      </c>
      <c r="I39" s="418">
        <f>+ｳ.廃油!$Z$28</f>
        <v>0</v>
      </c>
      <c r="J39" s="418">
        <f>+ｴ.廃酸!$Z$28</f>
        <v>0</v>
      </c>
      <c r="K39" s="418">
        <f>+ｵ.廃ｱﾙｶﾘ!$Z$28</f>
        <v>0</v>
      </c>
      <c r="L39" s="418">
        <f>+ｶ.廃ﾌﾟﾗ類!$Z$28</f>
        <v>0.9</v>
      </c>
      <c r="M39" s="418">
        <f>+ｷ.紙くず!$Z$28</f>
        <v>0</v>
      </c>
      <c r="N39" s="418">
        <f>+ｸ.木くず!$Z$28</f>
        <v>6</v>
      </c>
      <c r="O39" s="418">
        <f>+ｹ.繊維くず!$Z$28</f>
        <v>0</v>
      </c>
      <c r="P39" s="418">
        <f>+ｺ.動植物性残さ!$Z$28</f>
        <v>0</v>
      </c>
      <c r="Q39" s="418">
        <f>+ｻ.動物系固形不要物!$Z$28</f>
        <v>0</v>
      </c>
      <c r="R39" s="418">
        <f>+ｼ.ｺﾞﾑくず!$Z$28</f>
        <v>0</v>
      </c>
      <c r="S39" s="418">
        <f>+ｽ.金属くず!$Z$28</f>
        <v>15</v>
      </c>
      <c r="T39" s="418">
        <f>+ｾ.ｶﾞﾗｽ･ｺﾝｸﾘ･陶磁器くず!$Z$28</f>
        <v>0</v>
      </c>
      <c r="U39" s="418">
        <f>+ｿ.鉱さい!$Z$28</f>
        <v>0</v>
      </c>
      <c r="V39" s="418">
        <f>+ﾀ.がれき類!$Z$28</f>
        <v>1000</v>
      </c>
      <c r="W39" s="418">
        <f>+ﾁ.動物のふん尿!$Z$28</f>
        <v>0</v>
      </c>
      <c r="X39" s="418">
        <f>+ﾂ.動物の死体!$Z$28</f>
        <v>0</v>
      </c>
      <c r="Y39" s="418">
        <f>+ﾃ.ばいじん!$Z$28</f>
        <v>0</v>
      </c>
      <c r="Z39" s="419">
        <f>+ﾄ.混合廃棄物その他!$Z$28</f>
        <v>3</v>
      </c>
      <c r="AA39" s="420">
        <f t="shared" si="4"/>
        <v>1025.9000000000001</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0.1</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20</v>
      </c>
      <c r="W42" s="421">
        <f>+ﾁ.動物のふん尿!$Q$33</f>
        <v>0</v>
      </c>
      <c r="X42" s="421">
        <f>+ﾂ.動物の死体!$Q$33</f>
        <v>0</v>
      </c>
      <c r="Y42" s="421">
        <f>+ﾃ.ばいじん!$Q$33</f>
        <v>0</v>
      </c>
      <c r="Z42" s="422">
        <f>+ﾄ.混合廃棄物その他!$Q$33</f>
        <v>0</v>
      </c>
      <c r="AA42" s="423">
        <f>SUM(G42:Z42)</f>
        <v>20.100000000000001</v>
      </c>
    </row>
    <row r="43" spans="2:27" ht="24" customHeight="1" x14ac:dyDescent="0.15">
      <c r="B43" s="170"/>
      <c r="C43" s="128" t="s">
        <v>235</v>
      </c>
      <c r="D43" s="789" t="s">
        <v>349</v>
      </c>
      <c r="E43" s="789"/>
      <c r="F43" s="790"/>
      <c r="G43" s="427">
        <f>+ｱ.燃え殻!$AK$27</f>
        <v>0</v>
      </c>
      <c r="H43" s="427">
        <f>+ｲ.汚泥!$AK$27</f>
        <v>1</v>
      </c>
      <c r="I43" s="427">
        <f>+ｳ.廃油!$AK$27</f>
        <v>0</v>
      </c>
      <c r="J43" s="427">
        <f>+ｴ.廃酸!$AK$27</f>
        <v>0</v>
      </c>
      <c r="K43" s="427">
        <f>+ｵ.廃ｱﾙｶﾘ!$AK$27</f>
        <v>0</v>
      </c>
      <c r="L43" s="427">
        <f>+ｶ.廃ﾌﾟﾗ類!$AK$27</f>
        <v>1</v>
      </c>
      <c r="M43" s="427">
        <f>+ｷ.紙くず!$AK$27</f>
        <v>0</v>
      </c>
      <c r="N43" s="427">
        <f>+ｸ.木くず!$AK$27</f>
        <v>6</v>
      </c>
      <c r="O43" s="427">
        <f>+ｹ.繊維くず!$AK$27</f>
        <v>0</v>
      </c>
      <c r="P43" s="427">
        <f>+ｺ.動植物性残さ!$AK$27</f>
        <v>0</v>
      </c>
      <c r="Q43" s="427">
        <f>+ｻ.動物系固形不要物!$AK$27</f>
        <v>0</v>
      </c>
      <c r="R43" s="427">
        <f>+ｼ.ｺﾞﾑくず!$AK$27</f>
        <v>0</v>
      </c>
      <c r="S43" s="427">
        <f>+ｽ.金属くず!$AK$27</f>
        <v>15</v>
      </c>
      <c r="T43" s="427">
        <f>+ｾ.ｶﾞﾗｽ･ｺﾝｸﾘ･陶磁器くず!$AK$27</f>
        <v>0</v>
      </c>
      <c r="U43" s="427">
        <f>+ｿ.鉱さい!$AK$27</f>
        <v>0</v>
      </c>
      <c r="V43" s="427">
        <f>+ﾀ.がれき類!$AK$27</f>
        <v>1020</v>
      </c>
      <c r="W43" s="427">
        <f>+ﾁ.動物のふん尿!$AK$27</f>
        <v>0</v>
      </c>
      <c r="X43" s="427">
        <f>+ﾂ.動物の死体!$AK$27</f>
        <v>0</v>
      </c>
      <c r="Y43" s="427">
        <f>+ﾃ.ばいじん!$AK$27</f>
        <v>0</v>
      </c>
      <c r="Z43" s="428">
        <f>+ﾄ.混合廃棄物その他!$AK$27</f>
        <v>3</v>
      </c>
      <c r="AA43" s="429">
        <f t="shared" si="4"/>
        <v>1046</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1</v>
      </c>
      <c r="I45" s="433">
        <f>+ｳ.廃油!$AR$24</f>
        <v>0</v>
      </c>
      <c r="J45" s="433">
        <f>+ｴ.廃酸!$AR$24</f>
        <v>0</v>
      </c>
      <c r="K45" s="433">
        <f>+ｵ.廃ｱﾙｶﾘ!$AR$24</f>
        <v>0</v>
      </c>
      <c r="L45" s="433">
        <f>+ｶ.廃ﾌﾟﾗ類!$AR$24</f>
        <v>0.9</v>
      </c>
      <c r="M45" s="433">
        <f>+ｷ.紙くず!$AR$24</f>
        <v>0</v>
      </c>
      <c r="N45" s="433">
        <f>+ｸ.木くず!$AR$24</f>
        <v>6</v>
      </c>
      <c r="O45" s="433">
        <f>+ｹ.繊維くず!$AR$24</f>
        <v>0</v>
      </c>
      <c r="P45" s="433">
        <f>+ｺ.動植物性残さ!$AR$24</f>
        <v>0</v>
      </c>
      <c r="Q45" s="433">
        <f>+ｻ.動物系固形不要物!$AR$24</f>
        <v>0</v>
      </c>
      <c r="R45" s="433">
        <f>+ｼ.ｺﾞﾑくず!$AR$24</f>
        <v>0</v>
      </c>
      <c r="S45" s="433">
        <f>+ｽ.金属くず!$AR$24</f>
        <v>15</v>
      </c>
      <c r="T45" s="433">
        <f>+ｾ.ｶﾞﾗｽ･ｺﾝｸﾘ･陶磁器くず!$AR$24</f>
        <v>0</v>
      </c>
      <c r="U45" s="433">
        <f>+ｿ.鉱さい!$AR$24</f>
        <v>0</v>
      </c>
      <c r="V45" s="433">
        <f>+ﾀ.がれき類!$AR$24</f>
        <v>1000</v>
      </c>
      <c r="W45" s="433">
        <f>+ﾁ.動物のふん尿!$AR$24</f>
        <v>0</v>
      </c>
      <c r="X45" s="433">
        <f>+ﾂ.動物の死体!$AR$24</f>
        <v>0</v>
      </c>
      <c r="Y45" s="433">
        <f>+ﾃ.ばいじん!$AR$24</f>
        <v>0</v>
      </c>
      <c r="Z45" s="434">
        <f>+ﾄ.混合廃棄物その他!$AR$24</f>
        <v>3</v>
      </c>
      <c r="AA45" s="435">
        <f t="shared" si="4"/>
        <v>1025.9000000000001</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1.9</v>
      </c>
      <c r="I55" s="480">
        <f t="shared" si="10"/>
        <v>0</v>
      </c>
      <c r="J55" s="480">
        <f t="shared" si="10"/>
        <v>0</v>
      </c>
      <c r="K55" s="480">
        <f t="shared" si="10"/>
        <v>0</v>
      </c>
      <c r="L55" s="480">
        <f t="shared" si="10"/>
        <v>1.8</v>
      </c>
      <c r="M55" s="480">
        <f t="shared" si="10"/>
        <v>0</v>
      </c>
      <c r="N55" s="480">
        <f t="shared" si="10"/>
        <v>12.1</v>
      </c>
      <c r="O55" s="480">
        <f t="shared" si="10"/>
        <v>0</v>
      </c>
      <c r="P55" s="480">
        <f t="shared" si="10"/>
        <v>0</v>
      </c>
      <c r="Q55" s="480">
        <f t="shared" si="10"/>
        <v>0</v>
      </c>
      <c r="R55" s="480">
        <f t="shared" si="10"/>
        <v>0</v>
      </c>
      <c r="S55" s="480">
        <f t="shared" si="10"/>
        <v>30.7</v>
      </c>
      <c r="T55" s="480">
        <f t="shared" si="10"/>
        <v>0</v>
      </c>
      <c r="U55" s="480">
        <f t="shared" si="10"/>
        <v>0</v>
      </c>
      <c r="V55" s="480">
        <f t="shared" si="10"/>
        <v>2811.4</v>
      </c>
      <c r="W55" s="480">
        <f t="shared" si="10"/>
        <v>0</v>
      </c>
      <c r="X55" s="480">
        <f t="shared" si="10"/>
        <v>0</v>
      </c>
      <c r="Y55" s="480">
        <f t="shared" si="10"/>
        <v>0</v>
      </c>
      <c r="Z55" s="480">
        <f t="shared" si="10"/>
        <v>6.2</v>
      </c>
      <c r="AA55" s="481">
        <f>+AA9+AA19+AA20</f>
        <v>2864.1000000000004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67" zoomScaleNormal="100" zoomScaleSheetLayoutView="115" workbookViewId="0">
      <selection activeCell="F34" sqref="F34:I34"/>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  6 月 12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横浜市南区永田北3-40-12</v>
      </c>
      <c r="M16" s="884"/>
      <c r="N16" s="884"/>
      <c r="O16" s="884"/>
      <c r="P16" s="884"/>
      <c r="Q16" s="884"/>
      <c r="R16" s="884"/>
      <c r="S16" s="884"/>
      <c r="T16" s="884"/>
      <c r="U16" s="282"/>
    </row>
    <row r="17" spans="1:21" ht="26.25" customHeight="1" x14ac:dyDescent="0.15">
      <c r="C17" s="86"/>
      <c r="I17" s="25"/>
      <c r="J17" s="25" t="s">
        <v>7</v>
      </c>
      <c r="K17" s="25"/>
      <c r="L17" s="884" t="str">
        <f>+表紙!L41</f>
        <v>新栄重機土木(株)　代表取締役　新井正和</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045-712-3535</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新栄重機土木株式会社（横浜市内作業所）</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t="str">
        <f>表紙!P49</f>
        <v>新規</v>
      </c>
      <c r="Q25" s="891"/>
      <c r="R25" s="891"/>
      <c r="S25" s="891"/>
      <c r="T25" s="891"/>
      <c r="U25" s="892"/>
    </row>
    <row r="26" spans="1:21" ht="26.25" customHeight="1" x14ac:dyDescent="0.15">
      <c r="C26" s="538" t="s">
        <v>11</v>
      </c>
      <c r="D26" s="539"/>
      <c r="E26" s="540"/>
      <c r="F26" s="906" t="str">
        <f>+表紙!F50</f>
        <v>横浜市南区永田北3-40-12</v>
      </c>
      <c r="G26" s="907"/>
      <c r="H26" s="907"/>
      <c r="I26" s="907"/>
      <c r="J26" s="907"/>
      <c r="K26" s="907"/>
      <c r="L26" s="907"/>
      <c r="M26" s="907"/>
      <c r="N26" s="341" t="s">
        <v>172</v>
      </c>
      <c r="O26"/>
      <c r="P26"/>
      <c r="Q26" s="901" t="str">
        <f>IF(+表紙!Q50="","",+表紙!Q50)</f>
        <v>045-712-3535</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土木工事業　とび・土工工事業
舗装工事業　水道施設工事業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1340</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31</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6</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1818.1000000000001</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6</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1046</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1818.1000000000001</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1791.5000000000002</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1046</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1025.9000000000001</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34" sqref="I34"/>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2024-06-12T05:20:04Z</dcterms:created>
  <dcterms:modified xsi:type="dcterms:W3CDTF">2024-09-09T03:48:01Z</dcterms:modified>
</cp:coreProperties>
</file>