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tabRatio="849"/>
  </bookViews>
  <sheets>
    <sheet name="20号" sheetId="22" r:id="rId1"/>
    <sheet name="21号" sheetId="23" r:id="rId2"/>
    <sheet name="22号" sheetId="24" r:id="rId3"/>
    <sheet name="23号" sheetId="33" r:id="rId4"/>
    <sheet name="24号" sheetId="27" r:id="rId5"/>
    <sheet name="25号" sheetId="25" r:id="rId6"/>
    <sheet name="26号" sheetId="17" r:id="rId7"/>
    <sheet name="27号" sheetId="18" r:id="rId8"/>
    <sheet name="28号" sheetId="26" r:id="rId9"/>
    <sheet name="参考様式" sheetId="34" r:id="rId10"/>
  </sheets>
  <externalReferences>
    <externalReference r:id="rId11"/>
    <externalReference r:id="rId12"/>
    <externalReference r:id="rId13"/>
    <externalReference r:id="rId14"/>
  </externalReferences>
  <definedNames>
    <definedName name="×" localSheetId="9">#REF!</definedName>
    <definedName name="×">#REF!</definedName>
    <definedName name="○" localSheetId="9">#REF!</definedName>
    <definedName name="○">#REF!</definedName>
    <definedName name="aaaa" localSheetId="3">#REF!</definedName>
    <definedName name="aaaa">#REF!</definedName>
    <definedName name="bbbb" localSheetId="3">#REF!</definedName>
    <definedName name="bbbb">#REF!</definedName>
    <definedName name="ccc" localSheetId="3">#REF!</definedName>
    <definedName name="ccc">#REF!</definedName>
    <definedName name="list" localSheetId="3">#REF!</definedName>
    <definedName name="list">#REF!</definedName>
    <definedName name="_xlnm.Print_Area" localSheetId="0">'20号'!$A$1:$AJ$129</definedName>
    <definedName name="_xlnm.Print_Area" localSheetId="1">'21号'!$A$1:$BC$75</definedName>
    <definedName name="_xlnm.Print_Area" localSheetId="2">'22号'!$A$1:$AG$55</definedName>
    <definedName name="_xlnm.Print_Area" localSheetId="3">'23号'!$A$1:$M$52</definedName>
    <definedName name="_xlnm.Print_Area" localSheetId="4">'24号'!$A$1:$M$46</definedName>
    <definedName name="_xlnm.Print_Area" localSheetId="5">'25号'!$A$1:$AA$31</definedName>
    <definedName name="_xlnm.Print_Area" localSheetId="6">'26号'!$A$1:$AJ$31</definedName>
    <definedName name="_xlnm.Print_Area" localSheetId="7">'27号'!$A$1:$M$43</definedName>
    <definedName name="_xlnm.Print_Area" localSheetId="8">'28号'!$A$1:$M$46</definedName>
    <definedName name="_xlnm.Print_Area" localSheetId="9">参考様式!$A$1:$R$44</definedName>
    <definedName name="ss" localSheetId="3">#REF!</definedName>
    <definedName name="ss" localSheetId="9">#REF!</definedName>
    <definedName name="ss">#REF!</definedName>
    <definedName name="キャリアアップ該当要件" localSheetId="9">#REF!</definedName>
    <definedName name="キャリアアップ該当要件">#REF!</definedName>
    <definedName name="キャリアアップ該当要件２" localSheetId="9">#REF!</definedName>
    <definedName name="キャリアアップ該当要件２">#REF!</definedName>
    <definedName name="キャリアアップ該当要件３" localSheetId="9">#REF!</definedName>
    <definedName name="キャリアアップ該当要件３">#REF!</definedName>
    <definedName name="ほしぞら" localSheetId="3">#REF!</definedName>
    <definedName name="ゆうやけ" localSheetId="3">#REF!</definedName>
    <definedName name="わくわく" localSheetId="3">#REF!</definedName>
    <definedName name="該当事由" localSheetId="9">#REF!</definedName>
    <definedName name="該当事由">#REF!</definedName>
    <definedName name="該当事由２" localSheetId="9">#REF!</definedName>
    <definedName name="該当事由２">#REF!</definedName>
    <definedName name="該当事由３" localSheetId="9">#REF!</definedName>
    <definedName name="該当事由３">#REF!</definedName>
    <definedName name="区分">'[1]９障害児（記載例１月）'!$V$8:$W$8</definedName>
    <definedName name="事由" localSheetId="9">#REF!</definedName>
    <definedName name="事由">#REF!</definedName>
    <definedName name="事由２" localSheetId="9">#REF!</definedName>
    <definedName name="事由２">#REF!</definedName>
    <definedName name="事由２・３" localSheetId="9">#REF!</definedName>
    <definedName name="事由２・３">#REF!</definedName>
    <definedName name="事由３" localSheetId="9">#REF!</definedName>
    <definedName name="事由３">#REF!</definedName>
    <definedName name="追加配置">#REF!</definedName>
    <definedName name="保育所別民改費担当者一覧">#REF!</definedName>
    <definedName name="利用区分" localSheetId="3">'[2]９障害児（様式）'!$P$7:$Q$7</definedName>
    <definedName name="利用区分" localSheetId="9">'[3]（別紙３）障害児名簿'!$W$7:$X$7</definedName>
    <definedName name="利用区分">'[4]（別紙３）障害児名簿'!$W$7:$X$7</definedName>
    <definedName name="利用区分１" localSheetId="3">#REF!</definedName>
    <definedName name="利用区分１">#REF!</definedName>
    <definedName name="利用区分２" localSheetId="3">#REF!</definedName>
    <definedName name="利用区分２">#REF!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1" i="34" l="1"/>
  <c r="I39" i="34" l="1"/>
  <c r="E9" i="34"/>
  <c r="P39" i="34"/>
  <c r="O39" i="34"/>
  <c r="N39" i="34"/>
  <c r="M39" i="34"/>
  <c r="L39" i="34"/>
  <c r="K39" i="34"/>
  <c r="J39" i="34"/>
  <c r="H39" i="34"/>
  <c r="G39" i="34"/>
  <c r="F39" i="34"/>
  <c r="E38" i="34"/>
  <c r="E37" i="34"/>
  <c r="E36" i="34"/>
  <c r="E35" i="34"/>
  <c r="E34" i="34"/>
  <c r="E33" i="34"/>
  <c r="E32" i="34"/>
  <c r="E31" i="34"/>
  <c r="E30" i="34"/>
  <c r="E29" i="34"/>
  <c r="E28" i="34"/>
  <c r="E27" i="34"/>
  <c r="E26" i="34"/>
  <c r="E25" i="34"/>
  <c r="E24" i="34"/>
  <c r="E23" i="34"/>
  <c r="E22" i="34"/>
  <c r="E21" i="34"/>
  <c r="E20" i="34"/>
  <c r="E19" i="34"/>
  <c r="E18" i="34"/>
  <c r="E17" i="34"/>
  <c r="E16" i="34"/>
  <c r="E15" i="34"/>
  <c r="E14" i="34"/>
  <c r="E13" i="34"/>
  <c r="E12" i="34"/>
  <c r="E10" i="34"/>
  <c r="E40" i="34" l="1"/>
  <c r="E39" i="34"/>
  <c r="M121" i="22" l="1"/>
  <c r="M117" i="22"/>
  <c r="M106" i="22"/>
  <c r="S19" i="22"/>
  <c r="M79" i="22"/>
  <c r="M87" i="22" s="1"/>
  <c r="H19" i="22" s="1"/>
  <c r="W48" i="24"/>
  <c r="P65" i="23"/>
  <c r="AV56" i="23"/>
  <c r="Z64" i="23" s="1"/>
  <c r="AJ64" i="23" s="1"/>
  <c r="AQ49" i="23"/>
  <c r="AV49" i="23" s="1"/>
  <c r="Z63" i="23" s="1"/>
  <c r="AJ63" i="23" s="1"/>
  <c r="AQ45" i="23"/>
  <c r="AV45" i="23" s="1"/>
  <c r="Z62" i="23" s="1"/>
  <c r="AJ62" i="23" s="1"/>
  <c r="AH41" i="23"/>
  <c r="AB41" i="23"/>
  <c r="V41" i="23"/>
  <c r="AH39" i="23"/>
  <c r="AB39" i="23"/>
  <c r="V39" i="23"/>
  <c r="AH32" i="23"/>
  <c r="AV23" i="23"/>
  <c r="AV22" i="23"/>
  <c r="AV21" i="23"/>
  <c r="AQ23" i="23"/>
  <c r="AQ22" i="23"/>
  <c r="AQ21" i="23"/>
  <c r="AQ20" i="23"/>
  <c r="AV20" i="23" s="1"/>
  <c r="AQ19" i="23"/>
  <c r="AQ15" i="23"/>
  <c r="AQ14" i="23"/>
  <c r="AQ13" i="23"/>
  <c r="AQ12" i="23"/>
  <c r="AQ11" i="23"/>
  <c r="J26" i="23" s="1"/>
  <c r="S48" i="24"/>
  <c r="O48" i="24"/>
  <c r="K48" i="24"/>
  <c r="G48" i="24"/>
  <c r="W47" i="24"/>
  <c r="W53" i="24" s="1"/>
  <c r="S47" i="24"/>
  <c r="S52" i="24" s="1"/>
  <c r="O47" i="24"/>
  <c r="O53" i="24" s="1"/>
  <c r="K47" i="24"/>
  <c r="K52" i="24" s="1"/>
  <c r="G47" i="24"/>
  <c r="W24" i="24"/>
  <c r="W27" i="24" s="1"/>
  <c r="S24" i="24"/>
  <c r="S26" i="24" s="1"/>
  <c r="O24" i="24"/>
  <c r="O27" i="24" s="1"/>
  <c r="K24" i="24"/>
  <c r="K26" i="24" s="1"/>
  <c r="G24" i="24"/>
  <c r="G27" i="24" s="1"/>
  <c r="I44" i="33"/>
  <c r="I43" i="33"/>
  <c r="J36" i="33"/>
  <c r="J23" i="33"/>
  <c r="J41" i="33" s="1"/>
  <c r="J40" i="33" l="1"/>
  <c r="G52" i="24"/>
  <c r="W52" i="24"/>
  <c r="G53" i="24"/>
  <c r="S53" i="24"/>
  <c r="O52" i="24"/>
  <c r="AA52" i="24" s="1"/>
  <c r="K53" i="24"/>
  <c r="O26" i="24"/>
  <c r="G26" i="24"/>
  <c r="W26" i="24"/>
  <c r="S27" i="24"/>
  <c r="K27" i="24"/>
  <c r="P39" i="23"/>
  <c r="P41" i="23" s="1"/>
  <c r="J56" i="23"/>
  <c r="AV19" i="23"/>
  <c r="AV35" i="23" s="1"/>
  <c r="Z60" i="23" s="1"/>
  <c r="AJ60" i="23" s="1"/>
  <c r="J39" i="23"/>
  <c r="J41" i="23" s="1"/>
  <c r="J28" i="23"/>
  <c r="AA53" i="24" l="1"/>
  <c r="S63" i="22" s="1"/>
  <c r="AA26" i="24"/>
  <c r="AA27" i="24"/>
  <c r="S62" i="22" s="1"/>
  <c r="AV41" i="23"/>
  <c r="Z61" i="23" s="1"/>
  <c r="AJ61" i="23" s="1"/>
  <c r="AJ65" i="23" s="1"/>
  <c r="S60" i="22" s="1"/>
  <c r="Z65" i="23"/>
  <c r="J35" i="23"/>
  <c r="AH35" i="23" s="1"/>
  <c r="J54" i="23"/>
  <c r="AH28" i="23"/>
  <c r="F41" i="27"/>
  <c r="F39" i="27"/>
  <c r="M104" i="22" s="1"/>
  <c r="F38" i="27"/>
  <c r="M97" i="22" s="1"/>
  <c r="F37" i="27"/>
  <c r="F42" i="27" s="1"/>
  <c r="S65" i="22" s="1"/>
  <c r="X18" i="25" l="1"/>
  <c r="X17" i="25"/>
  <c r="X16" i="25"/>
  <c r="X15" i="25"/>
  <c r="T19" i="25"/>
  <c r="R19" i="25"/>
  <c r="V18" i="25"/>
  <c r="V17" i="25"/>
  <c r="V16" i="25"/>
  <c r="V15" i="25"/>
  <c r="V14" i="25"/>
  <c r="V13" i="25"/>
  <c r="V12" i="25"/>
  <c r="V11" i="25"/>
  <c r="V10" i="25"/>
  <c r="V9" i="25"/>
  <c r="P18" i="25"/>
  <c r="P17" i="25"/>
  <c r="P16" i="25"/>
  <c r="P15" i="25"/>
  <c r="AE12" i="25"/>
  <c r="AD21" i="25"/>
  <c r="AD20" i="25"/>
  <c r="AD19" i="25"/>
  <c r="AD18" i="25"/>
  <c r="AD16" i="25"/>
  <c r="P13" i="25" s="1"/>
  <c r="AD14" i="25"/>
  <c r="P11" i="25" s="1"/>
  <c r="AD13" i="25"/>
  <c r="AD12" i="25"/>
  <c r="AH21" i="25"/>
  <c r="AG21" i="25"/>
  <c r="AF21" i="25"/>
  <c r="AE21" i="25"/>
  <c r="AH20" i="25"/>
  <c r="AG20" i="25"/>
  <c r="AF20" i="25"/>
  <c r="AE20" i="25"/>
  <c r="AH19" i="25"/>
  <c r="AG19" i="25"/>
  <c r="AF19" i="25"/>
  <c r="AE19" i="25"/>
  <c r="AH18" i="25"/>
  <c r="AG18" i="25"/>
  <c r="AF18" i="25"/>
  <c r="AE18" i="25"/>
  <c r="AH17" i="25"/>
  <c r="AG17" i="25"/>
  <c r="AF17" i="25"/>
  <c r="AE17" i="25"/>
  <c r="AD17" i="25"/>
  <c r="P14" i="25" s="1"/>
  <c r="AH16" i="25"/>
  <c r="AG16" i="25"/>
  <c r="AF16" i="25"/>
  <c r="AE16" i="25"/>
  <c r="AH15" i="25"/>
  <c r="AG15" i="25"/>
  <c r="AF15" i="25"/>
  <c r="AE15" i="25"/>
  <c r="AD15" i="25"/>
  <c r="P12" i="25" s="1"/>
  <c r="AH14" i="25"/>
  <c r="AG14" i="25"/>
  <c r="AF14" i="25"/>
  <c r="AE14" i="25"/>
  <c r="AH13" i="25"/>
  <c r="AG13" i="25"/>
  <c r="AF13" i="25"/>
  <c r="AE13" i="25"/>
  <c r="AH12" i="25"/>
  <c r="AG12" i="25"/>
  <c r="AF12" i="25"/>
  <c r="S18" i="17"/>
  <c r="J40" i="18"/>
  <c r="J39" i="18"/>
  <c r="J38" i="18"/>
  <c r="J37" i="18"/>
  <c r="J36" i="18"/>
  <c r="J35" i="18"/>
  <c r="J34" i="18"/>
  <c r="J33" i="18"/>
  <c r="J32" i="18"/>
  <c r="J31" i="18"/>
  <c r="J30" i="18"/>
  <c r="J29" i="18"/>
  <c r="J28" i="18"/>
  <c r="J27" i="18"/>
  <c r="J26" i="18"/>
  <c r="J25" i="18"/>
  <c r="J24" i="18"/>
  <c r="J23" i="18"/>
  <c r="J22" i="18"/>
  <c r="J21" i="18"/>
  <c r="J20" i="18"/>
  <c r="J19" i="18"/>
  <c r="J18" i="18"/>
  <c r="J17" i="18"/>
  <c r="J16" i="18"/>
  <c r="J15" i="18"/>
  <c r="J14" i="18"/>
  <c r="J13" i="18"/>
  <c r="J12" i="18"/>
  <c r="J11" i="18"/>
  <c r="X14" i="25" l="1"/>
  <c r="X13" i="25"/>
  <c r="J41" i="18"/>
  <c r="X12" i="25"/>
  <c r="V19" i="25"/>
  <c r="X11" i="25"/>
  <c r="P10" i="25"/>
  <c r="X10" i="25" s="1"/>
  <c r="P9" i="25"/>
  <c r="P19" i="25" l="1"/>
  <c r="X9" i="25"/>
  <c r="X19" i="25" s="1"/>
  <c r="O22" i="25" s="1"/>
  <c r="O24" i="25" s="1"/>
  <c r="O23" i="25" l="1"/>
  <c r="H41" i="18"/>
  <c r="F41" i="18"/>
  <c r="F37" i="26" l="1"/>
  <c r="F42" i="26" s="1"/>
  <c r="S68" i="22" s="1"/>
  <c r="S72" i="22" s="1"/>
  <c r="F39" i="26"/>
  <c r="M105" i="22" s="1"/>
  <c r="M102" i="22" s="1"/>
  <c r="F38" i="26"/>
  <c r="M100" i="22" s="1"/>
  <c r="M92" i="22" s="1"/>
  <c r="M127" i="22" l="1"/>
  <c r="S22" i="22"/>
  <c r="S24" i="22" s="1"/>
  <c r="F41" i="26"/>
  <c r="AD126" i="22"/>
  <c r="M128" i="22"/>
  <c r="H22" i="22" s="1"/>
  <c r="I51" i="33"/>
  <c r="I50" i="33"/>
  <c r="J47" i="33"/>
  <c r="I46" i="33"/>
  <c r="J48" i="33" l="1"/>
  <c r="I39" i="33"/>
  <c r="AB22" i="17" l="1"/>
  <c r="AB21" i="17"/>
</calcChain>
</file>

<file path=xl/sharedStrings.xml><?xml version="1.0" encoding="utf-8"?>
<sst xmlns="http://schemas.openxmlformats.org/spreadsheetml/2006/main" count="1457" uniqueCount="580">
  <si>
    <t>区長</t>
    <rPh sb="0" eb="2">
      <t>クチョウ</t>
    </rPh>
    <phoneticPr fontId="8"/>
  </si>
  <si>
    <t>代表者職氏名：</t>
    <rPh sb="0" eb="3">
      <t>ダイヒョウシャ</t>
    </rPh>
    <rPh sb="3" eb="4">
      <t>ショク</t>
    </rPh>
    <rPh sb="4" eb="6">
      <t>シメイ</t>
    </rPh>
    <phoneticPr fontId="9"/>
  </si>
  <si>
    <t>日</t>
    <rPh sb="0" eb="1">
      <t>ニチ</t>
    </rPh>
    <phoneticPr fontId="7"/>
  </si>
  <si>
    <t>月</t>
    <rPh sb="0" eb="1">
      <t>ツキ</t>
    </rPh>
    <phoneticPr fontId="7"/>
  </si>
  <si>
    <t>年</t>
    <rPh sb="0" eb="1">
      <t>ネン</t>
    </rPh>
    <phoneticPr fontId="7"/>
  </si>
  <si>
    <t>　横浜市</t>
    <rPh sb="1" eb="4">
      <t>ヨコハマシ</t>
    </rPh>
    <phoneticPr fontId="7"/>
  </si>
  <si>
    <t>クラブ名：</t>
    <rPh sb="3" eb="4">
      <t>メイ</t>
    </rPh>
    <phoneticPr fontId="9"/>
  </si>
  <si>
    <t>運営主体名：</t>
    <rPh sb="0" eb="4">
      <t>ウンエイシュタイ</t>
    </rPh>
    <phoneticPr fontId="8"/>
  </si>
  <si>
    <t>所在地：</t>
    <rPh sb="0" eb="1">
      <t>ショ</t>
    </rPh>
    <rPh sb="1" eb="2">
      <t>ザイ</t>
    </rPh>
    <rPh sb="2" eb="3">
      <t>チ</t>
    </rPh>
    <phoneticPr fontId="9"/>
  </si>
  <si>
    <t>円</t>
    <rPh sb="0" eb="1">
      <t>エン</t>
    </rPh>
    <phoneticPr fontId="7"/>
  </si>
  <si>
    <t>合計</t>
    <rPh sb="0" eb="2">
      <t>ゴウケイ</t>
    </rPh>
    <phoneticPr fontId="7"/>
  </si>
  <si>
    <t>補助額</t>
    <rPh sb="0" eb="3">
      <t>ホジョガク</t>
    </rPh>
    <phoneticPr fontId="7"/>
  </si>
  <si>
    <t>単位１</t>
    <rPh sb="0" eb="2">
      <t>タンイ</t>
    </rPh>
    <phoneticPr fontId="7"/>
  </si>
  <si>
    <t>単位２</t>
    <rPh sb="0" eb="2">
      <t>タンイ</t>
    </rPh>
    <phoneticPr fontId="7"/>
  </si>
  <si>
    <t>単位３</t>
    <rPh sb="0" eb="2">
      <t>タンイ</t>
    </rPh>
    <phoneticPr fontId="7"/>
  </si>
  <si>
    <t>単位４</t>
    <rPh sb="0" eb="2">
      <t>タンイ</t>
    </rPh>
    <phoneticPr fontId="7"/>
  </si>
  <si>
    <t>単位５</t>
    <rPh sb="0" eb="2">
      <t>タンイ</t>
    </rPh>
    <phoneticPr fontId="7"/>
  </si>
  <si>
    <t>支援の単位数</t>
    <rPh sb="0" eb="2">
      <t>シエン</t>
    </rPh>
    <rPh sb="3" eb="6">
      <t>タンイスウ</t>
    </rPh>
    <phoneticPr fontId="7"/>
  </si>
  <si>
    <t>□</t>
    <phoneticPr fontId="7"/>
  </si>
  <si>
    <t>クラブ名：</t>
    <rPh sb="3" eb="4">
      <t>メイ</t>
    </rPh>
    <phoneticPr fontId="7"/>
  </si>
  <si>
    <t>５月</t>
  </si>
  <si>
    <t>６月</t>
  </si>
  <si>
    <t>７月</t>
  </si>
  <si>
    <t>８月</t>
  </si>
  <si>
    <t>９月</t>
  </si>
  <si>
    <t>１月</t>
  </si>
  <si>
    <t>２月</t>
  </si>
  <si>
    <t>３月</t>
  </si>
  <si>
    <t>11月</t>
  </si>
  <si>
    <t>12月</t>
  </si>
  <si>
    <t>クラブ全体の
対象児童数</t>
    <rPh sb="3" eb="5">
      <t>ゼンタイ</t>
    </rPh>
    <rPh sb="7" eb="12">
      <t>タイショウジドウスウ</t>
    </rPh>
    <phoneticPr fontId="7"/>
  </si>
  <si>
    <t>人</t>
    <rPh sb="0" eb="1">
      <t>ニン</t>
    </rPh>
    <phoneticPr fontId="7"/>
  </si>
  <si>
    <t>単位</t>
    <rPh sb="0" eb="2">
      <t>タンイ</t>
    </rPh>
    <phoneticPr fontId="7"/>
  </si>
  <si>
    <t>クラブ名：</t>
    <rPh sb="3" eb="4">
      <t>メイ</t>
    </rPh>
    <phoneticPr fontId="8"/>
  </si>
  <si>
    <t>１．補助額</t>
    <rPh sb="2" eb="4">
      <t>ホジョ</t>
    </rPh>
    <rPh sb="4" eb="5">
      <t>ガク</t>
    </rPh>
    <phoneticPr fontId="8"/>
  </si>
  <si>
    <t>①　事業実施期間</t>
    <rPh sb="2" eb="4">
      <t>ジギョウ</t>
    </rPh>
    <rPh sb="4" eb="6">
      <t>ジッシ</t>
    </rPh>
    <rPh sb="6" eb="8">
      <t>キカン</t>
    </rPh>
    <phoneticPr fontId="8"/>
  </si>
  <si>
    <t>令和</t>
    <rPh sb="0" eb="2">
      <t>レイワ</t>
    </rPh>
    <phoneticPr fontId="8"/>
  </si>
  <si>
    <t>年</t>
    <rPh sb="0" eb="1">
      <t>ネン</t>
    </rPh>
    <phoneticPr fontId="8"/>
  </si>
  <si>
    <t>月</t>
    <rPh sb="0" eb="1">
      <t>ガツ</t>
    </rPh>
    <phoneticPr fontId="8"/>
  </si>
  <si>
    <t>～</t>
    <phoneticPr fontId="8"/>
  </si>
  <si>
    <t>円</t>
    <rPh sb="0" eb="1">
      <t>エン</t>
    </rPh>
    <phoneticPr fontId="8"/>
  </si>
  <si>
    <t>３．要件の確認</t>
    <rPh sb="2" eb="4">
      <t>ヨウケン</t>
    </rPh>
    <rPh sb="5" eb="7">
      <t>カクニン</t>
    </rPh>
    <phoneticPr fontId="8"/>
  </si>
  <si>
    <t>※合致しない要件がある場合は、補助対象外です。</t>
    <rPh sb="1" eb="3">
      <t>ガッチ</t>
    </rPh>
    <rPh sb="6" eb="8">
      <t>ヨウケン</t>
    </rPh>
    <rPh sb="11" eb="13">
      <t>バアイ</t>
    </rPh>
    <rPh sb="15" eb="20">
      <t>ホジョタイショウガイ</t>
    </rPh>
    <phoneticPr fontId="8"/>
  </si>
  <si>
    <t>本加算補助による賃金改善に係る計画の具体的内容を職員に周知していること</t>
    <rPh sb="1" eb="5">
      <t>カサンホジョ</t>
    </rPh>
    <phoneticPr fontId="8"/>
  </si>
  <si>
    <t>本加算補助の実施により講じた賃金改善の水準を維持すること</t>
    <rPh sb="1" eb="5">
      <t>カサンホジョ</t>
    </rPh>
    <phoneticPr fontId="8"/>
  </si>
  <si>
    <t>上記の内容について、全ての職員に対し周知をした上で、提出していることを証明いたします。</t>
    <rPh sb="0" eb="2">
      <t>ジョウキ</t>
    </rPh>
    <rPh sb="3" eb="5">
      <t>ナイヨウ</t>
    </rPh>
    <rPh sb="10" eb="11">
      <t>スベ</t>
    </rPh>
    <rPh sb="13" eb="15">
      <t>ショクイン</t>
    </rPh>
    <rPh sb="16" eb="17">
      <t>タイ</t>
    </rPh>
    <rPh sb="18" eb="20">
      <t>シュウチ</t>
    </rPh>
    <rPh sb="23" eb="24">
      <t>ウエ</t>
    </rPh>
    <rPh sb="26" eb="28">
      <t>テイシュツ</t>
    </rPh>
    <rPh sb="35" eb="37">
      <t>ショウメイ</t>
    </rPh>
    <phoneticPr fontId="8"/>
  </si>
  <si>
    <t>月</t>
    <rPh sb="0" eb="1">
      <t>ツキ</t>
    </rPh>
    <phoneticPr fontId="8"/>
  </si>
  <si>
    <t>日</t>
    <rPh sb="0" eb="1">
      <t>ニチ</t>
    </rPh>
    <phoneticPr fontId="8"/>
  </si>
  <si>
    <t>運営主体名：</t>
    <rPh sb="0" eb="5">
      <t>ウンエイシュタイメイ</t>
    </rPh>
    <phoneticPr fontId="8"/>
  </si>
  <si>
    <t>法人名：</t>
    <rPh sb="0" eb="3">
      <t>ホウジンメイ</t>
    </rPh>
    <phoneticPr fontId="8"/>
  </si>
  <si>
    <t>代表者職氏名：</t>
    <rPh sb="0" eb="4">
      <t>ダイヒョウシャショク</t>
    </rPh>
    <rPh sb="4" eb="6">
      <t>シメイ</t>
    </rPh>
    <phoneticPr fontId="8"/>
  </si>
  <si>
    <t>NO.</t>
    <phoneticPr fontId="8"/>
  </si>
  <si>
    <t>職員名</t>
    <rPh sb="0" eb="2">
      <t>ショクイン</t>
    </rPh>
    <rPh sb="2" eb="3">
      <t>メイ</t>
    </rPh>
    <phoneticPr fontId="8"/>
  </si>
  <si>
    <t>常勤・
非常勤の別</t>
    <rPh sb="0" eb="2">
      <t>ジョウキン</t>
    </rPh>
    <rPh sb="4" eb="7">
      <t>ヒジョウキン</t>
    </rPh>
    <rPh sb="8" eb="9">
      <t>ベツ</t>
    </rPh>
    <phoneticPr fontId="8"/>
  </si>
  <si>
    <t>その他</t>
    <phoneticPr fontId="8"/>
  </si>
  <si>
    <t>※行が足りない場合は適宜追加すること。</t>
    <rPh sb="1" eb="2">
      <t>ギョウ</t>
    </rPh>
    <rPh sb="3" eb="4">
      <t>タ</t>
    </rPh>
    <rPh sb="7" eb="9">
      <t>バアイ</t>
    </rPh>
    <rPh sb="10" eb="12">
      <t>テキギ</t>
    </rPh>
    <rPh sb="12" eb="14">
      <t>ツイカ</t>
    </rPh>
    <phoneticPr fontId="8"/>
  </si>
  <si>
    <t>月</t>
    <rPh sb="0" eb="1">
      <t>ツキ</t>
    </rPh>
    <phoneticPr fontId="9"/>
  </si>
  <si>
    <t>１ 基本補助</t>
    <rPh sb="2" eb="4">
      <t>キホン</t>
    </rPh>
    <rPh sb="4" eb="6">
      <t>ホジョ</t>
    </rPh>
    <phoneticPr fontId="9"/>
  </si>
  <si>
    <t>（1）基礎部分</t>
    <rPh sb="3" eb="5">
      <t>キソ</t>
    </rPh>
    <rPh sb="5" eb="7">
      <t>ブブン</t>
    </rPh>
    <phoneticPr fontId="9"/>
  </si>
  <si>
    <t>４月</t>
    <rPh sb="1" eb="2">
      <t>ツキ</t>
    </rPh>
    <phoneticPr fontId="9"/>
  </si>
  <si>
    <t>10月</t>
    <phoneticPr fontId="9"/>
  </si>
  <si>
    <t>平均</t>
    <rPh sb="0" eb="2">
      <t>ヘイキン</t>
    </rPh>
    <phoneticPr fontId="9"/>
  </si>
  <si>
    <t>単位１</t>
    <rPh sb="0" eb="2">
      <t>タンイ</t>
    </rPh>
    <phoneticPr fontId="9"/>
  </si>
  <si>
    <t>単位２</t>
    <rPh sb="0" eb="2">
      <t>タンイ</t>
    </rPh>
    <phoneticPr fontId="9"/>
  </si>
  <si>
    <t>単位３</t>
    <rPh sb="0" eb="2">
      <t>タンイ</t>
    </rPh>
    <phoneticPr fontId="9"/>
  </si>
  <si>
    <t>単位５</t>
    <rPh sb="0" eb="2">
      <t>タンイ</t>
    </rPh>
    <phoneticPr fontId="9"/>
  </si>
  <si>
    <t>合計</t>
    <rPh sb="0" eb="2">
      <t>ゴウケイ</t>
    </rPh>
    <phoneticPr fontId="9"/>
  </si>
  <si>
    <t xml:space="preserve"> </t>
    <phoneticPr fontId="9"/>
  </si>
  <si>
    <t>円</t>
    <rPh sb="0" eb="1">
      <t>エン</t>
    </rPh>
    <phoneticPr fontId="9"/>
  </si>
  <si>
    <t>２ 開所日数加算補助</t>
    <rPh sb="2" eb="4">
      <t>カイショ</t>
    </rPh>
    <rPh sb="4" eb="6">
      <t>ニッスウ</t>
    </rPh>
    <rPh sb="6" eb="8">
      <t>カサン</t>
    </rPh>
    <rPh sb="8" eb="10">
      <t>ホジョ</t>
    </rPh>
    <phoneticPr fontId="9"/>
  </si>
  <si>
    <t>単位４</t>
    <rPh sb="0" eb="2">
      <t>タンイ</t>
    </rPh>
    <phoneticPr fontId="9"/>
  </si>
  <si>
    <t>６月</t>
    <rPh sb="1" eb="2">
      <t>ガツ</t>
    </rPh>
    <phoneticPr fontId="9"/>
  </si>
  <si>
    <t>①対象児童数</t>
    <rPh sb="1" eb="3">
      <t>タイショウ</t>
    </rPh>
    <rPh sb="3" eb="6">
      <t>ジドウスウ</t>
    </rPh>
    <phoneticPr fontId="9"/>
  </si>
  <si>
    <t>②開所日数</t>
    <rPh sb="1" eb="3">
      <t>カイショ</t>
    </rPh>
    <rPh sb="3" eb="5">
      <t>ニッスウ</t>
    </rPh>
    <phoneticPr fontId="9"/>
  </si>
  <si>
    <t>（2）規模調整部分</t>
    <rPh sb="3" eb="7">
      <t>キボチョウセイ</t>
    </rPh>
    <rPh sb="7" eb="9">
      <t>ブブン</t>
    </rPh>
    <phoneticPr fontId="9"/>
  </si>
  <si>
    <t>（3）基本補助の減算</t>
    <rPh sb="3" eb="7">
      <t>キホンホジョ</t>
    </rPh>
    <rPh sb="8" eb="10">
      <t>ゲンサン</t>
    </rPh>
    <phoneticPr fontId="9"/>
  </si>
  <si>
    <t>①施設賃借料に伴う減算</t>
    <rPh sb="1" eb="6">
      <t>シセツチンシャクリョウ</t>
    </rPh>
    <rPh sb="7" eb="8">
      <t>トモナ</t>
    </rPh>
    <rPh sb="9" eb="11">
      <t>ゲンサン</t>
    </rPh>
    <phoneticPr fontId="9"/>
  </si>
  <si>
    <t>減算額</t>
    <rPh sb="0" eb="2">
      <t>ゲンサン</t>
    </rPh>
    <rPh sb="2" eb="3">
      <t>ガク</t>
    </rPh>
    <phoneticPr fontId="7"/>
  </si>
  <si>
    <t>②クラブ全体の対象児童数が10人未満の場合の減算</t>
    <rPh sb="4" eb="6">
      <t>ゼンタイ</t>
    </rPh>
    <rPh sb="7" eb="9">
      <t>タイショウ</t>
    </rPh>
    <rPh sb="9" eb="12">
      <t>ジドウスウ</t>
    </rPh>
    <rPh sb="15" eb="16">
      <t>ニン</t>
    </rPh>
    <rPh sb="16" eb="18">
      <t>ミマン</t>
    </rPh>
    <rPh sb="19" eb="21">
      <t>バアイ</t>
    </rPh>
    <rPh sb="22" eb="24">
      <t>ゲンサン</t>
    </rPh>
    <phoneticPr fontId="9"/>
  </si>
  <si>
    <t>補助額
((1)+(2)-(3))</t>
    <rPh sb="0" eb="3">
      <t>ホジョガク</t>
    </rPh>
    <phoneticPr fontId="7"/>
  </si>
  <si>
    <t>３ 長時間開所加算補助【平日分】</t>
    <rPh sb="2" eb="5">
      <t>チョウジカン</t>
    </rPh>
    <rPh sb="5" eb="7">
      <t>カイショ</t>
    </rPh>
    <rPh sb="7" eb="9">
      <t>カサン</t>
    </rPh>
    <rPh sb="9" eb="11">
      <t>ホジョ</t>
    </rPh>
    <rPh sb="12" eb="14">
      <t>ヘイジツ</t>
    </rPh>
    <rPh sb="14" eb="15">
      <t>ブン</t>
    </rPh>
    <phoneticPr fontId="9"/>
  </si>
  <si>
    <t>月平均
時間数</t>
    <rPh sb="0" eb="3">
      <t>ツキヘイキン</t>
    </rPh>
    <rPh sb="4" eb="7">
      <t>ジカンスウ</t>
    </rPh>
    <phoneticPr fontId="7"/>
  </si>
  <si>
    <t>h</t>
    <phoneticPr fontId="7"/>
  </si>
  <si>
    <t>（単位：時間）</t>
    <rPh sb="1" eb="3">
      <t>タンイ</t>
    </rPh>
    <rPh sb="4" eb="6">
      <t>ジカン</t>
    </rPh>
    <phoneticPr fontId="7"/>
  </si>
  <si>
    <t>４ 長時間開所加算補助【学校休業日等分】</t>
    <rPh sb="2" eb="5">
      <t>チョウジカン</t>
    </rPh>
    <rPh sb="5" eb="7">
      <t>カイショ</t>
    </rPh>
    <rPh sb="7" eb="9">
      <t>カサン</t>
    </rPh>
    <rPh sb="9" eb="11">
      <t>ホジョ</t>
    </rPh>
    <rPh sb="12" eb="17">
      <t>ガッコウキュウギョウビ</t>
    </rPh>
    <rPh sb="17" eb="18">
      <t>トウ</t>
    </rPh>
    <rPh sb="18" eb="19">
      <t>ブン</t>
    </rPh>
    <phoneticPr fontId="9"/>
  </si>
  <si>
    <t>クラブ全体の
対象児童数(再掲)</t>
    <rPh sb="3" eb="5">
      <t>ゼンタイ</t>
    </rPh>
    <rPh sb="7" eb="12">
      <t>タイショウジドウスウ</t>
    </rPh>
    <rPh sb="13" eb="15">
      <t>サイケイ</t>
    </rPh>
    <phoneticPr fontId="7"/>
  </si>
  <si>
    <t>５ 小規模激変加算補助</t>
    <rPh sb="2" eb="5">
      <t>ショウキボ</t>
    </rPh>
    <rPh sb="5" eb="7">
      <t>ゲキヘン</t>
    </rPh>
    <rPh sb="7" eb="9">
      <t>カサン</t>
    </rPh>
    <rPh sb="9" eb="11">
      <t>ホジョ</t>
    </rPh>
    <phoneticPr fontId="9"/>
  </si>
  <si>
    <t>前年度のクラブ
全体の対象児童数</t>
    <rPh sb="0" eb="3">
      <t>ゼンネンド</t>
    </rPh>
    <rPh sb="8" eb="10">
      <t>ゼンタイ</t>
    </rPh>
    <rPh sb="11" eb="16">
      <t>タイショウジドウスウ</t>
    </rPh>
    <phoneticPr fontId="7"/>
  </si>
  <si>
    <t>クラブ全体の
対象児童数(再掲)</t>
    <rPh sb="3" eb="5">
      <t>ゼンタイ</t>
    </rPh>
    <rPh sb="7" eb="9">
      <t>タイショウ</t>
    </rPh>
    <rPh sb="9" eb="11">
      <t>ジドウ</t>
    </rPh>
    <rPh sb="11" eb="12">
      <t>スウ</t>
    </rPh>
    <rPh sb="13" eb="15">
      <t>サイケイ</t>
    </rPh>
    <phoneticPr fontId="7"/>
  </si>
  <si>
    <t>単位１</t>
    <rPh sb="0" eb="2">
      <t>タンイ</t>
    </rPh>
    <phoneticPr fontId="7"/>
  </si>
  <si>
    <t>単位２</t>
    <rPh sb="0" eb="2">
      <t>タンイ</t>
    </rPh>
    <phoneticPr fontId="7"/>
  </si>
  <si>
    <t>単位３</t>
    <rPh sb="0" eb="2">
      <t>タンイ</t>
    </rPh>
    <phoneticPr fontId="7"/>
  </si>
  <si>
    <t>単位４</t>
    <rPh sb="0" eb="2">
      <t>タンイ</t>
    </rPh>
    <phoneticPr fontId="7"/>
  </si>
  <si>
    <t>単位５</t>
    <rPh sb="0" eb="2">
      <t>タンイ</t>
    </rPh>
    <phoneticPr fontId="7"/>
  </si>
  <si>
    <t>補助額</t>
    <rPh sb="0" eb="3">
      <t>ホジョガク</t>
    </rPh>
    <phoneticPr fontId="7"/>
  </si>
  <si>
    <t>強化①</t>
    <rPh sb="0" eb="2">
      <t>キョウカ</t>
    </rPh>
    <phoneticPr fontId="7"/>
  </si>
  <si>
    <t>強化②</t>
    <rPh sb="0" eb="2">
      <t>キョウカ</t>
    </rPh>
    <phoneticPr fontId="7"/>
  </si>
  <si>
    <t>強化③</t>
    <rPh sb="0" eb="2">
      <t>キョウカ</t>
    </rPh>
    <phoneticPr fontId="7"/>
  </si>
  <si>
    <t>開所日数
(250日超過分)</t>
    <rPh sb="0" eb="2">
      <t>カイショ</t>
    </rPh>
    <rPh sb="2" eb="4">
      <t>ニッスウ</t>
    </rPh>
    <rPh sb="9" eb="10">
      <t>ニチ</t>
    </rPh>
    <rPh sb="10" eb="12">
      <t>チョウカ</t>
    </rPh>
    <rPh sb="12" eb="13">
      <t>ブン</t>
    </rPh>
    <phoneticPr fontId="7"/>
  </si>
  <si>
    <t>クラブの開所日数</t>
    <rPh sb="4" eb="8">
      <t>カイショニッスウ</t>
    </rPh>
    <phoneticPr fontId="7"/>
  </si>
  <si>
    <t>№</t>
    <phoneticPr fontId="9"/>
  </si>
  <si>
    <t>４月</t>
    <rPh sb="1" eb="2">
      <t>ガツ</t>
    </rPh>
    <phoneticPr fontId="9"/>
  </si>
  <si>
    <t>５月</t>
    <rPh sb="1" eb="2">
      <t>ガツ</t>
    </rPh>
    <phoneticPr fontId="9"/>
  </si>
  <si>
    <t>７月</t>
    <rPh sb="1" eb="2">
      <t>ガツ</t>
    </rPh>
    <phoneticPr fontId="9"/>
  </si>
  <si>
    <t>８月</t>
    <rPh sb="1" eb="2">
      <t>ガツ</t>
    </rPh>
    <phoneticPr fontId="9"/>
  </si>
  <si>
    <t>11月</t>
    <phoneticPr fontId="9"/>
  </si>
  <si>
    <t>12月</t>
    <phoneticPr fontId="9"/>
  </si>
  <si>
    <t>職員名</t>
    <rPh sb="0" eb="2">
      <t>ショクイン</t>
    </rPh>
    <rPh sb="2" eb="3">
      <t>メイ</t>
    </rPh>
    <phoneticPr fontId="9"/>
  </si>
  <si>
    <t>事由（※）</t>
    <rPh sb="0" eb="2">
      <t>ジユウ</t>
    </rPh>
    <phoneticPr fontId="9"/>
  </si>
  <si>
    <t>１月</t>
    <phoneticPr fontId="9"/>
  </si>
  <si>
    <t>２月</t>
    <phoneticPr fontId="9"/>
  </si>
  <si>
    <t>３月</t>
    <phoneticPr fontId="9"/>
  </si>
  <si>
    <t>賃金改善加算補助　実施報告書</t>
    <rPh sb="0" eb="2">
      <t>チンギン</t>
    </rPh>
    <rPh sb="2" eb="4">
      <t>カイゼン</t>
    </rPh>
    <rPh sb="4" eb="8">
      <t>カサンホジョ</t>
    </rPh>
    <rPh sb="9" eb="11">
      <t>ジッシ</t>
    </rPh>
    <rPh sb="11" eb="14">
      <t>ホウコクショ</t>
    </rPh>
    <phoneticPr fontId="8"/>
  </si>
  <si>
    <t>２．賃金改善額</t>
    <rPh sb="2" eb="4">
      <t>チンギン</t>
    </rPh>
    <rPh sb="4" eb="6">
      <t>カイゼン</t>
    </rPh>
    <rPh sb="6" eb="7">
      <t>ガク</t>
    </rPh>
    <phoneticPr fontId="8"/>
  </si>
  <si>
    <t>賃金改善額</t>
    <rPh sb="0" eb="2">
      <t>チンギン</t>
    </rPh>
    <rPh sb="2" eb="5">
      <t>カイゼンガク</t>
    </rPh>
    <phoneticPr fontId="8"/>
  </si>
  <si>
    <t>計</t>
    <rPh sb="0" eb="1">
      <t>ケイ</t>
    </rPh>
    <phoneticPr fontId="8"/>
  </si>
  <si>
    <t>２　補助額</t>
    <rPh sb="2" eb="4">
      <t>ホジョ</t>
    </rPh>
    <rPh sb="4" eb="5">
      <t>ガク</t>
    </rPh>
    <phoneticPr fontId="9"/>
  </si>
  <si>
    <t>合　計</t>
    <rPh sb="0" eb="1">
      <t>ア</t>
    </rPh>
    <rPh sb="2" eb="3">
      <t>ケイ</t>
    </rPh>
    <phoneticPr fontId="9"/>
  </si>
  <si>
    <t>うち補助金交付額（Ａ）</t>
    <rPh sb="2" eb="5">
      <t>ホジョキン</t>
    </rPh>
    <rPh sb="5" eb="8">
      <t>コウフガク</t>
    </rPh>
    <phoneticPr fontId="7"/>
  </si>
  <si>
    <t>（</t>
    <phoneticPr fontId="7"/>
  </si>
  <si>
    <t>）</t>
    <phoneticPr fontId="7"/>
  </si>
  <si>
    <t>うち戻入額（Ｂ）</t>
    <rPh sb="2" eb="4">
      <t>レイニュウ</t>
    </rPh>
    <rPh sb="4" eb="5">
      <t>ガク</t>
    </rPh>
    <phoneticPr fontId="7"/>
  </si>
  <si>
    <t>【戻入額内訳】</t>
    <rPh sb="1" eb="4">
      <t>レイニュウガク</t>
    </rPh>
    <rPh sb="4" eb="6">
      <t>ウチワケ</t>
    </rPh>
    <phoneticPr fontId="7"/>
  </si>
  <si>
    <t>金　額</t>
    <rPh sb="0" eb="1">
      <t>キン</t>
    </rPh>
    <rPh sb="2" eb="3">
      <t>ガク</t>
    </rPh>
    <phoneticPr fontId="9"/>
  </si>
  <si>
    <t>戻入額合計</t>
    <rPh sb="0" eb="3">
      <t>レイニュウガク</t>
    </rPh>
    <rPh sb="3" eb="5">
      <t>ゴウケイ</t>
    </rPh>
    <phoneticPr fontId="9"/>
  </si>
  <si>
    <t>【総収入額内訳】</t>
    <rPh sb="1" eb="5">
      <t>ソウシュウニュウガク</t>
    </rPh>
    <rPh sb="5" eb="7">
      <t>ウチワケ</t>
    </rPh>
    <phoneticPr fontId="7"/>
  </si>
  <si>
    <t>説　明</t>
    <rPh sb="0" eb="1">
      <t>セツ</t>
    </rPh>
    <rPh sb="2" eb="3">
      <t>アキラ</t>
    </rPh>
    <phoneticPr fontId="9"/>
  </si>
  <si>
    <t>１．前年度繰越金</t>
    <rPh sb="2" eb="5">
      <t>ゼンネンド</t>
    </rPh>
    <rPh sb="5" eb="7">
      <t>クリコシ</t>
    </rPh>
    <rPh sb="7" eb="8">
      <t>キン</t>
    </rPh>
    <phoneticPr fontId="9"/>
  </si>
  <si>
    <t>２．横浜市補助金</t>
    <rPh sb="2" eb="5">
      <t>ヨコハマシ</t>
    </rPh>
    <rPh sb="5" eb="8">
      <t>ホジョキン</t>
    </rPh>
    <phoneticPr fontId="9"/>
  </si>
  <si>
    <t>【受領日及び金額】
第　回（　　年　　月　　日）：　　　　　　　円
第　回（　　年　　月　　日）：　　　　　　　円
第　回（　　年　　月　　日）：　　　　　　　円
第　回（　　年　　月　　日）：　　　　　　　円
第　回（　　年　　月　　日）：　　　　　　　円
第　回（　　年　　月　　日）：　　　　　　　円</t>
    <rPh sb="1" eb="3">
      <t>ジュリョウ</t>
    </rPh>
    <rPh sb="3" eb="4">
      <t>ビ</t>
    </rPh>
    <rPh sb="4" eb="5">
      <t>オヨ</t>
    </rPh>
    <rPh sb="6" eb="8">
      <t>キンガク</t>
    </rPh>
    <rPh sb="10" eb="11">
      <t>ダイ</t>
    </rPh>
    <rPh sb="12" eb="13">
      <t>カイ</t>
    </rPh>
    <rPh sb="16" eb="17">
      <t>ネン</t>
    </rPh>
    <rPh sb="19" eb="20">
      <t>ツキ</t>
    </rPh>
    <rPh sb="22" eb="23">
      <t>ヒ</t>
    </rPh>
    <rPh sb="32" eb="33">
      <t>エン</t>
    </rPh>
    <rPh sb="107" eb="108">
      <t>ダイ</t>
    </rPh>
    <rPh sb="109" eb="110">
      <t>カイ</t>
    </rPh>
    <rPh sb="131" eb="132">
      <t>ダイ</t>
    </rPh>
    <rPh sb="133" eb="134">
      <t>カイ</t>
    </rPh>
    <rPh sb="153" eb="154">
      <t>エン</t>
    </rPh>
    <phoneticPr fontId="9"/>
  </si>
  <si>
    <t>３．保護者負担金</t>
    <rPh sb="2" eb="5">
      <t>ホゴシャ</t>
    </rPh>
    <rPh sb="5" eb="7">
      <t>フタン</t>
    </rPh>
    <rPh sb="7" eb="8">
      <t>キン</t>
    </rPh>
    <phoneticPr fontId="9"/>
  </si>
  <si>
    <t>４．その他収入
　　（寄付金・バザー収益等）</t>
    <rPh sb="4" eb="5">
      <t>タ</t>
    </rPh>
    <rPh sb="5" eb="7">
      <t>シュウニュウ</t>
    </rPh>
    <rPh sb="11" eb="14">
      <t>キフキン</t>
    </rPh>
    <rPh sb="18" eb="20">
      <t>シュウエキ</t>
    </rPh>
    <rPh sb="20" eb="21">
      <t>トウ</t>
    </rPh>
    <phoneticPr fontId="9"/>
  </si>
  <si>
    <t>総収入額（１＋２＋３＋４）</t>
    <rPh sb="0" eb="4">
      <t>ソウシュウニュウガク</t>
    </rPh>
    <phoneticPr fontId="9"/>
  </si>
  <si>
    <t>【総支出額内訳】</t>
    <rPh sb="1" eb="4">
      <t>ソウシシュツ</t>
    </rPh>
    <rPh sb="4" eb="5">
      <t>ガク</t>
    </rPh>
    <rPh sb="5" eb="7">
      <t>ウチワケ</t>
    </rPh>
    <phoneticPr fontId="7"/>
  </si>
  <si>
    <t>１．人件費</t>
    <rPh sb="2" eb="5">
      <t>ジンケンヒ</t>
    </rPh>
    <phoneticPr fontId="9"/>
  </si>
  <si>
    <t>２．管理運営費</t>
    <rPh sb="2" eb="7">
      <t>カンリウンエイヒ</t>
    </rPh>
    <phoneticPr fontId="9"/>
  </si>
  <si>
    <t>３．児童処遇費</t>
    <rPh sb="2" eb="7">
      <t>ジドウショグウヒ</t>
    </rPh>
    <phoneticPr fontId="9"/>
  </si>
  <si>
    <t>４．施設利用料</t>
    <rPh sb="2" eb="7">
      <t>シセツリヨウリョウ</t>
    </rPh>
    <phoneticPr fontId="9"/>
  </si>
  <si>
    <t>５．その他</t>
    <rPh sb="4" eb="5">
      <t>タ</t>
    </rPh>
    <phoneticPr fontId="9"/>
  </si>
  <si>
    <t>６．積立金</t>
    <rPh sb="2" eb="5">
      <t>ツミタテキン</t>
    </rPh>
    <phoneticPr fontId="9"/>
  </si>
  <si>
    <t>７．次年度繰越金</t>
    <rPh sb="2" eb="5">
      <t>ジネンド</t>
    </rPh>
    <rPh sb="5" eb="8">
      <t>クリコシキン</t>
    </rPh>
    <phoneticPr fontId="9"/>
  </si>
  <si>
    <t>上限金額((１＋２＋３＋４＋５)×10％)：</t>
    <rPh sb="0" eb="4">
      <t>ジョウゲンキンガク</t>
    </rPh>
    <phoneticPr fontId="9"/>
  </si>
  <si>
    <t>８．戻入額</t>
    <rPh sb="2" eb="5">
      <t>レイニュウガク</t>
    </rPh>
    <phoneticPr fontId="9"/>
  </si>
  <si>
    <t>支出合計（１＋２＋３＋４＋５＋６＋７＋８）</t>
    <rPh sb="0" eb="4">
      <t>シシュツゴウケイ</t>
    </rPh>
    <phoneticPr fontId="9"/>
  </si>
  <si>
    <t>（報告先）</t>
    <rPh sb="1" eb="3">
      <t>ホウコク</t>
    </rPh>
    <rPh sb="3" eb="4">
      <t>サキ</t>
    </rPh>
    <phoneticPr fontId="7"/>
  </si>
  <si>
    <t xml:space="preserve"> （報告者）</t>
    <rPh sb="2" eb="5">
      <t>ホウコクシャ</t>
    </rPh>
    <phoneticPr fontId="7"/>
  </si>
  <si>
    <t>年度　横浜市放課後児童クラブ事業費補助金実績報告書</t>
    <rPh sb="0" eb="2">
      <t>ネンド</t>
    </rPh>
    <phoneticPr fontId="7"/>
  </si>
  <si>
    <t>戻入額</t>
    <rPh sb="0" eb="3">
      <t>レイニュウガク</t>
    </rPh>
    <phoneticPr fontId="9"/>
  </si>
  <si>
    <t>１　収支報告</t>
    <rPh sb="2" eb="6">
      <t>シュウシホウコク</t>
    </rPh>
    <phoneticPr fontId="7"/>
  </si>
  <si>
    <t>(1) 総収入額</t>
    <rPh sb="4" eb="8">
      <t>ソウシュウニュウガク</t>
    </rPh>
    <phoneticPr fontId="7"/>
  </si>
  <si>
    <t>(2) 総支出額</t>
    <rPh sb="4" eb="8">
      <t>ソウシシュツガク</t>
    </rPh>
    <phoneticPr fontId="7"/>
  </si>
  <si>
    <t>(3) 補助金確定額（Ａ－Ｂ）</t>
    <rPh sb="4" eb="10">
      <t>ホジョキンカクテイガク</t>
    </rPh>
    <phoneticPr fontId="7"/>
  </si>
  <si>
    <t>　会計監査を実施した結果、会計帳簿の記載は正確で、関係書類ならびに会計処理は、すべて適正であることを認めます。</t>
    <rPh sb="1" eb="3">
      <t>カイケイ</t>
    </rPh>
    <rPh sb="3" eb="5">
      <t>カンサ</t>
    </rPh>
    <rPh sb="6" eb="8">
      <t>ジッシ</t>
    </rPh>
    <rPh sb="10" eb="12">
      <t>ケッカ</t>
    </rPh>
    <rPh sb="13" eb="15">
      <t>カイケイ</t>
    </rPh>
    <rPh sb="15" eb="17">
      <t>チョウボ</t>
    </rPh>
    <rPh sb="18" eb="20">
      <t>キサイ</t>
    </rPh>
    <rPh sb="21" eb="23">
      <t>セイカク</t>
    </rPh>
    <rPh sb="25" eb="27">
      <t>カンケイ</t>
    </rPh>
    <rPh sb="27" eb="29">
      <t>ショルイ</t>
    </rPh>
    <phoneticPr fontId="9"/>
  </si>
  <si>
    <t>会計監査</t>
    <rPh sb="0" eb="2">
      <t>カイケイ</t>
    </rPh>
    <rPh sb="2" eb="4">
      <t>カンサ</t>
    </rPh>
    <phoneticPr fontId="9"/>
  </si>
  <si>
    <t>（自署）</t>
    <rPh sb="1" eb="3">
      <t>ジショ</t>
    </rPh>
    <phoneticPr fontId="7"/>
  </si>
  <si>
    <t>作成担当者：</t>
    <rPh sb="0" eb="2">
      <t>サクセイ</t>
    </rPh>
    <rPh sb="2" eb="5">
      <t>タントウシャ</t>
    </rPh>
    <phoneticPr fontId="9"/>
  </si>
  <si>
    <t>連絡先：</t>
    <rPh sb="0" eb="3">
      <t>レンラクサキ</t>
    </rPh>
    <phoneticPr fontId="9"/>
  </si>
  <si>
    <t>添付書類</t>
    <rPh sb="0" eb="4">
      <t>テンプショルイ</t>
    </rPh>
    <phoneticPr fontId="7"/>
  </si>
  <si>
    <t>確認欄</t>
    <rPh sb="0" eb="2">
      <t>カクニン</t>
    </rPh>
    <rPh sb="2" eb="3">
      <t>ラン</t>
    </rPh>
    <phoneticPr fontId="7"/>
  </si>
  <si>
    <t>(1)</t>
    <phoneticPr fontId="7"/>
  </si>
  <si>
    <t>(2)</t>
    <phoneticPr fontId="7"/>
  </si>
  <si>
    <t>見積書の写し（１件あたりの支払金額が100万円以上の場合に徴収した、２社以上の見積書の写し）</t>
    <rPh sb="0" eb="3">
      <t>ミツモリショ</t>
    </rPh>
    <rPh sb="4" eb="5">
      <t>ウツ</t>
    </rPh>
    <rPh sb="8" eb="9">
      <t>ケン</t>
    </rPh>
    <rPh sb="13" eb="15">
      <t>シハラ</t>
    </rPh>
    <rPh sb="15" eb="17">
      <t>キンガク</t>
    </rPh>
    <rPh sb="21" eb="23">
      <t>マンエン</t>
    </rPh>
    <rPh sb="23" eb="25">
      <t>イジョウ</t>
    </rPh>
    <rPh sb="26" eb="28">
      <t>バアイ</t>
    </rPh>
    <rPh sb="29" eb="31">
      <t>チョウシュウ</t>
    </rPh>
    <rPh sb="35" eb="36">
      <t>シャ</t>
    </rPh>
    <rPh sb="36" eb="38">
      <t>イジョウ</t>
    </rPh>
    <rPh sb="39" eb="41">
      <t>ミツ</t>
    </rPh>
    <rPh sb="41" eb="42">
      <t>ショ</t>
    </rPh>
    <rPh sb="43" eb="44">
      <t>ウツ</t>
    </rPh>
    <phoneticPr fontId="7"/>
  </si>
  <si>
    <t>積立金がある場合は、金額の分かる通帳等の写し</t>
    <rPh sb="0" eb="2">
      <t>ツミタテ</t>
    </rPh>
    <rPh sb="2" eb="3">
      <t>キン</t>
    </rPh>
    <rPh sb="6" eb="8">
      <t>バアイ</t>
    </rPh>
    <rPh sb="10" eb="12">
      <t>キンガク</t>
    </rPh>
    <rPh sb="13" eb="14">
      <t>ワ</t>
    </rPh>
    <rPh sb="16" eb="18">
      <t>ツウチョウ</t>
    </rPh>
    <rPh sb="18" eb="19">
      <t>トウ</t>
    </rPh>
    <rPh sb="20" eb="21">
      <t>ウツ</t>
    </rPh>
    <phoneticPr fontId="7"/>
  </si>
  <si>
    <t>【会計監査記入欄】</t>
    <rPh sb="1" eb="3">
      <t>カイケイ</t>
    </rPh>
    <rPh sb="3" eb="5">
      <t>カンサ</t>
    </rPh>
    <rPh sb="5" eb="8">
      <t>キニュウラン</t>
    </rPh>
    <phoneticPr fontId="7"/>
  </si>
  <si>
    <t>２　会計監査</t>
    <rPh sb="2" eb="4">
      <t>カイケイ</t>
    </rPh>
    <rPh sb="4" eb="6">
      <t>カンサ</t>
    </rPh>
    <phoneticPr fontId="7"/>
  </si>
  <si>
    <t>３　添付書類</t>
    <rPh sb="2" eb="6">
      <t>テンプショルイ</t>
    </rPh>
    <phoneticPr fontId="7"/>
  </si>
  <si>
    <t>その他区長が必要と認める書類（　　　　　　　　　　　　　　　　　　　　　　）</t>
    <rPh sb="2" eb="3">
      <t>タ</t>
    </rPh>
    <rPh sb="3" eb="5">
      <t>クチョウ</t>
    </rPh>
    <rPh sb="6" eb="8">
      <t>ヒツヨウ</t>
    </rPh>
    <rPh sb="9" eb="10">
      <t>ミト</t>
    </rPh>
    <rPh sb="12" eb="14">
      <t>ショルイ</t>
    </rPh>
    <phoneticPr fontId="7"/>
  </si>
  <si>
    <t>育成支援体制強化加算補助対象経費等報告書（第24号様式）</t>
    <rPh sb="0" eb="12">
      <t>イクセイシエンタイセイキョウカカサンホジョ</t>
    </rPh>
    <rPh sb="12" eb="17">
      <t>タイショウケイヒトウ</t>
    </rPh>
    <rPh sb="17" eb="20">
      <t>ホウコクショ</t>
    </rPh>
    <rPh sb="21" eb="22">
      <t>ダイ</t>
    </rPh>
    <rPh sb="24" eb="25">
      <t>ゴウ</t>
    </rPh>
    <rPh sb="25" eb="27">
      <t>ヨウシキ</t>
    </rPh>
    <phoneticPr fontId="7"/>
  </si>
  <si>
    <t>(3)</t>
  </si>
  <si>
    <t>(4)</t>
  </si>
  <si>
    <t>(5)</t>
  </si>
  <si>
    <t>(6)</t>
  </si>
  <si>
    <t>(10)</t>
  </si>
  <si>
    <t>(11)</t>
  </si>
  <si>
    <t>(12)</t>
  </si>
  <si>
    <t>領収書の写し（１件あたりの支払金額が10万円以上のもの）</t>
    <rPh sb="0" eb="3">
      <t>リョウシュウショ</t>
    </rPh>
    <rPh sb="4" eb="5">
      <t>ウツ</t>
    </rPh>
    <rPh sb="8" eb="9">
      <t>ケン</t>
    </rPh>
    <rPh sb="13" eb="15">
      <t>シハラ</t>
    </rPh>
    <rPh sb="15" eb="17">
      <t>キンガク</t>
    </rPh>
    <rPh sb="20" eb="22">
      <t>マンエン</t>
    </rPh>
    <rPh sb="22" eb="24">
      <t>イジョウ</t>
    </rPh>
    <phoneticPr fontId="7"/>
  </si>
  <si>
    <t>放課後児童支援員等キャリアアップ処遇改善費補助対象経費積算書（第25号様式）</t>
    <rPh sb="21" eb="23">
      <t>ホジョ</t>
    </rPh>
    <rPh sb="27" eb="29">
      <t>セキサン</t>
    </rPh>
    <phoneticPr fontId="7"/>
  </si>
  <si>
    <t>円</t>
    <rPh sb="0" eb="1">
      <t>エン</t>
    </rPh>
    <phoneticPr fontId="7"/>
  </si>
  <si>
    <t>項　目</t>
    <rPh sb="0" eb="1">
      <t>コウ</t>
    </rPh>
    <rPh sb="2" eb="3">
      <t>メ</t>
    </rPh>
    <phoneticPr fontId="9"/>
  </si>
  <si>
    <t>(1) 常勤職員人件費</t>
    <rPh sb="4" eb="8">
      <t>ジョウキンショクイン</t>
    </rPh>
    <rPh sb="8" eb="11">
      <t>ジンケンヒ</t>
    </rPh>
    <phoneticPr fontId="7"/>
  </si>
  <si>
    <t>(2) 障害児受入推進加算補助経費</t>
    <rPh sb="4" eb="6">
      <t>ショウガイ</t>
    </rPh>
    <rPh sb="6" eb="7">
      <t>ジ</t>
    </rPh>
    <rPh sb="7" eb="9">
      <t>ウケイレ</t>
    </rPh>
    <rPh sb="9" eb="11">
      <t>スイシン</t>
    </rPh>
    <rPh sb="11" eb="13">
      <t>カサン</t>
    </rPh>
    <rPh sb="13" eb="15">
      <t>ホジョ</t>
    </rPh>
    <rPh sb="15" eb="17">
      <t>ケイヒ</t>
    </rPh>
    <phoneticPr fontId="7"/>
  </si>
  <si>
    <t>(3) 障害児受入強化推進加算補助経費</t>
    <rPh sb="4" eb="6">
      <t>ショウガイ</t>
    </rPh>
    <rPh sb="6" eb="7">
      <t>ジ</t>
    </rPh>
    <rPh sb="7" eb="9">
      <t>ウケイレ</t>
    </rPh>
    <rPh sb="9" eb="11">
      <t>キョウカ</t>
    </rPh>
    <rPh sb="11" eb="13">
      <t>スイシン</t>
    </rPh>
    <rPh sb="13" eb="15">
      <t>カサン</t>
    </rPh>
    <rPh sb="15" eb="17">
      <t>ホジョ</t>
    </rPh>
    <rPh sb="17" eb="19">
      <t>ケイヒ</t>
    </rPh>
    <phoneticPr fontId="7"/>
  </si>
  <si>
    <t>(1) 入会金</t>
    <rPh sb="4" eb="7">
      <t>ニュウカイキン</t>
    </rPh>
    <phoneticPr fontId="9"/>
  </si>
  <si>
    <t>(2) 保育料</t>
    <rPh sb="4" eb="6">
      <t>ホイク</t>
    </rPh>
    <rPh sb="6" eb="7">
      <t>リョウ</t>
    </rPh>
    <phoneticPr fontId="9"/>
  </si>
  <si>
    <t>(3) おやつ代</t>
    <rPh sb="7" eb="8">
      <t>ダイ</t>
    </rPh>
    <phoneticPr fontId="9"/>
  </si>
  <si>
    <t>(4) 教材費</t>
    <rPh sb="4" eb="7">
      <t>キョウザイヒ</t>
    </rPh>
    <phoneticPr fontId="9"/>
  </si>
  <si>
    <t>(5) 積立金</t>
    <rPh sb="4" eb="7">
      <t>ツミタテキン</t>
    </rPh>
    <phoneticPr fontId="9"/>
  </si>
  <si>
    <t>(6) その他(冷暖房費等)</t>
    <rPh sb="6" eb="7">
      <t>ホカ</t>
    </rPh>
    <rPh sb="8" eb="11">
      <t>レイダンボウ</t>
    </rPh>
    <rPh sb="11" eb="12">
      <t>ヒ</t>
    </rPh>
    <rPh sb="12" eb="13">
      <t>トウ</t>
    </rPh>
    <phoneticPr fontId="9"/>
  </si>
  <si>
    <t>①保険料</t>
    <rPh sb="1" eb="4">
      <t>ホケンリョウ</t>
    </rPh>
    <phoneticPr fontId="9"/>
  </si>
  <si>
    <t>②会議費</t>
    <rPh sb="1" eb="4">
      <t>カイギヒ</t>
    </rPh>
    <phoneticPr fontId="9"/>
  </si>
  <si>
    <t>③光熱水費・通信費</t>
    <rPh sb="1" eb="5">
      <t>コウネツスイヒ</t>
    </rPh>
    <rPh sb="6" eb="9">
      <t>ツウシンヒ</t>
    </rPh>
    <phoneticPr fontId="9"/>
  </si>
  <si>
    <t>④備品費・消耗品費</t>
    <rPh sb="1" eb="4">
      <t>ビヒンヒ</t>
    </rPh>
    <rPh sb="5" eb="9">
      <t>ショウモウヒンヒ</t>
    </rPh>
    <phoneticPr fontId="9"/>
  </si>
  <si>
    <t>⑤修繕費</t>
    <rPh sb="1" eb="4">
      <t>シュウゼンヒ</t>
    </rPh>
    <phoneticPr fontId="9"/>
  </si>
  <si>
    <t>⑥行事費</t>
    <rPh sb="1" eb="3">
      <t>ギョウジ</t>
    </rPh>
    <rPh sb="3" eb="4">
      <t>ヒ</t>
    </rPh>
    <phoneticPr fontId="9"/>
  </si>
  <si>
    <t>⑦研修費・出張旅費</t>
    <rPh sb="1" eb="4">
      <t>ケンシュウヒ</t>
    </rPh>
    <rPh sb="5" eb="9">
      <t>シュッチョウリョヒ</t>
    </rPh>
    <phoneticPr fontId="9"/>
  </si>
  <si>
    <t>⑧防災用品費</t>
    <rPh sb="1" eb="5">
      <t>ボウサイヨウヒン</t>
    </rPh>
    <rPh sb="5" eb="6">
      <t>ヒ</t>
    </rPh>
    <phoneticPr fontId="9"/>
  </si>
  <si>
    <t>⑨外注費</t>
    <rPh sb="1" eb="4">
      <t>ガイチュウヒ</t>
    </rPh>
    <phoneticPr fontId="9"/>
  </si>
  <si>
    <t>⑩その他</t>
    <rPh sb="3" eb="4">
      <t>タ</t>
    </rPh>
    <phoneticPr fontId="9"/>
  </si>
  <si>
    <t>(1) おやつ代</t>
    <rPh sb="7" eb="8">
      <t>ダイ</t>
    </rPh>
    <phoneticPr fontId="9"/>
  </si>
  <si>
    <t>(2) 教材費</t>
    <rPh sb="4" eb="7">
      <t>キョウザイヒ</t>
    </rPh>
    <phoneticPr fontId="9"/>
  </si>
  <si>
    <t>(3) その他</t>
    <rPh sb="6" eb="7">
      <t>タ</t>
    </rPh>
    <phoneticPr fontId="9"/>
  </si>
  <si>
    <t>(1) 施設賃借料・負担金</t>
    <rPh sb="4" eb="6">
      <t>シセツ</t>
    </rPh>
    <rPh sb="6" eb="9">
      <t>チンシャクリョウ</t>
    </rPh>
    <rPh sb="10" eb="13">
      <t>フタンキン</t>
    </rPh>
    <phoneticPr fontId="9"/>
  </si>
  <si>
    <t>(2) 共益費・駐車場代等</t>
    <rPh sb="4" eb="7">
      <t>キョウエキヒ</t>
    </rPh>
    <rPh sb="8" eb="12">
      <t>チュウシャジョウダイ</t>
    </rPh>
    <rPh sb="12" eb="13">
      <t>トウ</t>
    </rPh>
    <phoneticPr fontId="9"/>
  </si>
  <si>
    <t>　横浜市放課後児童クラブ事業費補助金に関する実績について、次のとおり関係書類を添えて報告します。</t>
    <phoneticPr fontId="7"/>
  </si>
  <si>
    <t>基本事業費補助額算定書</t>
    <rPh sb="0" eb="5">
      <t>キホンジギョウヒ</t>
    </rPh>
    <rPh sb="5" eb="11">
      <t>ホジョガクサンテイショ</t>
    </rPh>
    <phoneticPr fontId="7"/>
  </si>
  <si>
    <t>クラブ名：</t>
    <rPh sb="3" eb="4">
      <t>メイ</t>
    </rPh>
    <phoneticPr fontId="7"/>
  </si>
  <si>
    <t>施設賃借料
(年額)</t>
    <rPh sb="0" eb="5">
      <t>シセツチンシャクリョウ</t>
    </rPh>
    <rPh sb="7" eb="9">
      <t>ネンガク</t>
    </rPh>
    <phoneticPr fontId="7"/>
  </si>
  <si>
    <t>６　基本事業費　補助額算定</t>
    <rPh sb="2" eb="7">
      <t>キホンジギョウヒ</t>
    </rPh>
    <rPh sb="8" eb="13">
      <t>ホジョガクサンテイ</t>
    </rPh>
    <phoneticPr fontId="7"/>
  </si>
  <si>
    <t>基本補助</t>
    <rPh sb="0" eb="4">
      <t>キホンホジョ</t>
    </rPh>
    <phoneticPr fontId="7"/>
  </si>
  <si>
    <t>開所日数加算補助</t>
    <rPh sb="0" eb="8">
      <t>カイショニッスウカサンホジョ</t>
    </rPh>
    <phoneticPr fontId="7"/>
  </si>
  <si>
    <t>長時間開所加算補助【平日分】</t>
    <rPh sb="0" eb="5">
      <t>チョウジカンカイショ</t>
    </rPh>
    <rPh sb="5" eb="9">
      <t>カサンホジョ</t>
    </rPh>
    <rPh sb="10" eb="13">
      <t>ヘイジツブン</t>
    </rPh>
    <phoneticPr fontId="7"/>
  </si>
  <si>
    <t>長時間開所加算補助【学校休業日等分】</t>
    <rPh sb="0" eb="5">
      <t>チョウジカンカイショ</t>
    </rPh>
    <rPh sb="5" eb="9">
      <t>カサンホジョ</t>
    </rPh>
    <rPh sb="10" eb="12">
      <t>ガッコウ</t>
    </rPh>
    <rPh sb="12" eb="15">
      <t>キュウギョウビ</t>
    </rPh>
    <rPh sb="15" eb="16">
      <t>トウ</t>
    </rPh>
    <rPh sb="16" eb="17">
      <t>ブン</t>
    </rPh>
    <phoneticPr fontId="7"/>
  </si>
  <si>
    <t>小規模激変緩和加算補助</t>
    <rPh sb="0" eb="3">
      <t>ショウキボ</t>
    </rPh>
    <rPh sb="3" eb="11">
      <t>ゲキヘンカンワカサンホジョ</t>
    </rPh>
    <phoneticPr fontId="7"/>
  </si>
  <si>
    <t>戻入額</t>
    <rPh sb="0" eb="3">
      <t>レイニュウガク</t>
    </rPh>
    <phoneticPr fontId="7"/>
  </si>
  <si>
    <t>執行状況報告(１月)にて算定された補助額</t>
    <rPh sb="0" eb="6">
      <t>シッコウジョウキョウホウコク</t>
    </rPh>
    <rPh sb="8" eb="9">
      <t>ガツ</t>
    </rPh>
    <rPh sb="12" eb="14">
      <t>サンテイ</t>
    </rPh>
    <rPh sb="17" eb="20">
      <t>ホジョガク</t>
    </rPh>
    <phoneticPr fontId="7"/>
  </si>
  <si>
    <t>基本事業費補助額算定書にて算定された補助額</t>
    <rPh sb="0" eb="5">
      <t>キホンジギョウヒ</t>
    </rPh>
    <rPh sb="5" eb="8">
      <t>ホジョガク</t>
    </rPh>
    <rPh sb="8" eb="11">
      <t>サンテイショ</t>
    </rPh>
    <rPh sb="13" eb="15">
      <t>サンテイ</t>
    </rPh>
    <rPh sb="18" eb="21">
      <t>ホジョガク</t>
    </rPh>
    <phoneticPr fontId="7"/>
  </si>
  <si>
    <t>合　計</t>
    <rPh sb="0" eb="1">
      <t>ア</t>
    </rPh>
    <rPh sb="2" eb="3">
      <t>ケイ</t>
    </rPh>
    <phoneticPr fontId="7"/>
  </si>
  <si>
    <t>７　添付書類</t>
    <rPh sb="2" eb="6">
      <t>テンプショルイ</t>
    </rPh>
    <phoneticPr fontId="7"/>
  </si>
  <si>
    <t xml:space="preserve"> 該当する項目の確認欄に ☑ 又は ■ を記入してください。</t>
    <rPh sb="8" eb="10">
      <t>カクニン</t>
    </rPh>
    <rPh sb="10" eb="11">
      <t>ラン</t>
    </rPh>
    <rPh sb="21" eb="23">
      <t>キニュウ</t>
    </rPh>
    <phoneticPr fontId="7"/>
  </si>
  <si>
    <t>(2) 入会申込書及び継続利用申込書の写し</t>
    <phoneticPr fontId="7"/>
  </si>
  <si>
    <t>該当する項目の確認欄に ☑ 又は ■ を記入してください。</t>
    <rPh sb="7" eb="9">
      <t>カクニン</t>
    </rPh>
    <rPh sb="9" eb="10">
      <t>ラン</t>
    </rPh>
    <rPh sb="20" eb="22">
      <t>キニュウ</t>
    </rPh>
    <phoneticPr fontId="7"/>
  </si>
  <si>
    <t>(3) 退会申出書及び休会申出書の写し</t>
    <phoneticPr fontId="7"/>
  </si>
  <si>
    <t>(4) 賃貸借契約書等の写し</t>
    <phoneticPr fontId="7"/>
  </si>
  <si>
    <t>№</t>
    <phoneticPr fontId="8"/>
  </si>
  <si>
    <t>氏名</t>
    <rPh sb="0" eb="2">
      <t>シメイ</t>
    </rPh>
    <phoneticPr fontId="8"/>
  </si>
  <si>
    <t>２　障害児受入強化推進加算</t>
    <rPh sb="2" eb="5">
      <t>ショウガイジ</t>
    </rPh>
    <rPh sb="5" eb="7">
      <t>ウケイレ</t>
    </rPh>
    <rPh sb="7" eb="9">
      <t>キョウカ</t>
    </rPh>
    <rPh sb="9" eb="11">
      <t>スイシン</t>
    </rPh>
    <rPh sb="11" eb="13">
      <t>カサン</t>
    </rPh>
    <phoneticPr fontId="8"/>
  </si>
  <si>
    <t>障害児受入に係る補助対象経費等報告書</t>
    <rPh sb="0" eb="3">
      <t>ショウガイジ</t>
    </rPh>
    <rPh sb="3" eb="5">
      <t>ウケイレ</t>
    </rPh>
    <rPh sb="6" eb="7">
      <t>カカ</t>
    </rPh>
    <rPh sb="8" eb="10">
      <t>ホジョ</t>
    </rPh>
    <rPh sb="10" eb="12">
      <t>タイショウ</t>
    </rPh>
    <rPh sb="12" eb="14">
      <t>ケイヒ</t>
    </rPh>
    <rPh sb="14" eb="15">
      <t>トウ</t>
    </rPh>
    <rPh sb="15" eb="17">
      <t>ホウコク</t>
    </rPh>
    <rPh sb="17" eb="18">
      <t>ショ</t>
    </rPh>
    <phoneticPr fontId="8"/>
  </si>
  <si>
    <t>補助対象経費</t>
    <rPh sb="0" eb="6">
      <t>ホジョタイショウケイヒ</t>
    </rPh>
    <phoneticPr fontId="7"/>
  </si>
  <si>
    <t>研修受講済であること</t>
    <rPh sb="0" eb="4">
      <t>ケンシュウジュコウ</t>
    </rPh>
    <rPh sb="4" eb="5">
      <t>ズミ</t>
    </rPh>
    <phoneticPr fontId="7"/>
  </si>
  <si>
    <t>非常勤職員であること</t>
    <rPh sb="0" eb="5">
      <t>ヒジョウキンショクイン</t>
    </rPh>
    <phoneticPr fontId="7"/>
  </si>
  <si>
    <t>属する
支援の単位</t>
    <rPh sb="0" eb="1">
      <t>ゾク</t>
    </rPh>
    <rPh sb="4" eb="6">
      <t>シエン</t>
    </rPh>
    <rPh sb="7" eb="9">
      <t>タンイ</t>
    </rPh>
    <phoneticPr fontId="7"/>
  </si>
  <si>
    <t xml:space="preserve"> (1) 補助対象職員</t>
    <rPh sb="5" eb="7">
      <t>ホジョ</t>
    </rPh>
    <rPh sb="7" eb="9">
      <t>タイショウ</t>
    </rPh>
    <rPh sb="9" eb="11">
      <t>ショクイン</t>
    </rPh>
    <phoneticPr fontId="8"/>
  </si>
  <si>
    <t xml:space="preserve"> (2) 対象経費合計</t>
    <rPh sb="5" eb="7">
      <t>タイショウ</t>
    </rPh>
    <rPh sb="7" eb="9">
      <t>ケイヒ</t>
    </rPh>
    <rPh sb="9" eb="11">
      <t>ゴウケイ</t>
    </rPh>
    <phoneticPr fontId="8"/>
  </si>
  <si>
    <t>対象経費</t>
    <rPh sb="0" eb="2">
      <t>タイショウ</t>
    </rPh>
    <rPh sb="2" eb="4">
      <t>ケイヒ</t>
    </rPh>
    <phoneticPr fontId="7"/>
  </si>
  <si>
    <t>補助上限額※１</t>
    <rPh sb="0" eb="5">
      <t>ホジョジョウゲンガク</t>
    </rPh>
    <phoneticPr fontId="7"/>
  </si>
  <si>
    <t>補助額※２</t>
    <rPh sb="0" eb="3">
      <t>ホジョガク</t>
    </rPh>
    <phoneticPr fontId="7"/>
  </si>
  <si>
    <t>戻入額※３</t>
    <rPh sb="0" eb="3">
      <t>レイニュウガク</t>
    </rPh>
    <phoneticPr fontId="7"/>
  </si>
  <si>
    <t>※１　執行状況報告書（１月提出分）から転記
※２　補助額は支援の単位ごとの対象経費と補助上限額を比較して低い金額
※３　対象経費が補助上限額を下回る場合、その差額</t>
    <rPh sb="3" eb="10">
      <t>シッコウジョウキョウホウコクショ</t>
    </rPh>
    <rPh sb="12" eb="13">
      <t>ガツ</t>
    </rPh>
    <rPh sb="13" eb="16">
      <t>テイシュツブン</t>
    </rPh>
    <rPh sb="19" eb="21">
      <t>テンキ</t>
    </rPh>
    <rPh sb="25" eb="27">
      <t>ホジョ</t>
    </rPh>
    <rPh sb="42" eb="44">
      <t>ホジョ</t>
    </rPh>
    <rPh sb="60" eb="64">
      <t>タイショウケイヒ</t>
    </rPh>
    <rPh sb="65" eb="67">
      <t>ホジョ</t>
    </rPh>
    <rPh sb="67" eb="70">
      <t>ジョウゲンガク</t>
    </rPh>
    <rPh sb="71" eb="73">
      <t>シタマワ</t>
    </rPh>
    <rPh sb="74" eb="76">
      <t>バアイ</t>
    </rPh>
    <rPh sb="79" eb="81">
      <t>サガク</t>
    </rPh>
    <phoneticPr fontId="7"/>
  </si>
  <si>
    <t>１　障害児受入推進加算補助</t>
    <rPh sb="2" eb="5">
      <t>ショウガイジ</t>
    </rPh>
    <rPh sb="5" eb="7">
      <t>ウケイレ</t>
    </rPh>
    <rPh sb="7" eb="9">
      <t>スイシン</t>
    </rPh>
    <rPh sb="9" eb="11">
      <t>カサン</t>
    </rPh>
    <rPh sb="11" eb="13">
      <t>ホジョ</t>
    </rPh>
    <phoneticPr fontId="8"/>
  </si>
  <si>
    <t/>
  </si>
  <si>
    <t>　</t>
    <phoneticPr fontId="7"/>
  </si>
  <si>
    <t>支援の単位：</t>
  </si>
  <si>
    <t>(　内　訳　)</t>
    <rPh sb="2" eb="3">
      <t>ナイ</t>
    </rPh>
    <rPh sb="4" eb="5">
      <t>ワケ</t>
    </rPh>
    <phoneticPr fontId="9"/>
  </si>
  <si>
    <t>賃金改善額等
（実績)【Ｂ】
＜自動計算＞</t>
    <rPh sb="0" eb="2">
      <t>チンギン</t>
    </rPh>
    <rPh sb="2" eb="4">
      <t>カイゼン</t>
    </rPh>
    <rPh sb="4" eb="5">
      <t>ガク</t>
    </rPh>
    <rPh sb="5" eb="6">
      <t>トウ</t>
    </rPh>
    <rPh sb="8" eb="10">
      <t>ジッセキ</t>
    </rPh>
    <rPh sb="16" eb="18">
      <t>ジドウ</t>
    </rPh>
    <rPh sb="18" eb="20">
      <t>ケイサン</t>
    </rPh>
    <phoneticPr fontId="9"/>
  </si>
  <si>
    <t>賃金改善額</t>
    <rPh sb="0" eb="2">
      <t>チンギン</t>
    </rPh>
    <rPh sb="2" eb="4">
      <t>カイゼン</t>
    </rPh>
    <rPh sb="4" eb="5">
      <t>ガク</t>
    </rPh>
    <phoneticPr fontId="9"/>
  </si>
  <si>
    <t>その他
対象経費</t>
    <rPh sb="2" eb="3">
      <t>タ</t>
    </rPh>
    <rPh sb="4" eb="6">
      <t>タイショウ</t>
    </rPh>
    <rPh sb="6" eb="8">
      <t>ケイヒ</t>
    </rPh>
    <phoneticPr fontId="9"/>
  </si>
  <si>
    <t>※　「事由」欄は以下に基づいて記入すること。</t>
    <rPh sb="3" eb="5">
      <t>ジユウ</t>
    </rPh>
    <rPh sb="6" eb="7">
      <t>ラン</t>
    </rPh>
    <rPh sb="8" eb="10">
      <t>イカ</t>
    </rPh>
    <rPh sb="11" eb="12">
      <t>モト</t>
    </rPh>
    <rPh sb="15" eb="17">
      <t>キニュウ</t>
    </rPh>
    <phoneticPr fontId="9"/>
  </si>
  <si>
    <t>　　①　支援員Ⅰ</t>
    <rPh sb="4" eb="6">
      <t>シエン</t>
    </rPh>
    <rPh sb="6" eb="7">
      <t>イン</t>
    </rPh>
    <phoneticPr fontId="9"/>
  </si>
  <si>
    <t>　　②　支援員Ⅱ</t>
    <rPh sb="4" eb="6">
      <t>シエン</t>
    </rPh>
    <rPh sb="6" eb="7">
      <t>イン</t>
    </rPh>
    <phoneticPr fontId="9"/>
  </si>
  <si>
    <t>　　③　支援員Ⅲ</t>
    <rPh sb="4" eb="6">
      <t>シエン</t>
    </rPh>
    <rPh sb="6" eb="7">
      <t>イン</t>
    </rPh>
    <phoneticPr fontId="9"/>
  </si>
  <si>
    <t>　　④　補助員Ⅰ</t>
    <rPh sb="4" eb="6">
      <t>ホジョ</t>
    </rPh>
    <rPh sb="6" eb="7">
      <t>イン</t>
    </rPh>
    <phoneticPr fontId="9"/>
  </si>
  <si>
    <t>　　⑤　補助員Ⅱ</t>
    <rPh sb="4" eb="6">
      <t>ホジョ</t>
    </rPh>
    <rPh sb="6" eb="7">
      <t>イン</t>
    </rPh>
    <phoneticPr fontId="9"/>
  </si>
  <si>
    <t>１　対象経費一覧</t>
    <rPh sb="2" eb="4">
      <t>タイショウ</t>
    </rPh>
    <rPh sb="4" eb="6">
      <t>ケイヒ</t>
    </rPh>
    <rPh sb="6" eb="8">
      <t>イチラン</t>
    </rPh>
    <phoneticPr fontId="7"/>
  </si>
  <si>
    <t>№</t>
    <phoneticPr fontId="7"/>
  </si>
  <si>
    <t>支出科目</t>
    <rPh sb="0" eb="2">
      <t>シシュツ</t>
    </rPh>
    <rPh sb="2" eb="4">
      <t>カモク</t>
    </rPh>
    <phoneticPr fontId="7"/>
  </si>
  <si>
    <t>内容</t>
    <rPh sb="0" eb="2">
      <t>ナイヨウ</t>
    </rPh>
    <phoneticPr fontId="7"/>
  </si>
  <si>
    <t>２　加算額</t>
    <rPh sb="2" eb="4">
      <t>カサン</t>
    </rPh>
    <rPh sb="4" eb="5">
      <t>ガク</t>
    </rPh>
    <phoneticPr fontId="7"/>
  </si>
  <si>
    <t>((1)と(2)を比較して低い額)</t>
    <rPh sb="9" eb="11">
      <t>ヒカク</t>
    </rPh>
    <rPh sb="13" eb="14">
      <t>ヒク</t>
    </rPh>
    <rPh sb="15" eb="16">
      <t>ガク</t>
    </rPh>
    <phoneticPr fontId="7"/>
  </si>
  <si>
    <t>((1)&lt;(2)の場合、その差額)</t>
    <rPh sb="9" eb="11">
      <t>バアイ</t>
    </rPh>
    <rPh sb="14" eb="16">
      <t>サガク</t>
    </rPh>
    <phoneticPr fontId="7"/>
  </si>
  <si>
    <t>２　補助対象経費（各職員の補助対象経費（実績）【Ｃ】の合計額）</t>
    <rPh sb="2" eb="4">
      <t>ホジョ</t>
    </rPh>
    <rPh sb="4" eb="6">
      <t>タイショウ</t>
    </rPh>
    <rPh sb="6" eb="8">
      <t>ケイヒ</t>
    </rPh>
    <rPh sb="9" eb="12">
      <t>カクショクイン</t>
    </rPh>
    <rPh sb="13" eb="15">
      <t>ホジョ</t>
    </rPh>
    <rPh sb="15" eb="17">
      <t>タイショウ</t>
    </rPh>
    <rPh sb="17" eb="19">
      <t>ケイヒ</t>
    </rPh>
    <rPh sb="20" eb="22">
      <t>ジッセキ</t>
    </rPh>
    <rPh sb="27" eb="29">
      <t>ゴウケイ</t>
    </rPh>
    <rPh sb="29" eb="30">
      <t>ガク</t>
    </rPh>
    <phoneticPr fontId="9"/>
  </si>
  <si>
    <t>３　補助額（１、２を比較して低い額）</t>
    <rPh sb="2" eb="4">
      <t>ホジョ</t>
    </rPh>
    <rPh sb="4" eb="5">
      <t>ガク</t>
    </rPh>
    <rPh sb="10" eb="12">
      <t>ヒカク</t>
    </rPh>
    <rPh sb="14" eb="15">
      <t>ヒク</t>
    </rPh>
    <rPh sb="16" eb="17">
      <t>ガク</t>
    </rPh>
    <phoneticPr fontId="9"/>
  </si>
  <si>
    <t>４　戻入額（１＞２の場合、その差額）</t>
    <rPh sb="2" eb="4">
      <t>レイニュウ</t>
    </rPh>
    <rPh sb="4" eb="5">
      <t>ガク</t>
    </rPh>
    <rPh sb="10" eb="12">
      <t>バアイ</t>
    </rPh>
    <rPh sb="15" eb="17">
      <t>サガク</t>
    </rPh>
    <phoneticPr fontId="9"/>
  </si>
  <si>
    <t>① 放課後児童支援員</t>
    <phoneticPr fontId="9"/>
  </si>
  <si>
    <t>② 経験年数が概ね５年以上の放課後児童支援員で、キャリアアップ研修を受講した者</t>
    <phoneticPr fontId="9"/>
  </si>
  <si>
    <t>③ 経験年数が概ね10年以上の放課後児童支援員で、キャリアアップ研修を受講した事業所長</t>
    <phoneticPr fontId="9"/>
  </si>
  <si>
    <t>④ 補助員</t>
    <rPh sb="2" eb="4">
      <t>ホジョ</t>
    </rPh>
    <rPh sb="4" eb="5">
      <t>イン</t>
    </rPh>
    <phoneticPr fontId="9"/>
  </si>
  <si>
    <t>⑤ 経験年数が概ね５年以上の補助員で、キャリアアップ研修を受講した者</t>
    <phoneticPr fontId="9"/>
  </si>
  <si>
    <t xml:space="preserve"> (1) 補助対象経費</t>
    <rPh sb="5" eb="9">
      <t>ホジョタイショウ</t>
    </rPh>
    <rPh sb="9" eb="11">
      <t>ケイヒ</t>
    </rPh>
    <phoneticPr fontId="7"/>
  </si>
  <si>
    <t>　(うち、人件費</t>
    <rPh sb="5" eb="8">
      <t>ジンケンヒ</t>
    </rPh>
    <phoneticPr fontId="7"/>
  </si>
  <si>
    <t>円)</t>
    <rPh sb="0" eb="1">
      <t>エン</t>
    </rPh>
    <phoneticPr fontId="7"/>
  </si>
  <si>
    <t>　(うち、管理運営費</t>
    <rPh sb="5" eb="10">
      <t>カンリウンエイヒ</t>
    </rPh>
    <phoneticPr fontId="7"/>
  </si>
  <si>
    <t xml:space="preserve"> (2) 補助上限額</t>
    <rPh sb="5" eb="7">
      <t>ホジョ</t>
    </rPh>
    <rPh sb="7" eb="10">
      <t>ジョウゲンガク</t>
    </rPh>
    <phoneticPr fontId="7"/>
  </si>
  <si>
    <t xml:space="preserve"> (3) 補助額</t>
    <rPh sb="5" eb="7">
      <t>ホジョ</t>
    </rPh>
    <rPh sb="7" eb="8">
      <t>ガク</t>
    </rPh>
    <phoneticPr fontId="7"/>
  </si>
  <si>
    <t xml:space="preserve"> (4) 戻入額</t>
    <rPh sb="5" eb="7">
      <t>レイニュウ</t>
    </rPh>
    <rPh sb="7" eb="8">
      <t>ガク</t>
    </rPh>
    <phoneticPr fontId="7"/>
  </si>
  <si>
    <t>執行状況報告書(１月提出分)から転記</t>
    <phoneticPr fontId="7"/>
  </si>
  <si>
    <t>新型コロナウイルス感染拡大防止加算補助対象経費等報告書</t>
    <rPh sb="17" eb="19">
      <t>ホジョ</t>
    </rPh>
    <phoneticPr fontId="7"/>
  </si>
  <si>
    <t>放課後児童支援員等キャリアアップ処遇改善費補助対象経費積算書</t>
    <rPh sb="0" eb="3">
      <t>ホウカゴ</t>
    </rPh>
    <rPh sb="3" eb="5">
      <t>ジドウ</t>
    </rPh>
    <rPh sb="5" eb="7">
      <t>シエン</t>
    </rPh>
    <rPh sb="7" eb="8">
      <t>イン</t>
    </rPh>
    <rPh sb="8" eb="9">
      <t>トウ</t>
    </rPh>
    <rPh sb="16" eb="18">
      <t>ショグウ</t>
    </rPh>
    <rPh sb="18" eb="20">
      <t>カイゼン</t>
    </rPh>
    <rPh sb="20" eb="21">
      <t>ヒ</t>
    </rPh>
    <rPh sb="21" eb="23">
      <t>ホジョ</t>
    </rPh>
    <rPh sb="23" eb="25">
      <t>タイショウ</t>
    </rPh>
    <rPh sb="25" eb="27">
      <t>ケイヒ</t>
    </rPh>
    <rPh sb="27" eb="30">
      <t>セキサンショ</t>
    </rPh>
    <phoneticPr fontId="9"/>
  </si>
  <si>
    <t>１　執行状況報告（１月）によって算定された補助基準額</t>
    <rPh sb="2" eb="4">
      <t>シッコウ</t>
    </rPh>
    <rPh sb="4" eb="6">
      <t>ジョウキョウ</t>
    </rPh>
    <rPh sb="6" eb="8">
      <t>ホウコク</t>
    </rPh>
    <rPh sb="10" eb="11">
      <t>ガツ</t>
    </rPh>
    <rPh sb="16" eb="18">
      <t>サンテイ</t>
    </rPh>
    <rPh sb="21" eb="23">
      <t>ホジョ</t>
    </rPh>
    <rPh sb="23" eb="25">
      <t>キジュン</t>
    </rPh>
    <rPh sb="25" eb="26">
      <t>ガク</t>
    </rPh>
    <phoneticPr fontId="9"/>
  </si>
  <si>
    <t>育成支援体制強化加算補助対象経費等報告書</t>
    <phoneticPr fontId="7"/>
  </si>
  <si>
    <t>補助対象経費
上限額【Ａ】</t>
    <rPh sb="0" eb="2">
      <t>ホジョ</t>
    </rPh>
    <rPh sb="2" eb="4">
      <t>タイショウ</t>
    </rPh>
    <rPh sb="4" eb="6">
      <t>ケイヒ</t>
    </rPh>
    <rPh sb="7" eb="10">
      <t>ジョウゲンガク</t>
    </rPh>
    <phoneticPr fontId="9"/>
  </si>
  <si>
    <r>
      <t xml:space="preserve">補助対象経費
（実績）【Ｃ】
</t>
    </r>
    <r>
      <rPr>
        <sz val="10"/>
        <color theme="1"/>
        <rFont val="ＭＳ 明朝"/>
        <family val="1"/>
        <charset val="128"/>
      </rPr>
      <t>ＡとＢを比較して
少ない方の額</t>
    </r>
    <rPh sb="0" eb="2">
      <t>ホジョ</t>
    </rPh>
    <rPh sb="2" eb="4">
      <t>タイショウ</t>
    </rPh>
    <rPh sb="4" eb="6">
      <t>ケイヒ</t>
    </rPh>
    <rPh sb="8" eb="10">
      <t>ジッセキ</t>
    </rPh>
    <rPh sb="19" eb="21">
      <t>ヒカク</t>
    </rPh>
    <rPh sb="24" eb="25">
      <t>スク</t>
    </rPh>
    <rPh sb="27" eb="28">
      <t>ホウ</t>
    </rPh>
    <rPh sb="29" eb="30">
      <t>ガク</t>
    </rPh>
    <phoneticPr fontId="9"/>
  </si>
  <si>
    <t>円</t>
    <rPh sb="0" eb="1">
      <t>エン</t>
    </rPh>
    <phoneticPr fontId="7"/>
  </si>
  <si>
    <t>基本給又は
決まって毎月
支払う手当</t>
    <phoneticPr fontId="8"/>
  </si>
  <si>
    <t>②次年度繰越額超過分</t>
    <phoneticPr fontId="9"/>
  </si>
  <si>
    <t>①基本事業費※</t>
    <rPh sb="1" eb="6">
      <t>キホンジギョウヒ</t>
    </rPh>
    <phoneticPr fontId="9"/>
  </si>
  <si>
    <t>※「①基本事業費」の戻入額には、「②次年度繰越額超過分」の戻入額は含めないこと。</t>
    <rPh sb="3" eb="8">
      <t>キホンジギョウヒ</t>
    </rPh>
    <rPh sb="10" eb="13">
      <t>レイニュウガク</t>
    </rPh>
    <rPh sb="18" eb="24">
      <t>ジネンドクリコシガク</t>
    </rPh>
    <rPh sb="24" eb="27">
      <t>チョウカブン</t>
    </rPh>
    <rPh sb="29" eb="32">
      <t>レイニュウガク</t>
    </rPh>
    <rPh sb="33" eb="34">
      <t>フク</t>
    </rPh>
    <phoneticPr fontId="7"/>
  </si>
  <si>
    <t>③障害児受入推進加算補助</t>
    <rPh sb="1" eb="4">
      <t>ショウガイジ</t>
    </rPh>
    <rPh sb="4" eb="6">
      <t>ウケイレ</t>
    </rPh>
    <rPh sb="6" eb="8">
      <t>スイシン</t>
    </rPh>
    <rPh sb="8" eb="10">
      <t>カサン</t>
    </rPh>
    <rPh sb="10" eb="12">
      <t>ホジョ</t>
    </rPh>
    <phoneticPr fontId="9"/>
  </si>
  <si>
    <t>④障害児受入強化推進加算補助</t>
    <rPh sb="1" eb="6">
      <t>ショウガイジウケイレ</t>
    </rPh>
    <rPh sb="6" eb="10">
      <t>キョウカスイシン</t>
    </rPh>
    <rPh sb="10" eb="12">
      <t>カサン</t>
    </rPh>
    <rPh sb="12" eb="14">
      <t>ホジョ</t>
    </rPh>
    <phoneticPr fontId="9"/>
  </si>
  <si>
    <t>職員別、補助項目別の当該年度の給与額が分かる書類</t>
    <rPh sb="0" eb="3">
      <t>ショクインベツ</t>
    </rPh>
    <rPh sb="4" eb="6">
      <t>ホジョ</t>
    </rPh>
    <rPh sb="6" eb="8">
      <t>コウモク</t>
    </rPh>
    <rPh sb="8" eb="9">
      <t>ベツ</t>
    </rPh>
    <rPh sb="10" eb="14">
      <t>トウガイネンド</t>
    </rPh>
    <rPh sb="15" eb="17">
      <t>キュウヨ</t>
    </rPh>
    <rPh sb="17" eb="18">
      <t>ガク</t>
    </rPh>
    <rPh sb="19" eb="20">
      <t>ワ</t>
    </rPh>
    <rPh sb="22" eb="24">
      <t>ショルイ</t>
    </rPh>
    <phoneticPr fontId="7"/>
  </si>
  <si>
    <t>※小規模激変緩和加算補助のみ、「基本事業費補助額算定書にて算定された補助額」が「執行状況報告(１月)にて算定された補助額」を上回った場合、「基本事業費補助額算定書にて算定された補助額」を適用するものとする。</t>
    <rPh sb="1" eb="12">
      <t>ショウキボゲキヘンカンワカサンホジョ</t>
    </rPh>
    <rPh sb="62" eb="64">
      <t>ウワマワ</t>
    </rPh>
    <rPh sb="66" eb="68">
      <t>バアイ</t>
    </rPh>
    <rPh sb="93" eb="95">
      <t>テキヨウ</t>
    </rPh>
    <phoneticPr fontId="7"/>
  </si>
  <si>
    <t>(4) 医療的ケア児受入加算補助経費</t>
    <rPh sb="4" eb="6">
      <t>イリョウ</t>
    </rPh>
    <rPh sb="6" eb="7">
      <t>テキ</t>
    </rPh>
    <rPh sb="9" eb="10">
      <t>ジ</t>
    </rPh>
    <rPh sb="10" eb="12">
      <t>ウケイレ</t>
    </rPh>
    <rPh sb="12" eb="14">
      <t>カサン</t>
    </rPh>
    <rPh sb="14" eb="16">
      <t>ホジョ</t>
    </rPh>
    <rPh sb="16" eb="18">
      <t>ケイヒ</t>
    </rPh>
    <phoneticPr fontId="7"/>
  </si>
  <si>
    <t>(1) 医療的ケア児受入加算補助経費</t>
    <phoneticPr fontId="7"/>
  </si>
  <si>
    <t>医療的ケア児受入加算補助対象経費等報告書</t>
    <rPh sb="0" eb="3">
      <t>イリョウテキ</t>
    </rPh>
    <rPh sb="5" eb="6">
      <t>ジ</t>
    </rPh>
    <rPh sb="6" eb="8">
      <t>ウケイレ</t>
    </rPh>
    <rPh sb="8" eb="12">
      <t>カサンホジョ</t>
    </rPh>
    <rPh sb="12" eb="14">
      <t>タイショウ</t>
    </rPh>
    <rPh sb="14" eb="16">
      <t>ケイヒ</t>
    </rPh>
    <rPh sb="16" eb="17">
      <t>トウ</t>
    </rPh>
    <rPh sb="17" eb="20">
      <t>ホウコクショ</t>
    </rPh>
    <phoneticPr fontId="9"/>
  </si>
  <si>
    <t>１　対象経費一覧</t>
    <rPh sb="2" eb="4">
      <t>タイショウ</t>
    </rPh>
    <rPh sb="4" eb="6">
      <t>ケイヒ</t>
    </rPh>
    <rPh sb="6" eb="8">
      <t>イチラン</t>
    </rPh>
    <phoneticPr fontId="9"/>
  </si>
  <si>
    <t>配置</t>
    <rPh sb="0" eb="2">
      <t>ハイチ</t>
    </rPh>
    <phoneticPr fontId="8"/>
  </si>
  <si>
    <t>送迎</t>
    <rPh sb="0" eb="2">
      <t>ソウゲイ</t>
    </rPh>
    <phoneticPr fontId="8"/>
  </si>
  <si>
    <t>（１）補助対象経費</t>
    <rPh sb="3" eb="5">
      <t>ホジョ</t>
    </rPh>
    <rPh sb="5" eb="7">
      <t>タイショウ</t>
    </rPh>
    <rPh sb="7" eb="9">
      <t>ケイヒ</t>
    </rPh>
    <phoneticPr fontId="9"/>
  </si>
  <si>
    <t>（２）補助上限額</t>
    <rPh sb="3" eb="5">
      <t>ホジョ</t>
    </rPh>
    <rPh sb="5" eb="8">
      <t>ジョウゲンガク</t>
    </rPh>
    <phoneticPr fontId="9"/>
  </si>
  <si>
    <t>（３）補助額（（１）と（２）を比較して低い額）</t>
    <rPh sb="3" eb="5">
      <t>ホジョ</t>
    </rPh>
    <rPh sb="5" eb="6">
      <t>ガク</t>
    </rPh>
    <rPh sb="15" eb="17">
      <t>ヒカク</t>
    </rPh>
    <rPh sb="19" eb="20">
      <t>ヒク</t>
    </rPh>
    <rPh sb="21" eb="22">
      <t>ガク</t>
    </rPh>
    <phoneticPr fontId="9"/>
  </si>
  <si>
    <t>（４）戻入額（（１）＜（２）の場合、その差額）</t>
    <rPh sb="3" eb="5">
      <t>レイニュウ</t>
    </rPh>
    <rPh sb="5" eb="6">
      <t>ガク</t>
    </rPh>
    <rPh sb="15" eb="17">
      <t>バアイ</t>
    </rPh>
    <rPh sb="20" eb="22">
      <t>サガク</t>
    </rPh>
    <phoneticPr fontId="9"/>
  </si>
  <si>
    <t>第23号様式（第11条第３項）</t>
    <rPh sb="0" eb="1">
      <t>ダイ</t>
    </rPh>
    <rPh sb="3" eb="4">
      <t>ゴウ</t>
    </rPh>
    <rPh sb="4" eb="6">
      <t>ヨウシキ</t>
    </rPh>
    <rPh sb="7" eb="8">
      <t>ダイ</t>
    </rPh>
    <rPh sb="10" eb="11">
      <t>ジョウ</t>
    </rPh>
    <rPh sb="11" eb="12">
      <t>ダイ</t>
    </rPh>
    <rPh sb="13" eb="14">
      <t>コウ</t>
    </rPh>
    <phoneticPr fontId="9"/>
  </si>
  <si>
    <t>②　補助基準額</t>
    <rPh sb="2" eb="4">
      <t>ホジョ</t>
    </rPh>
    <rPh sb="4" eb="6">
      <t>キジュン</t>
    </rPh>
    <rPh sb="6" eb="7">
      <t>ガク</t>
    </rPh>
    <phoneticPr fontId="8"/>
  </si>
  <si>
    <t>③　賃金改善額</t>
    <rPh sb="2" eb="4">
      <t>チンギン</t>
    </rPh>
    <rPh sb="4" eb="6">
      <t>カイゼン</t>
    </rPh>
    <rPh sb="6" eb="7">
      <t>ガク</t>
    </rPh>
    <phoneticPr fontId="8"/>
  </si>
  <si>
    <t>④　うち、基本給又は決まって毎月支払う
　　手当による賃金改善額</t>
    <rPh sb="31" eb="32">
      <t>ガク</t>
    </rPh>
    <phoneticPr fontId="8"/>
  </si>
  <si>
    <t>⑤　賃金改善に伴い増加する法定福利費等の
　　事業主負担分</t>
    <rPh sb="2" eb="4">
      <t>チンギン</t>
    </rPh>
    <rPh sb="4" eb="6">
      <t>カイゼン</t>
    </rPh>
    <rPh sb="7" eb="8">
      <t>トモナ</t>
    </rPh>
    <rPh sb="9" eb="11">
      <t>ゾウカ</t>
    </rPh>
    <rPh sb="13" eb="15">
      <t>ホウテイ</t>
    </rPh>
    <rPh sb="15" eb="18">
      <t>フクリヒ</t>
    </rPh>
    <rPh sb="18" eb="19">
      <t>トウ</t>
    </rPh>
    <rPh sb="23" eb="26">
      <t>ジギョウヌシ</t>
    </rPh>
    <rPh sb="26" eb="29">
      <t>フタンブン</t>
    </rPh>
    <phoneticPr fontId="8"/>
  </si>
  <si>
    <t>⑥　賃金改善額合計(③＋⑤)</t>
    <rPh sb="2" eb="4">
      <t>チンギン</t>
    </rPh>
    <rPh sb="4" eb="6">
      <t>カイゼン</t>
    </rPh>
    <rPh sb="6" eb="7">
      <t>ガク</t>
    </rPh>
    <rPh sb="7" eb="9">
      <t>ゴウケイ</t>
    </rPh>
    <phoneticPr fontId="8"/>
  </si>
  <si>
    <t>賃金改善額の2/3以上が基本給又は決まって毎月支払う手当によって改善されていること（③×2/3≦④）</t>
    <rPh sb="32" eb="34">
      <t>カイゼン</t>
    </rPh>
    <phoneticPr fontId="8"/>
  </si>
  <si>
    <t>賃金改善額合計（⑥）が補助基準額（②）以上となっていること</t>
    <rPh sb="13" eb="15">
      <t>キジュン</t>
    </rPh>
    <phoneticPr fontId="8"/>
  </si>
  <si>
    <t>医療的ケア児受入加算補助対象経費等報告書（第23号様式）</t>
    <phoneticPr fontId="7"/>
  </si>
  <si>
    <t>(7)</t>
    <phoneticPr fontId="7"/>
  </si>
  <si>
    <t>(8)</t>
    <phoneticPr fontId="7"/>
  </si>
  <si>
    <t>(9)</t>
    <phoneticPr fontId="7"/>
  </si>
  <si>
    <t>(13)</t>
    <phoneticPr fontId="7"/>
  </si>
  <si>
    <t>⑤医療的ケア児受入加算補助</t>
    <rPh sb="1" eb="3">
      <t>イリョウ</t>
    </rPh>
    <rPh sb="3" eb="4">
      <t>テキ</t>
    </rPh>
    <rPh sb="6" eb="7">
      <t>ジ</t>
    </rPh>
    <rPh sb="7" eb="9">
      <t>ウケイレ</t>
    </rPh>
    <rPh sb="9" eb="11">
      <t>カサン</t>
    </rPh>
    <rPh sb="11" eb="13">
      <t>ホジョ</t>
    </rPh>
    <phoneticPr fontId="9"/>
  </si>
  <si>
    <t>賃金改善
実施月数</t>
    <rPh sb="0" eb="4">
      <t>チンギンカイゼン</t>
    </rPh>
    <rPh sb="5" eb="7">
      <t>ジッシ</t>
    </rPh>
    <rPh sb="7" eb="9">
      <t>ツキスウ</t>
    </rPh>
    <phoneticPr fontId="7"/>
  </si>
  <si>
    <t>支出科目</t>
    <rPh sb="0" eb="2">
      <t>シシュツ</t>
    </rPh>
    <rPh sb="2" eb="4">
      <t>カモク</t>
    </rPh>
    <phoneticPr fontId="9"/>
  </si>
  <si>
    <t>摘要</t>
    <rPh sb="0" eb="2">
      <t>テキヨウ</t>
    </rPh>
    <phoneticPr fontId="9"/>
  </si>
  <si>
    <t>うち、人件費</t>
    <rPh sb="3" eb="6">
      <t>ジンケンヒ</t>
    </rPh>
    <phoneticPr fontId="9"/>
  </si>
  <si>
    <t>うち、管理運営費</t>
    <rPh sb="3" eb="8">
      <t>カンリウンエイヒ</t>
    </rPh>
    <phoneticPr fontId="9"/>
  </si>
  <si>
    <t>賃金改善加算補助　賃金改善額内訳書</t>
    <rPh sb="0" eb="4">
      <t>チンギンカイゼン</t>
    </rPh>
    <rPh sb="4" eb="8">
      <t>カサンホジョ</t>
    </rPh>
    <rPh sb="9" eb="11">
      <t>チンギン</t>
    </rPh>
    <rPh sb="11" eb="13">
      <t>カイゼン</t>
    </rPh>
    <rPh sb="13" eb="14">
      <t>ガク</t>
    </rPh>
    <rPh sb="14" eb="16">
      <t>ウチワケ</t>
    </rPh>
    <rPh sb="16" eb="17">
      <t>ショ</t>
    </rPh>
    <phoneticPr fontId="8"/>
  </si>
  <si>
    <t>※クラブで勤務する職員のうち、賃金改善を行う者（職種問わず、非常勤を含み、経営に携わる
　法人の役員を除く。）を記載すること。</t>
    <rPh sb="5" eb="7">
      <t>キンム</t>
    </rPh>
    <rPh sb="9" eb="11">
      <t>ショクイン</t>
    </rPh>
    <rPh sb="15" eb="17">
      <t>チンギン</t>
    </rPh>
    <rPh sb="17" eb="19">
      <t>カイゼン</t>
    </rPh>
    <rPh sb="20" eb="21">
      <t>オコナ</t>
    </rPh>
    <rPh sb="22" eb="23">
      <t>シャ</t>
    </rPh>
    <rPh sb="24" eb="26">
      <t>ショクシュ</t>
    </rPh>
    <rPh sb="26" eb="27">
      <t>ト</t>
    </rPh>
    <rPh sb="30" eb="33">
      <t>ヒジョウキン</t>
    </rPh>
    <rPh sb="34" eb="35">
      <t>フク</t>
    </rPh>
    <rPh sb="37" eb="39">
      <t>ケイエイ</t>
    </rPh>
    <rPh sb="40" eb="41">
      <t>タズサ</t>
    </rPh>
    <rPh sb="45" eb="47">
      <t>ホウジン</t>
    </rPh>
    <rPh sb="48" eb="50">
      <t>ヤクイン</t>
    </rPh>
    <rPh sb="51" eb="52">
      <t>ノゾ</t>
    </rPh>
    <rPh sb="56" eb="58">
      <t>キサイ</t>
    </rPh>
    <phoneticPr fontId="8"/>
  </si>
  <si>
    <t>補助対象経費</t>
    <rPh sb="0" eb="2">
      <t>ホジョ</t>
    </rPh>
    <rPh sb="2" eb="4">
      <t>タイショウ</t>
    </rPh>
    <rPh sb="4" eb="6">
      <t>ケイヒ</t>
    </rPh>
    <phoneticPr fontId="9"/>
  </si>
  <si>
    <t>(5) 育成支援体制強化加算補助経費</t>
    <rPh sb="4" eb="16">
      <t>イクセイシエンタイセイキョウカカサンホジョ</t>
    </rPh>
    <rPh sb="16" eb="18">
      <t>ケイヒ</t>
    </rPh>
    <phoneticPr fontId="7"/>
  </si>
  <si>
    <t>(9) その他人件費</t>
    <rPh sb="6" eb="7">
      <t>タ</t>
    </rPh>
    <rPh sb="7" eb="10">
      <t>ジンケンヒ</t>
    </rPh>
    <phoneticPr fontId="7"/>
  </si>
  <si>
    <t>(2) 育成支援体制強化加算補助経費</t>
    <rPh sb="4" eb="6">
      <t>イクセイ</t>
    </rPh>
    <rPh sb="6" eb="8">
      <t>シエン</t>
    </rPh>
    <rPh sb="8" eb="10">
      <t>タイセイ</t>
    </rPh>
    <rPh sb="10" eb="12">
      <t>キョウカ</t>
    </rPh>
    <rPh sb="12" eb="14">
      <t>カサン</t>
    </rPh>
    <rPh sb="14" eb="16">
      <t>ホジョ</t>
    </rPh>
    <rPh sb="16" eb="18">
      <t>ケイヒ</t>
    </rPh>
    <phoneticPr fontId="7"/>
  </si>
  <si>
    <t>(4) その他管理運営費</t>
    <rPh sb="6" eb="7">
      <t>タ</t>
    </rPh>
    <rPh sb="7" eb="12">
      <t>カンリウンエイヒ</t>
    </rPh>
    <phoneticPr fontId="7"/>
  </si>
  <si>
    <t>第20の１号様式（第11条第１項）</t>
    <rPh sb="0" eb="1">
      <t>ダイ</t>
    </rPh>
    <rPh sb="5" eb="6">
      <t>ゴウ</t>
    </rPh>
    <rPh sb="6" eb="8">
      <t>ヨウシキ</t>
    </rPh>
    <rPh sb="9" eb="10">
      <t>ダイ</t>
    </rPh>
    <rPh sb="12" eb="13">
      <t>ジョウ</t>
    </rPh>
    <rPh sb="13" eb="14">
      <t>ダイ</t>
    </rPh>
    <rPh sb="15" eb="16">
      <t>コウ</t>
    </rPh>
    <phoneticPr fontId="9"/>
  </si>
  <si>
    <t>基本事業費補助額算定書（第21号様式）</t>
    <rPh sb="0" eb="5">
      <t>キホンジギョウヒ</t>
    </rPh>
    <rPh sb="5" eb="8">
      <t>ホジョガク</t>
    </rPh>
    <rPh sb="8" eb="11">
      <t>サンテイショ</t>
    </rPh>
    <rPh sb="12" eb="13">
      <t>ダイ</t>
    </rPh>
    <rPh sb="15" eb="16">
      <t>ゴウ</t>
    </rPh>
    <rPh sb="16" eb="18">
      <t>ヨウシキ</t>
    </rPh>
    <phoneticPr fontId="7"/>
  </si>
  <si>
    <t>障害児受入に係る補助対象経費等報告書（第22号様式）</t>
    <rPh sb="8" eb="10">
      <t>ホジョ</t>
    </rPh>
    <rPh sb="14" eb="15">
      <t>トウ</t>
    </rPh>
    <phoneticPr fontId="7"/>
  </si>
  <si>
    <t>賃金改善加算補助実施報告書（第26号様式）</t>
    <rPh sb="0" eb="8">
      <t>チンギンカイゼンカサンホジョ</t>
    </rPh>
    <rPh sb="8" eb="13">
      <t>ジッシホウコクショ</t>
    </rPh>
    <rPh sb="14" eb="15">
      <t>ダイ</t>
    </rPh>
    <rPh sb="17" eb="18">
      <t>ゴウ</t>
    </rPh>
    <rPh sb="18" eb="20">
      <t>ヨウシキ</t>
    </rPh>
    <phoneticPr fontId="7"/>
  </si>
  <si>
    <t>賃金改善加算補助賃金改善額等内訳書（第27号様式）</t>
    <rPh sb="0" eb="8">
      <t>チンギンカイゼンカサンホジョ</t>
    </rPh>
    <rPh sb="8" eb="13">
      <t>チンギンカイゼンガク</t>
    </rPh>
    <rPh sb="13" eb="14">
      <t>トウ</t>
    </rPh>
    <rPh sb="14" eb="17">
      <t>ウチワケショ</t>
    </rPh>
    <rPh sb="18" eb="19">
      <t>ダイ</t>
    </rPh>
    <rPh sb="21" eb="22">
      <t>ゴウ</t>
    </rPh>
    <rPh sb="22" eb="24">
      <t>ヨウシキ</t>
    </rPh>
    <phoneticPr fontId="7"/>
  </si>
  <si>
    <t>新型コロナウイルス感染拡大防止加算補助対象経費等報告書(第28号様式)</t>
    <rPh sb="0" eb="2">
      <t>シンガタ</t>
    </rPh>
    <rPh sb="11" eb="13">
      <t>カクダイ</t>
    </rPh>
    <rPh sb="13" eb="15">
      <t>ボウシ</t>
    </rPh>
    <rPh sb="15" eb="17">
      <t>カサン</t>
    </rPh>
    <rPh sb="17" eb="19">
      <t>ホジョ</t>
    </rPh>
    <rPh sb="19" eb="21">
      <t>タイショウ</t>
    </rPh>
    <rPh sb="21" eb="23">
      <t>ケイヒ</t>
    </rPh>
    <rPh sb="23" eb="24">
      <t>トウ</t>
    </rPh>
    <rPh sb="24" eb="27">
      <t>ホウコクショ</t>
    </rPh>
    <rPh sb="28" eb="29">
      <t>ダイ</t>
    </rPh>
    <rPh sb="31" eb="32">
      <t>ゴウ</t>
    </rPh>
    <rPh sb="32" eb="34">
      <t>ヨウシキ</t>
    </rPh>
    <phoneticPr fontId="7"/>
  </si>
  <si>
    <t>第20の２号様式（第11条第１項）</t>
    <rPh sb="0" eb="1">
      <t>ダイ</t>
    </rPh>
    <rPh sb="5" eb="6">
      <t>ゴウ</t>
    </rPh>
    <rPh sb="6" eb="8">
      <t>ヨウシキ</t>
    </rPh>
    <rPh sb="9" eb="10">
      <t>ダイ</t>
    </rPh>
    <rPh sb="12" eb="13">
      <t>ジョウ</t>
    </rPh>
    <rPh sb="13" eb="14">
      <t>ダイ</t>
    </rPh>
    <rPh sb="15" eb="16">
      <t>コウ</t>
    </rPh>
    <phoneticPr fontId="9"/>
  </si>
  <si>
    <t>⑥育成支援体制強化加算補助</t>
    <rPh sb="1" eb="13">
      <t>イクセイシエンタイセイキョウカカサンホジョ</t>
    </rPh>
    <phoneticPr fontId="9"/>
  </si>
  <si>
    <t>⑦放課後児童支援員等キャリアアップ処遇改善費補助</t>
    <rPh sb="1" eb="10">
      <t>ホウカゴジドウシエンイントウ</t>
    </rPh>
    <rPh sb="17" eb="19">
      <t>ショグウ</t>
    </rPh>
    <rPh sb="19" eb="21">
      <t>カイゼン</t>
    </rPh>
    <rPh sb="21" eb="22">
      <t>ヒ</t>
    </rPh>
    <rPh sb="22" eb="24">
      <t>ホジョ</t>
    </rPh>
    <phoneticPr fontId="9"/>
  </si>
  <si>
    <t>⑧賃金改善加算補助</t>
    <rPh sb="1" eb="9">
      <t>チンギンカイゼンカサンホジョ</t>
    </rPh>
    <phoneticPr fontId="9"/>
  </si>
  <si>
    <t>⑨新型コロナウイルス感染拡大防止加算</t>
    <rPh sb="1" eb="3">
      <t>シンガタ</t>
    </rPh>
    <rPh sb="12" eb="14">
      <t>カクダイ</t>
    </rPh>
    <rPh sb="14" eb="16">
      <t>ボウシ</t>
    </rPh>
    <rPh sb="16" eb="18">
      <t>カサン</t>
    </rPh>
    <phoneticPr fontId="9"/>
  </si>
  <si>
    <t>⑩施設賃借料加算Ⅱ</t>
    <rPh sb="1" eb="9">
      <t>シセツチンシャクリョウカサン2</t>
    </rPh>
    <phoneticPr fontId="9"/>
  </si>
  <si>
    <t>⑪執行状況報告（１月提出分）による戻入</t>
    <rPh sb="1" eb="3">
      <t>シッコウ</t>
    </rPh>
    <rPh sb="3" eb="5">
      <t>ジョウキョウ</t>
    </rPh>
    <rPh sb="5" eb="7">
      <t>ホウコク</t>
    </rPh>
    <rPh sb="9" eb="10">
      <t>ガツ</t>
    </rPh>
    <rPh sb="10" eb="13">
      <t>テイシュツブン</t>
    </rPh>
    <rPh sb="17" eb="19">
      <t>レイニュウ</t>
    </rPh>
    <phoneticPr fontId="9"/>
  </si>
  <si>
    <t>⑫その他（　　　　　　　　　　　　　　　　）</t>
    <rPh sb="3" eb="4">
      <t>タ</t>
    </rPh>
    <phoneticPr fontId="9"/>
  </si>
  <si>
    <t>第20の３号様式（第11条第１項）</t>
    <rPh sb="0" eb="1">
      <t>ダイ</t>
    </rPh>
    <rPh sb="5" eb="6">
      <t>ゴウ</t>
    </rPh>
    <rPh sb="6" eb="8">
      <t>ヨウシキ</t>
    </rPh>
    <rPh sb="9" eb="10">
      <t>ダイ</t>
    </rPh>
    <rPh sb="12" eb="13">
      <t>ジョウ</t>
    </rPh>
    <rPh sb="13" eb="14">
      <t>ダイ</t>
    </rPh>
    <rPh sb="15" eb="16">
      <t>コウ</t>
    </rPh>
    <phoneticPr fontId="9"/>
  </si>
  <si>
    <t>(6) 放課後児童支援員等キャリアアップ処遇改善費補助経費</t>
    <rPh sb="4" eb="13">
      <t>ホウカゴジドウシエンイントウ</t>
    </rPh>
    <rPh sb="20" eb="25">
      <t>ショグウカイゼンヒ</t>
    </rPh>
    <rPh sb="25" eb="27">
      <t>ホジョ</t>
    </rPh>
    <rPh sb="27" eb="29">
      <t>ケイヒ</t>
    </rPh>
    <phoneticPr fontId="7"/>
  </si>
  <si>
    <t>(7) 賃金改善加算補助経費</t>
    <rPh sb="4" eb="8">
      <t>チンギンカイゼン</t>
    </rPh>
    <rPh sb="8" eb="12">
      <t>カサンホジョ</t>
    </rPh>
    <rPh sb="12" eb="14">
      <t>ケイヒ</t>
    </rPh>
    <phoneticPr fontId="7"/>
  </si>
  <si>
    <t>(8) 新型コロナウイルス感染拡大防止加算補助経費</t>
    <rPh sb="4" eb="6">
      <t>シンガタ</t>
    </rPh>
    <rPh sb="13" eb="17">
      <t>カンセンカクダイ</t>
    </rPh>
    <rPh sb="17" eb="25">
      <t>ボウシカサンホジョケイヒ</t>
    </rPh>
    <phoneticPr fontId="7"/>
  </si>
  <si>
    <t>(3) 新型コロナウイルス感染拡大防止加算補助経費</t>
    <rPh sb="4" eb="6">
      <t>シンガタ</t>
    </rPh>
    <rPh sb="13" eb="17">
      <t>カンセンカクダイ</t>
    </rPh>
    <rPh sb="17" eb="25">
      <t>ボウシカサンホジョケイヒ</t>
    </rPh>
    <phoneticPr fontId="7"/>
  </si>
  <si>
    <t>第21号様式（表面）（第11条第１項）</t>
    <rPh sb="0" eb="1">
      <t>ダイ</t>
    </rPh>
    <rPh sb="3" eb="4">
      <t>ゴウ</t>
    </rPh>
    <rPh sb="4" eb="6">
      <t>ヨウシキ</t>
    </rPh>
    <rPh sb="7" eb="9">
      <t>オモテメン</t>
    </rPh>
    <rPh sb="11" eb="12">
      <t>ダイ</t>
    </rPh>
    <rPh sb="14" eb="15">
      <t>ジョウ</t>
    </rPh>
    <rPh sb="15" eb="16">
      <t>ダイ</t>
    </rPh>
    <rPh sb="17" eb="18">
      <t>コウ</t>
    </rPh>
    <phoneticPr fontId="9"/>
  </si>
  <si>
    <t>第21号様式（裏面）（第11条第１項）</t>
    <rPh sb="0" eb="1">
      <t>ダイ</t>
    </rPh>
    <rPh sb="3" eb="4">
      <t>ゴウ</t>
    </rPh>
    <rPh sb="4" eb="6">
      <t>ヨウシキ</t>
    </rPh>
    <rPh sb="7" eb="9">
      <t>ウラメン</t>
    </rPh>
    <rPh sb="11" eb="12">
      <t>ダイ</t>
    </rPh>
    <rPh sb="14" eb="15">
      <t>ジョウ</t>
    </rPh>
    <rPh sb="15" eb="16">
      <t>ダイ</t>
    </rPh>
    <rPh sb="17" eb="18">
      <t>コウ</t>
    </rPh>
    <phoneticPr fontId="9"/>
  </si>
  <si>
    <t>※基本補助の「繰越金の上限超過に伴う減算」の減算額については、横浜市放課後児童クラブ事業費補助金実績報告書（第20号様式）にて算定を行う。</t>
    <rPh sb="1" eb="5">
      <t>キホンホジョ</t>
    </rPh>
    <rPh sb="7" eb="10">
      <t>クリコシキン</t>
    </rPh>
    <rPh sb="11" eb="15">
      <t>ジョウゲンチョウカ</t>
    </rPh>
    <rPh sb="16" eb="17">
      <t>トモナ</t>
    </rPh>
    <rPh sb="18" eb="20">
      <t>ゲンサン</t>
    </rPh>
    <rPh sb="22" eb="25">
      <t>ゲンサンガク</t>
    </rPh>
    <rPh sb="54" eb="55">
      <t>ダイ</t>
    </rPh>
    <rPh sb="57" eb="58">
      <t>ゴウ</t>
    </rPh>
    <rPh sb="58" eb="60">
      <t>ヨウシキ</t>
    </rPh>
    <rPh sb="63" eb="65">
      <t>サンテイ</t>
    </rPh>
    <rPh sb="66" eb="67">
      <t>オコナ</t>
    </rPh>
    <phoneticPr fontId="7"/>
  </si>
  <si>
    <t>(1) 利用児童名簿（第７号様式）</t>
    <rPh sb="4" eb="6">
      <t>リヨウ</t>
    </rPh>
    <phoneticPr fontId="7"/>
  </si>
  <si>
    <t>(5) 放課後児童クラブ月別状況報告書（第８号様式）</t>
    <phoneticPr fontId="7"/>
  </si>
  <si>
    <t>第22号様式（表面）（第11条第２項）</t>
    <rPh sb="0" eb="1">
      <t>ダイ</t>
    </rPh>
    <rPh sb="3" eb="4">
      <t>ゴウ</t>
    </rPh>
    <rPh sb="4" eb="6">
      <t>ヨウシキ</t>
    </rPh>
    <rPh sb="7" eb="9">
      <t>オモテメン</t>
    </rPh>
    <rPh sb="11" eb="12">
      <t>ダイ</t>
    </rPh>
    <rPh sb="14" eb="15">
      <t>ジョウ</t>
    </rPh>
    <rPh sb="15" eb="16">
      <t>ダイ</t>
    </rPh>
    <rPh sb="17" eb="18">
      <t>コウ</t>
    </rPh>
    <phoneticPr fontId="8"/>
  </si>
  <si>
    <t>第22号様式（裏面）（第11条第２項）</t>
    <rPh sb="0" eb="1">
      <t>ダイ</t>
    </rPh>
    <rPh sb="3" eb="4">
      <t>ゴウ</t>
    </rPh>
    <rPh sb="4" eb="6">
      <t>ヨウシキ</t>
    </rPh>
    <rPh sb="7" eb="9">
      <t>ウラメン</t>
    </rPh>
    <rPh sb="11" eb="12">
      <t>ダイ</t>
    </rPh>
    <rPh sb="14" eb="15">
      <t>ジョウ</t>
    </rPh>
    <rPh sb="15" eb="16">
      <t>ダイ</t>
    </rPh>
    <rPh sb="17" eb="18">
      <t>コウ</t>
    </rPh>
    <phoneticPr fontId="8"/>
  </si>
  <si>
    <t>第24号様式（第11条第４項）</t>
    <rPh sb="0" eb="1">
      <t>ダイ</t>
    </rPh>
    <rPh sb="3" eb="4">
      <t>ゴウ</t>
    </rPh>
    <rPh sb="4" eb="6">
      <t>ヨウシキ</t>
    </rPh>
    <rPh sb="7" eb="8">
      <t>ダイ</t>
    </rPh>
    <rPh sb="10" eb="11">
      <t>ジョウ</t>
    </rPh>
    <rPh sb="11" eb="12">
      <t>ダイ</t>
    </rPh>
    <rPh sb="13" eb="14">
      <t>コウ</t>
    </rPh>
    <phoneticPr fontId="7"/>
  </si>
  <si>
    <t>第25号様式（第11条第５項）</t>
    <rPh sb="0" eb="1">
      <t>ダイ</t>
    </rPh>
    <rPh sb="3" eb="4">
      <t>ゴウ</t>
    </rPh>
    <rPh sb="4" eb="6">
      <t>ヨウシキ</t>
    </rPh>
    <rPh sb="7" eb="8">
      <t>ダイ</t>
    </rPh>
    <rPh sb="10" eb="11">
      <t>ジョウ</t>
    </rPh>
    <rPh sb="11" eb="12">
      <t>ダイ</t>
    </rPh>
    <rPh sb="13" eb="14">
      <t>コウ</t>
    </rPh>
    <phoneticPr fontId="9"/>
  </si>
  <si>
    <t>第26号様式（第11条第６項）</t>
    <rPh sb="7" eb="8">
      <t>ダイ</t>
    </rPh>
    <rPh sb="10" eb="11">
      <t>ジョウ</t>
    </rPh>
    <rPh sb="11" eb="12">
      <t>ダイ</t>
    </rPh>
    <rPh sb="13" eb="14">
      <t>コウ</t>
    </rPh>
    <phoneticPr fontId="9"/>
  </si>
  <si>
    <t>第27号様式（第11条第６項）</t>
    <rPh sb="7" eb="8">
      <t>ダイ</t>
    </rPh>
    <rPh sb="10" eb="11">
      <t>ジョウ</t>
    </rPh>
    <rPh sb="11" eb="12">
      <t>ダイ</t>
    </rPh>
    <rPh sb="13" eb="14">
      <t>コウ</t>
    </rPh>
    <phoneticPr fontId="9"/>
  </si>
  <si>
    <t>第28号様式（第11条第７項）</t>
    <rPh sb="0" eb="1">
      <t>ダイ</t>
    </rPh>
    <rPh sb="3" eb="4">
      <t>ゴウ</t>
    </rPh>
    <rPh sb="4" eb="6">
      <t>ヨウシキ</t>
    </rPh>
    <rPh sb="7" eb="8">
      <t>ダイ</t>
    </rPh>
    <rPh sb="10" eb="11">
      <t>ジョウ</t>
    </rPh>
    <rPh sb="11" eb="12">
      <t>ダイ</t>
    </rPh>
    <rPh sb="13" eb="14">
      <t>コウ</t>
    </rPh>
    <phoneticPr fontId="7"/>
  </si>
  <si>
    <t>①</t>
  </si>
  <si>
    <t>②</t>
  </si>
  <si>
    <t>③</t>
  </si>
  <si>
    <t>④</t>
  </si>
  <si>
    <t>⑤</t>
  </si>
  <si>
    <t>対象児童数</t>
    <rPh sb="0" eb="2">
      <t>タイショウ</t>
    </rPh>
    <rPh sb="2" eb="5">
      <t>ジドウスウ</t>
    </rPh>
    <phoneticPr fontId="7"/>
  </si>
  <si>
    <t>年間開所日数</t>
    <rPh sb="0" eb="2">
      <t>ネンカン</t>
    </rPh>
    <rPh sb="2" eb="4">
      <t>カイショ</t>
    </rPh>
    <rPh sb="4" eb="6">
      <t>ニッスウ</t>
    </rPh>
    <phoneticPr fontId="7"/>
  </si>
  <si>
    <t>200～249日</t>
    <rPh sb="7" eb="8">
      <t>ニチ</t>
    </rPh>
    <phoneticPr fontId="31"/>
  </si>
  <si>
    <t>250日以上</t>
    <rPh sb="3" eb="4">
      <t>ニチ</t>
    </rPh>
    <rPh sb="4" eb="6">
      <t>イジョウ</t>
    </rPh>
    <phoneticPr fontId="31"/>
  </si>
  <si>
    <t>10～19人</t>
    <rPh sb="5" eb="6">
      <t>ニン</t>
    </rPh>
    <phoneticPr fontId="31"/>
  </si>
  <si>
    <t>20～40人</t>
    <rPh sb="5" eb="6">
      <t>ニン</t>
    </rPh>
    <phoneticPr fontId="31"/>
  </si>
  <si>
    <t>単位数</t>
    <rPh sb="0" eb="3">
      <t>タンイスウ</t>
    </rPh>
    <phoneticPr fontId="7"/>
  </si>
  <si>
    <t>対象児童数</t>
    <rPh sb="0" eb="5">
      <t>タイショウジドウスウ</t>
    </rPh>
    <phoneticPr fontId="7"/>
  </si>
  <si>
    <t>上限額</t>
    <rPh sb="0" eb="3">
      <t>ジョウゲンガク</t>
    </rPh>
    <phoneticPr fontId="7"/>
  </si>
  <si>
    <t>１単位</t>
    <rPh sb="1" eb="3">
      <t>タンイ</t>
    </rPh>
    <phoneticPr fontId="7"/>
  </si>
  <si>
    <t>10～19人</t>
    <rPh sb="5" eb="6">
      <t>ニン</t>
    </rPh>
    <phoneticPr fontId="7"/>
  </si>
  <si>
    <t>20～40人</t>
    <rPh sb="5" eb="6">
      <t>ニン</t>
    </rPh>
    <phoneticPr fontId="7"/>
  </si>
  <si>
    <t>２単位</t>
    <rPh sb="1" eb="3">
      <t>タンイ</t>
    </rPh>
    <phoneticPr fontId="7"/>
  </si>
  <si>
    <t>－</t>
    <phoneticPr fontId="7"/>
  </si>
  <si>
    <t>３単位以上</t>
    <rPh sb="1" eb="3">
      <t>タンイ</t>
    </rPh>
    <rPh sb="3" eb="5">
      <t>イジョウ</t>
    </rPh>
    <phoneticPr fontId="7"/>
  </si>
  <si>
    <t>番号</t>
    <rPh sb="0" eb="2">
      <t>バンゴウ</t>
    </rPh>
    <phoneticPr fontId="8"/>
  </si>
  <si>
    <t>職員名</t>
    <rPh sb="0" eb="3">
      <t>ショクインメイ</t>
    </rPh>
    <phoneticPr fontId="8"/>
  </si>
  <si>
    <t>職名</t>
    <rPh sb="0" eb="2">
      <t>ショクメイ</t>
    </rPh>
    <phoneticPr fontId="8"/>
  </si>
  <si>
    <t>本人支払分</t>
    <rPh sb="0" eb="2">
      <t>ホンニン</t>
    </rPh>
    <rPh sb="2" eb="4">
      <t>シハラ</t>
    </rPh>
    <rPh sb="4" eb="5">
      <t>ブン</t>
    </rPh>
    <phoneticPr fontId="8"/>
  </si>
  <si>
    <t>事業主負担分</t>
    <rPh sb="0" eb="3">
      <t>ジギョウヌシ</t>
    </rPh>
    <rPh sb="3" eb="6">
      <t>フタンブン</t>
    </rPh>
    <phoneticPr fontId="8"/>
  </si>
  <si>
    <t>本人支払分
年間合計</t>
    <rPh sb="0" eb="2">
      <t>ホンニン</t>
    </rPh>
    <rPh sb="2" eb="4">
      <t>シハラ</t>
    </rPh>
    <rPh sb="4" eb="5">
      <t>ブン</t>
    </rPh>
    <rPh sb="6" eb="8">
      <t>ネンカン</t>
    </rPh>
    <rPh sb="8" eb="10">
      <t>ゴウケイ</t>
    </rPh>
    <phoneticPr fontId="8"/>
  </si>
  <si>
    <t>社会保険料事業主負担分等（キャリアアップ処遇改善、賃金改善による増分を含む）</t>
    <rPh sb="0" eb="5">
      <t>シャカイホケンリョウ</t>
    </rPh>
    <rPh sb="5" eb="7">
      <t>ジギョウ</t>
    </rPh>
    <rPh sb="7" eb="8">
      <t>ヌシ</t>
    </rPh>
    <rPh sb="8" eb="11">
      <t>フタンブン</t>
    </rPh>
    <rPh sb="11" eb="12">
      <t>トウ</t>
    </rPh>
    <rPh sb="20" eb="22">
      <t>ショグウ</t>
    </rPh>
    <rPh sb="22" eb="24">
      <t>カイゼン</t>
    </rPh>
    <rPh sb="25" eb="27">
      <t>チンギン</t>
    </rPh>
    <rPh sb="27" eb="29">
      <t>カイゼン</t>
    </rPh>
    <rPh sb="32" eb="34">
      <t>ゾウブン</t>
    </rPh>
    <rPh sb="35" eb="36">
      <t>フク</t>
    </rPh>
    <phoneticPr fontId="8"/>
  </si>
  <si>
    <t>常勤職員人件費</t>
    <rPh sb="0" eb="2">
      <t>ジョウキン</t>
    </rPh>
    <rPh sb="2" eb="4">
      <t>ショクイン</t>
    </rPh>
    <rPh sb="4" eb="7">
      <t>ジンケンヒ</t>
    </rPh>
    <phoneticPr fontId="8"/>
  </si>
  <si>
    <t>障害児受入推進加算補助経費</t>
    <rPh sb="0" eb="3">
      <t>ショウガイジ</t>
    </rPh>
    <rPh sb="3" eb="5">
      <t>ウケイレ</t>
    </rPh>
    <rPh sb="5" eb="7">
      <t>スイシン</t>
    </rPh>
    <rPh sb="7" eb="9">
      <t>カサン</t>
    </rPh>
    <rPh sb="9" eb="11">
      <t>ホジョ</t>
    </rPh>
    <rPh sb="11" eb="13">
      <t>ケイヒ</t>
    </rPh>
    <phoneticPr fontId="8"/>
  </si>
  <si>
    <t>障害児受入強化推進加算補助経費</t>
    <rPh sb="0" eb="2">
      <t>ショウガイ</t>
    </rPh>
    <rPh sb="2" eb="3">
      <t>ジ</t>
    </rPh>
    <rPh sb="3" eb="5">
      <t>ウケイレ</t>
    </rPh>
    <rPh sb="5" eb="7">
      <t>キョウカ</t>
    </rPh>
    <rPh sb="7" eb="9">
      <t>スイシン</t>
    </rPh>
    <rPh sb="9" eb="11">
      <t>カサン</t>
    </rPh>
    <rPh sb="11" eb="13">
      <t>ホジョ</t>
    </rPh>
    <rPh sb="13" eb="15">
      <t>ケイヒ</t>
    </rPh>
    <phoneticPr fontId="8"/>
  </si>
  <si>
    <t>育成支援体制強化補助経費</t>
    <rPh sb="0" eb="2">
      <t>イクセイ</t>
    </rPh>
    <rPh sb="2" eb="4">
      <t>シエン</t>
    </rPh>
    <rPh sb="4" eb="6">
      <t>タイセイ</t>
    </rPh>
    <rPh sb="6" eb="8">
      <t>キョウカ</t>
    </rPh>
    <rPh sb="8" eb="10">
      <t>ホジョ</t>
    </rPh>
    <rPh sb="10" eb="12">
      <t>ケイヒ</t>
    </rPh>
    <phoneticPr fontId="8"/>
  </si>
  <si>
    <t>キャリアアップ処遇改善費補助経費賃金改善額（割増含む）</t>
    <rPh sb="16" eb="18">
      <t>チンギン</t>
    </rPh>
    <rPh sb="18" eb="20">
      <t>カイゼン</t>
    </rPh>
    <rPh sb="20" eb="21">
      <t>ガク</t>
    </rPh>
    <rPh sb="22" eb="23">
      <t>ワ</t>
    </rPh>
    <rPh sb="23" eb="24">
      <t>マ</t>
    </rPh>
    <rPh sb="24" eb="25">
      <t>フク</t>
    </rPh>
    <phoneticPr fontId="8"/>
  </si>
  <si>
    <t>賃金改善加算補助経費　賃金改善額</t>
    <rPh sb="11" eb="13">
      <t>チンギン</t>
    </rPh>
    <phoneticPr fontId="8"/>
  </si>
  <si>
    <t>新型コロナウイルス感染拡大防止加算補助経費</t>
    <rPh sb="0" eb="2">
      <t>シンガタ</t>
    </rPh>
    <rPh sb="9" eb="11">
      <t>カンセン</t>
    </rPh>
    <rPh sb="11" eb="13">
      <t>カクダイ</t>
    </rPh>
    <rPh sb="13" eb="15">
      <t>ボウシ</t>
    </rPh>
    <rPh sb="15" eb="17">
      <t>カサン</t>
    </rPh>
    <rPh sb="17" eb="19">
      <t>ホジョ</t>
    </rPh>
    <rPh sb="19" eb="21">
      <t>ケイヒ</t>
    </rPh>
    <phoneticPr fontId="8"/>
  </si>
  <si>
    <t>非常勤職員給与</t>
    <rPh sb="0" eb="3">
      <t>ヒジョウキン</t>
    </rPh>
    <rPh sb="3" eb="5">
      <t>ショクイン</t>
    </rPh>
    <rPh sb="5" eb="7">
      <t>キュウヨ</t>
    </rPh>
    <phoneticPr fontId="8"/>
  </si>
  <si>
    <t>その他人件費</t>
    <phoneticPr fontId="8"/>
  </si>
  <si>
    <t>小計</t>
    <rPh sb="0" eb="1">
      <t>ショウ</t>
    </rPh>
    <rPh sb="1" eb="2">
      <t>ケイ</t>
    </rPh>
    <phoneticPr fontId="8"/>
  </si>
  <si>
    <t>合計</t>
    <rPh sb="0" eb="2">
      <t>ゴウケイ</t>
    </rPh>
    <phoneticPr fontId="8"/>
  </si>
  <si>
    <t>令和５年度　職員別、補助項目別の給与額一覧</t>
    <rPh sb="0" eb="2">
      <t>レイワ</t>
    </rPh>
    <rPh sb="3" eb="5">
      <t>ネンド</t>
    </rPh>
    <rPh sb="19" eb="21">
      <t>イチラン</t>
    </rPh>
    <phoneticPr fontId="8"/>
  </si>
  <si>
    <t>医療的ケア児受入加算補助経費</t>
    <rPh sb="0" eb="2">
      <t>イリョウ</t>
    </rPh>
    <rPh sb="2" eb="3">
      <t>テキ</t>
    </rPh>
    <rPh sb="5" eb="6">
      <t>ジ</t>
    </rPh>
    <rPh sb="6" eb="8">
      <t>ウケイレ</t>
    </rPh>
    <rPh sb="8" eb="10">
      <t>カサン</t>
    </rPh>
    <rPh sb="10" eb="12">
      <t>ホジョ</t>
    </rPh>
    <rPh sb="12" eb="14">
      <t>ケイヒ</t>
    </rPh>
    <phoneticPr fontId="8"/>
  </si>
  <si>
    <t>Ｘ</t>
    <phoneticPr fontId="7"/>
  </si>
  <si>
    <t>令和６</t>
    <rPh sb="0" eb="2">
      <t>レイワ</t>
    </rPh>
    <phoneticPr fontId="7"/>
  </si>
  <si>
    <t>●</t>
    <phoneticPr fontId="7"/>
  </si>
  <si>
    <t>横浜市Ｘ区○○町＊＊－＊＊</t>
    <phoneticPr fontId="7"/>
  </si>
  <si>
    <t>ヨコハマ放課後児童クラブ運営委員会</t>
    <phoneticPr fontId="7"/>
  </si>
  <si>
    <t>ヨコハマ放課後児童クラブ</t>
    <phoneticPr fontId="7"/>
  </si>
  <si>
    <t>運営委員長　■■　▲▲</t>
    <phoneticPr fontId="7"/>
  </si>
  <si>
    <t>令和５</t>
    <rPh sb="0" eb="2">
      <t>レイワ</t>
    </rPh>
    <phoneticPr fontId="7"/>
  </si>
  <si>
    <t>◆横浜市放課後児童クラブ事業費補助金実績報告書【補助金交付要綱第20号様式】</t>
    <rPh sb="1" eb="3">
      <t>ヨコハマ</t>
    </rPh>
    <rPh sb="3" eb="4">
      <t>シ</t>
    </rPh>
    <rPh sb="4" eb="7">
      <t>ホウカゴ</t>
    </rPh>
    <rPh sb="7" eb="9">
      <t>ジドウ</t>
    </rPh>
    <rPh sb="12" eb="14">
      <t>ジギョウ</t>
    </rPh>
    <rPh sb="14" eb="15">
      <t>ヒ</t>
    </rPh>
    <rPh sb="15" eb="18">
      <t>ホジョキン</t>
    </rPh>
    <rPh sb="18" eb="20">
      <t>ジッセキ</t>
    </rPh>
    <rPh sb="20" eb="23">
      <t>ホウコクショ</t>
    </rPh>
    <rPh sb="24" eb="31">
      <t>ホジョキンコウフヨウコウ</t>
    </rPh>
    <rPh sb="31" eb="32">
      <t>ダイ</t>
    </rPh>
    <rPh sb="34" eb="35">
      <t>ゴウ</t>
    </rPh>
    <rPh sb="35" eb="37">
      <t>ヨウシキ</t>
    </rPh>
    <phoneticPr fontId="7"/>
  </si>
  <si>
    <r>
      <t>※１　交付された補助金額と一致するか確認します。</t>
    </r>
    <r>
      <rPr>
        <u/>
        <sz val="11"/>
        <color theme="1"/>
        <rFont val="ＭＳ ゴシック"/>
        <family val="3"/>
        <charset val="128"/>
      </rPr>
      <t>ただし、利用料返還補助金と簡易改修補助金は除いてください。</t>
    </r>
    <rPh sb="3" eb="5">
      <t>コウフ</t>
    </rPh>
    <rPh sb="8" eb="12">
      <t>ホジョキンガク</t>
    </rPh>
    <rPh sb="13" eb="15">
      <t>イッチ</t>
    </rPh>
    <rPh sb="18" eb="20">
      <t>カクニン</t>
    </rPh>
    <rPh sb="28" eb="33">
      <t>リヨウリョウヘンカン</t>
    </rPh>
    <rPh sb="33" eb="36">
      <t>ホジョキン</t>
    </rPh>
    <rPh sb="37" eb="44">
      <t>カンイカイシュウホジョキン</t>
    </rPh>
    <rPh sb="45" eb="46">
      <t>ノゾ</t>
    </rPh>
    <phoneticPr fontId="7"/>
  </si>
  <si>
    <t>※２　２枚目の【戻入額内訳】の合計と一致するか確認します。</t>
    <rPh sb="4" eb="6">
      <t>マイメ</t>
    </rPh>
    <rPh sb="8" eb="11">
      <t>レイニュウガク</t>
    </rPh>
    <rPh sb="11" eb="13">
      <t>ウチワケ</t>
    </rPh>
    <rPh sb="15" eb="17">
      <t>ゴウケイ</t>
    </rPh>
    <rPh sb="18" eb="20">
      <t>イッチ</t>
    </rPh>
    <rPh sb="23" eb="25">
      <t>カクニン</t>
    </rPh>
    <phoneticPr fontId="7"/>
  </si>
  <si>
    <t>※３　会計監査（法人の場合はクラブの経理担当者等でも可）が、関係書類を確認のうえ、確認日の記入及び署名します。</t>
    <rPh sb="3" eb="7">
      <t>カイケイカンサ</t>
    </rPh>
    <rPh sb="8" eb="10">
      <t>ホウジン</t>
    </rPh>
    <rPh sb="11" eb="13">
      <t>バアイ</t>
    </rPh>
    <rPh sb="18" eb="20">
      <t>ケイリ</t>
    </rPh>
    <rPh sb="20" eb="23">
      <t>タントウシャ</t>
    </rPh>
    <rPh sb="23" eb="24">
      <t>トウ</t>
    </rPh>
    <rPh sb="26" eb="27">
      <t>カ</t>
    </rPh>
    <rPh sb="30" eb="34">
      <t>カンケイショルイ</t>
    </rPh>
    <rPh sb="35" eb="37">
      <t>カクニン</t>
    </rPh>
    <rPh sb="41" eb="44">
      <t>カクニンビ</t>
    </rPh>
    <rPh sb="45" eb="47">
      <t>キニュウ</t>
    </rPh>
    <rPh sb="47" eb="48">
      <t>オヨ</t>
    </rPh>
    <rPh sb="49" eb="51">
      <t>ショメイ</t>
    </rPh>
    <phoneticPr fontId="7"/>
  </si>
  <si>
    <t>※４　次年度繰越額を超過した場合は、超過した金額を記入してください。</t>
    <phoneticPr fontId="7"/>
  </si>
  <si>
    <t>※５　第25号様式で算出された戻入額（支援単位が複数ある場合は、それぞれ合計した金額）を記入してください。</t>
    <phoneticPr fontId="7"/>
  </si>
  <si>
    <t>※６　１月に提出した執行状況報告書（第8号様式）において、「差額（A-B）」欄がマイナスになった場合、その額を正の値にして記入します。</t>
    <rPh sb="4" eb="5">
      <t>ガツ</t>
    </rPh>
    <rPh sb="6" eb="8">
      <t>テイシュツ</t>
    </rPh>
    <rPh sb="10" eb="16">
      <t>シッコウジョウキョウホウコク</t>
    </rPh>
    <rPh sb="16" eb="17">
      <t>ショ</t>
    </rPh>
    <rPh sb="18" eb="19">
      <t>ダイ</t>
    </rPh>
    <rPh sb="20" eb="23">
      <t>ゴウヨウシキ</t>
    </rPh>
    <rPh sb="30" eb="32">
      <t>サガク</t>
    </rPh>
    <rPh sb="38" eb="39">
      <t>ラン</t>
    </rPh>
    <rPh sb="48" eb="50">
      <t>バアイ</t>
    </rPh>
    <rPh sb="53" eb="54">
      <t>ガク</t>
    </rPh>
    <rPh sb="55" eb="56">
      <t>セイ</t>
    </rPh>
    <rPh sb="57" eb="58">
      <t>アタイ</t>
    </rPh>
    <rPh sb="61" eb="63">
      <t>キニュウ</t>
    </rPh>
    <phoneticPr fontId="7"/>
  </si>
  <si>
    <r>
      <t>※８　コロナ簡易改修補助金の交付がある場合はその他収入に記載してください。なお、</t>
    </r>
    <r>
      <rPr>
        <u/>
        <sz val="11"/>
        <color theme="1"/>
        <rFont val="ＭＳ ゴシック"/>
        <family val="3"/>
        <charset val="128"/>
      </rPr>
      <t>利用料返還補助金は計上しないでください</t>
    </r>
    <r>
      <rPr>
        <sz val="11"/>
        <color theme="1"/>
        <rFont val="ＭＳ ゴシック"/>
        <family val="3"/>
        <charset val="128"/>
      </rPr>
      <t>。</t>
    </r>
    <rPh sb="6" eb="13">
      <t>カンイカイシュウホジョキン</t>
    </rPh>
    <rPh sb="14" eb="16">
      <t>コウフ</t>
    </rPh>
    <rPh sb="19" eb="21">
      <t>バアイ</t>
    </rPh>
    <rPh sb="24" eb="25">
      <t>タ</t>
    </rPh>
    <rPh sb="25" eb="27">
      <t>シュウニュウ</t>
    </rPh>
    <rPh sb="28" eb="30">
      <t>キサイ</t>
    </rPh>
    <rPh sb="40" eb="43">
      <t>リヨウリョウ</t>
    </rPh>
    <rPh sb="43" eb="45">
      <t>ヘンカン</t>
    </rPh>
    <rPh sb="45" eb="48">
      <t>ホジョキン</t>
    </rPh>
    <rPh sb="49" eb="51">
      <t>ケイジョウ</t>
    </rPh>
    <phoneticPr fontId="7"/>
  </si>
  <si>
    <t>※９　別紙の「職員別、補助項目別の当該年度の給与額がわかる書類」の内容と一致するよう記入します。</t>
    <rPh sb="3" eb="5">
      <t>ベッシ</t>
    </rPh>
    <rPh sb="33" eb="35">
      <t>ナイヨウ</t>
    </rPh>
    <rPh sb="36" eb="38">
      <t>イッチ</t>
    </rPh>
    <rPh sb="42" eb="44">
      <t>キニュウ</t>
    </rPh>
    <phoneticPr fontId="7"/>
  </si>
  <si>
    <t>※10　各様式の補助対象経費と一致するよう記入します。</t>
    <rPh sb="4" eb="5">
      <t>カク</t>
    </rPh>
    <rPh sb="5" eb="7">
      <t>ヨウシキ</t>
    </rPh>
    <rPh sb="8" eb="14">
      <t>ホジョタイショウケイヒ</t>
    </rPh>
    <rPh sb="15" eb="17">
      <t>イッチ</t>
    </rPh>
    <rPh sb="21" eb="23">
      <t>キニュウ</t>
    </rPh>
    <phoneticPr fontId="7"/>
  </si>
  <si>
    <t>※11　金額は【総収入額内訳】の積立金と一致させます。また、使用目的を明確に記入してください。（赤字対策としての積立はできません）</t>
    <rPh sb="4" eb="6">
      <t>キンガク</t>
    </rPh>
    <rPh sb="8" eb="12">
      <t>ソウシュウニュウガク</t>
    </rPh>
    <rPh sb="12" eb="14">
      <t>ウチワケ</t>
    </rPh>
    <rPh sb="16" eb="19">
      <t>ツミタテキン</t>
    </rPh>
    <rPh sb="20" eb="22">
      <t>イッチ</t>
    </rPh>
    <rPh sb="30" eb="34">
      <t>シヨウモクテキ</t>
    </rPh>
    <rPh sb="35" eb="37">
      <t>メイカク</t>
    </rPh>
    <rPh sb="38" eb="40">
      <t>キニュウ</t>
    </rPh>
    <rPh sb="48" eb="52">
      <t>アカジタイサク</t>
    </rPh>
    <rPh sb="56" eb="58">
      <t>ツミタテ</t>
    </rPh>
    <phoneticPr fontId="7"/>
  </si>
  <si>
    <t>※12　説明欄にある上限金額を超える場合は、【戻入額内訳】の②に金額を記入してください。</t>
    <rPh sb="4" eb="7">
      <t>セツメイラン</t>
    </rPh>
    <rPh sb="10" eb="12">
      <t>ジョウゲン</t>
    </rPh>
    <rPh sb="12" eb="14">
      <t>キンガク</t>
    </rPh>
    <rPh sb="15" eb="16">
      <t>コ</t>
    </rPh>
    <rPh sb="18" eb="20">
      <t>バアイ</t>
    </rPh>
    <rPh sb="23" eb="26">
      <t>レイニュウガク</t>
    </rPh>
    <rPh sb="26" eb="28">
      <t>ウチワケ</t>
    </rPh>
    <rPh sb="32" eb="34">
      <t>キンガク</t>
    </rPh>
    <rPh sb="35" eb="37">
      <t>キニュウ</t>
    </rPh>
    <phoneticPr fontId="7"/>
  </si>
  <si>
    <t>△△　◎◎</t>
    <phoneticPr fontId="7"/>
  </si>
  <si>
    <t>■■　○○</t>
    <phoneticPr fontId="7"/>
  </si>
  <si>
    <t>☑</t>
    <phoneticPr fontId="7"/>
  </si>
  <si>
    <t>▲▲　◇◇</t>
    <phoneticPr fontId="7"/>
  </si>
  <si>
    <t>***-***-****</t>
    <phoneticPr fontId="7"/>
  </si>
  <si>
    <t>※７　交付された補助金の内容を記入します。「補助金受領日」及び「補助金額」を記入してください。</t>
    <phoneticPr fontId="7"/>
  </si>
  <si>
    <r>
      <t>【受領日及び金額】
第１回（</t>
    </r>
    <r>
      <rPr>
        <sz val="11"/>
        <color rgb="FFFF0000"/>
        <rFont val="HG丸ｺﾞｼｯｸM-PRO"/>
        <family val="3"/>
        <charset val="128"/>
      </rPr>
      <t>令和５</t>
    </r>
    <r>
      <rPr>
        <sz val="11"/>
        <rFont val="ＭＳ 明朝"/>
        <family val="1"/>
        <charset val="128"/>
      </rPr>
      <t>年</t>
    </r>
    <r>
      <rPr>
        <sz val="11"/>
        <color rgb="FFFF0000"/>
        <rFont val="HG丸ｺﾞｼｯｸM-PRO"/>
        <family val="3"/>
        <charset val="128"/>
      </rPr>
      <t>４</t>
    </r>
    <r>
      <rPr>
        <sz val="11"/>
        <rFont val="ＭＳ 明朝"/>
        <family val="1"/>
        <charset val="128"/>
      </rPr>
      <t>月</t>
    </r>
    <r>
      <rPr>
        <sz val="11"/>
        <color rgb="FFFF0000"/>
        <rFont val="HG丸ｺﾞｼｯｸM-PRO"/>
        <family val="3"/>
        <charset val="128"/>
      </rPr>
      <t>20</t>
    </r>
    <r>
      <rPr>
        <sz val="11"/>
        <rFont val="ＭＳ 明朝"/>
        <family val="1"/>
        <charset val="128"/>
      </rPr>
      <t>日）：　　</t>
    </r>
    <r>
      <rPr>
        <sz val="11"/>
        <color rgb="FFFF0000"/>
        <rFont val="HG丸ｺﾞｼｯｸM-PRO"/>
        <family val="3"/>
        <charset val="128"/>
      </rPr>
      <t>9,223,920</t>
    </r>
    <r>
      <rPr>
        <sz val="11"/>
        <rFont val="ＭＳ 明朝"/>
        <family val="1"/>
        <charset val="128"/>
      </rPr>
      <t>円
第２回（</t>
    </r>
    <r>
      <rPr>
        <sz val="11"/>
        <color rgb="FFFF0000"/>
        <rFont val="HG丸ｺﾞｼｯｸM-PRO"/>
        <family val="3"/>
        <charset val="128"/>
      </rPr>
      <t>令和５</t>
    </r>
    <r>
      <rPr>
        <sz val="11"/>
        <rFont val="ＭＳ 明朝"/>
        <family val="1"/>
        <charset val="128"/>
      </rPr>
      <t>年</t>
    </r>
    <r>
      <rPr>
        <sz val="11"/>
        <color rgb="FFFF0000"/>
        <rFont val="HG丸ｺﾞｼｯｸM-PRO"/>
        <family val="3"/>
        <charset val="128"/>
      </rPr>
      <t>６</t>
    </r>
    <r>
      <rPr>
        <sz val="11"/>
        <rFont val="ＭＳ 明朝"/>
        <family val="1"/>
        <charset val="128"/>
      </rPr>
      <t>月</t>
    </r>
    <r>
      <rPr>
        <sz val="11"/>
        <color rgb="FFFF0000"/>
        <rFont val="HG丸ｺﾞｼｯｸM-PRO"/>
        <family val="3"/>
        <charset val="128"/>
      </rPr>
      <t>23</t>
    </r>
    <r>
      <rPr>
        <sz val="11"/>
        <rFont val="ＭＳ 明朝"/>
        <family val="1"/>
        <charset val="128"/>
      </rPr>
      <t>日）：　　</t>
    </r>
    <r>
      <rPr>
        <sz val="11"/>
        <color rgb="FFFF0000"/>
        <rFont val="HG丸ｺﾞｼｯｸM-PRO"/>
        <family val="3"/>
        <charset val="128"/>
      </rPr>
      <t>6,917,940</t>
    </r>
    <r>
      <rPr>
        <sz val="11"/>
        <rFont val="ＭＳ 明朝"/>
        <family val="1"/>
        <charset val="128"/>
      </rPr>
      <t>円
第３回（</t>
    </r>
    <r>
      <rPr>
        <sz val="11"/>
        <color rgb="FFFF0000"/>
        <rFont val="HG丸ｺﾞｼｯｸM-PRO"/>
        <family val="3"/>
        <charset val="128"/>
      </rPr>
      <t>令和５</t>
    </r>
    <r>
      <rPr>
        <sz val="11"/>
        <rFont val="ＭＳ 明朝"/>
        <family val="1"/>
        <charset val="128"/>
      </rPr>
      <t>年</t>
    </r>
    <r>
      <rPr>
        <sz val="11"/>
        <color rgb="FFFF0000"/>
        <rFont val="HG丸ｺﾞｼｯｸM-PRO"/>
        <family val="3"/>
        <charset val="128"/>
      </rPr>
      <t>９</t>
    </r>
    <r>
      <rPr>
        <sz val="11"/>
        <rFont val="ＭＳ 明朝"/>
        <family val="1"/>
        <charset val="128"/>
      </rPr>
      <t>月</t>
    </r>
    <r>
      <rPr>
        <sz val="11"/>
        <color rgb="FFFF0000"/>
        <rFont val="HG丸ｺﾞｼｯｸM-PRO"/>
        <family val="3"/>
        <charset val="128"/>
      </rPr>
      <t>22</t>
    </r>
    <r>
      <rPr>
        <sz val="11"/>
        <rFont val="ＭＳ 明朝"/>
        <family val="1"/>
        <charset val="128"/>
      </rPr>
      <t>日）：　　</t>
    </r>
    <r>
      <rPr>
        <sz val="11"/>
        <color rgb="FFFF0000"/>
        <rFont val="HG丸ｺﾞｼｯｸM-PRO"/>
        <family val="3"/>
        <charset val="128"/>
      </rPr>
      <t>4,611,960</t>
    </r>
    <r>
      <rPr>
        <sz val="11"/>
        <rFont val="ＭＳ 明朝"/>
        <family val="1"/>
        <charset val="128"/>
      </rPr>
      <t>円
第４回（</t>
    </r>
    <r>
      <rPr>
        <sz val="11"/>
        <color rgb="FFFF0000"/>
        <rFont val="HG丸ｺﾞｼｯｸM-PRO"/>
        <family val="3"/>
        <charset val="128"/>
      </rPr>
      <t>令和５</t>
    </r>
    <r>
      <rPr>
        <sz val="11"/>
        <rFont val="ＭＳ 明朝"/>
        <family val="1"/>
        <charset val="128"/>
      </rPr>
      <t>年</t>
    </r>
    <r>
      <rPr>
        <sz val="11"/>
        <color rgb="FFFF0000"/>
        <rFont val="HG丸ｺﾞｼｯｸM-PRO"/>
        <family val="3"/>
        <charset val="128"/>
      </rPr>
      <t>12</t>
    </r>
    <r>
      <rPr>
        <sz val="11"/>
        <rFont val="ＭＳ 明朝"/>
        <family val="1"/>
        <charset val="128"/>
      </rPr>
      <t>月</t>
    </r>
    <r>
      <rPr>
        <sz val="11"/>
        <color rgb="FFFF0000"/>
        <rFont val="HG丸ｺﾞｼｯｸM-PRO"/>
        <family val="3"/>
        <charset val="128"/>
      </rPr>
      <t>22</t>
    </r>
    <r>
      <rPr>
        <sz val="11"/>
        <rFont val="ＭＳ 明朝"/>
        <family val="1"/>
        <charset val="128"/>
      </rPr>
      <t>日）：　　</t>
    </r>
    <r>
      <rPr>
        <sz val="11"/>
        <color rgb="FFFF0000"/>
        <rFont val="HG丸ｺﾞｼｯｸM-PRO"/>
        <family val="3"/>
        <charset val="128"/>
      </rPr>
      <t>2,305,980</t>
    </r>
    <r>
      <rPr>
        <sz val="11"/>
        <rFont val="ＭＳ 明朝"/>
        <family val="1"/>
        <charset val="128"/>
      </rPr>
      <t>円
その他（　　　年　　月　　日）：　　　　　　　円
その他（　　　年　　月　　日）：　　　　　　　円</t>
    </r>
    <rPh sb="1" eb="4">
      <t>ジュリョウビ</t>
    </rPh>
    <rPh sb="4" eb="5">
      <t>オヨ</t>
    </rPh>
    <rPh sb="6" eb="8">
      <t>キンガク</t>
    </rPh>
    <rPh sb="14" eb="16">
      <t>レイワ</t>
    </rPh>
    <rPh sb="125" eb="126">
      <t>タ</t>
    </rPh>
    <phoneticPr fontId="9"/>
  </si>
  <si>
    <t>①14,000円×12か月×56人
②14,000円×6か月×1人</t>
    <phoneticPr fontId="7"/>
  </si>
  <si>
    <t>5,000円×10人</t>
    <phoneticPr fontId="7"/>
  </si>
  <si>
    <t>①2,000円×12か月×56人
②2,000円×6か月×1人</t>
    <phoneticPr fontId="7"/>
  </si>
  <si>
    <t>①400円×12か月×56人
②400円×6か月×1人</t>
    <phoneticPr fontId="7"/>
  </si>
  <si>
    <t>①200円×12か月×56人
②200円×6か月×1人</t>
    <phoneticPr fontId="7"/>
  </si>
  <si>
    <t>コロナ簡易改修事業費補助金：800,000円</t>
    <phoneticPr fontId="7"/>
  </si>
  <si>
    <t>「職員別、補助項目別の当該年度の給与額がわかる書類」参照</t>
    <phoneticPr fontId="7"/>
  </si>
  <si>
    <t>傷害保険、損害保険</t>
    <phoneticPr fontId="7"/>
  </si>
  <si>
    <t>保護者会等お茶代</t>
    <phoneticPr fontId="7"/>
  </si>
  <si>
    <t>椅子・机・パソコン・文房具等</t>
    <phoneticPr fontId="7"/>
  </si>
  <si>
    <t>給湯器の修理・ドアの補修等</t>
    <phoneticPr fontId="7"/>
  </si>
  <si>
    <t>キャンプ・遠足・お誕生日会等</t>
    <phoneticPr fontId="7"/>
  </si>
  <si>
    <t>研修参加費・研修参加交通費等</t>
    <phoneticPr fontId="7"/>
  </si>
  <si>
    <t>備蓄品（水・乾パン等）・消火器等</t>
    <phoneticPr fontId="7"/>
  </si>
  <si>
    <t>エアコン交換工事（簡易改修補助金）等</t>
    <phoneticPr fontId="7"/>
  </si>
  <si>
    <t>おやつ、食材購入</t>
    <phoneticPr fontId="7"/>
  </si>
  <si>
    <t>工作材料・本等</t>
    <phoneticPr fontId="7"/>
  </si>
  <si>
    <r>
      <t>使用目的：</t>
    </r>
    <r>
      <rPr>
        <sz val="11"/>
        <color rgb="FFFF0000"/>
        <rFont val="HG丸ｺﾞｼｯｸM-PRO"/>
        <family val="3"/>
        <charset val="128"/>
      </rPr>
      <t>修繕積立</t>
    </r>
    <rPh sb="0" eb="4">
      <t>シヨウモクテキ</t>
    </rPh>
    <rPh sb="5" eb="7">
      <t>シュウゼン</t>
    </rPh>
    <rPh sb="7" eb="9">
      <t>ツミタテ</t>
    </rPh>
    <phoneticPr fontId="9"/>
  </si>
  <si>
    <t>ヨコハマ放課後児童クラブ</t>
    <phoneticPr fontId="7"/>
  </si>
  <si>
    <t>月150,000円×4か月、月175,000円×8か月</t>
    <rPh sb="14" eb="15">
      <t>ツキ</t>
    </rPh>
    <rPh sb="22" eb="23">
      <t>エン</t>
    </rPh>
    <rPh sb="26" eb="27">
      <t>ゲツ</t>
    </rPh>
    <phoneticPr fontId="7"/>
  </si>
  <si>
    <t>☑</t>
  </si>
  <si>
    <t>※２　単位ごとに各月の対象児童数を記入します。（各月ごとに小数点以下は切り上げ）</t>
    <rPh sb="3" eb="5">
      <t>タンイ</t>
    </rPh>
    <rPh sb="8" eb="10">
      <t>カクツキ</t>
    </rPh>
    <rPh sb="11" eb="16">
      <t>タイショウジドウスウ</t>
    </rPh>
    <rPh sb="17" eb="19">
      <t>キニュウ</t>
    </rPh>
    <rPh sb="24" eb="26">
      <t>カクツキ</t>
    </rPh>
    <rPh sb="29" eb="32">
      <t>ショウスウテン</t>
    </rPh>
    <rPh sb="32" eb="34">
      <t>イカ</t>
    </rPh>
    <rPh sb="35" eb="36">
      <t>キ</t>
    </rPh>
    <rPh sb="37" eb="38">
      <t>ア</t>
    </rPh>
    <phoneticPr fontId="7"/>
  </si>
  <si>
    <t>※３　「(1)基礎部分」で入力した内容が反映されます。</t>
    <rPh sb="7" eb="11">
      <t>キソブブン</t>
    </rPh>
    <rPh sb="13" eb="15">
      <t>ニュウリョク</t>
    </rPh>
    <rPh sb="17" eb="19">
      <t>ナイヨウ</t>
    </rPh>
    <rPh sb="20" eb="22">
      <t>ハンエイ</t>
    </rPh>
    <phoneticPr fontId="7"/>
  </si>
  <si>
    <t>※４　施設賃借料（年額）を記入します。</t>
    <rPh sb="3" eb="8">
      <t>シセツチンシャクリョウ</t>
    </rPh>
    <rPh sb="9" eb="11">
      <t>ネンガク</t>
    </rPh>
    <rPh sb="13" eb="15">
      <t>キニュウ</t>
    </rPh>
    <phoneticPr fontId="7"/>
  </si>
  <si>
    <t>※５　「(1)基礎部分」で入力した開所日数が反映されます。（250日を差し引いた日数を表示）</t>
    <rPh sb="17" eb="19">
      <t>カイショ</t>
    </rPh>
    <rPh sb="19" eb="21">
      <t>ニッスウ</t>
    </rPh>
    <rPh sb="33" eb="34">
      <t>ニチ</t>
    </rPh>
    <rPh sb="35" eb="36">
      <t>サ</t>
    </rPh>
    <rPh sb="37" eb="38">
      <t>ヒ</t>
    </rPh>
    <rPh sb="40" eb="42">
      <t>ニッスウ</t>
    </rPh>
    <rPh sb="43" eb="45">
      <t>ヒョウジ</t>
    </rPh>
    <phoneticPr fontId="7"/>
  </si>
  <si>
    <t>◆基本事業費補助額算定書【補助金交付要綱第21号様式】</t>
    <rPh sb="1" eb="3">
      <t>キホン</t>
    </rPh>
    <rPh sb="3" eb="5">
      <t>ジギョウ</t>
    </rPh>
    <rPh sb="5" eb="6">
      <t>ヒ</t>
    </rPh>
    <rPh sb="6" eb="8">
      <t>ホジョ</t>
    </rPh>
    <rPh sb="8" eb="9">
      <t>ガク</t>
    </rPh>
    <rPh sb="9" eb="11">
      <t>サンテイ</t>
    </rPh>
    <rPh sb="11" eb="12">
      <t>ショ</t>
    </rPh>
    <rPh sb="13" eb="20">
      <t>ホジョキンコウフヨウコウ</t>
    </rPh>
    <rPh sb="20" eb="21">
      <t>ダイ</t>
    </rPh>
    <rPh sb="23" eb="24">
      <t>ゴウ</t>
    </rPh>
    <rPh sb="24" eb="26">
      <t>ヨウシキ</t>
    </rPh>
    <phoneticPr fontId="7"/>
  </si>
  <si>
    <t>※１　単位ごとに各月の開所日数を記入します。（第８号様式「月別状況報告書」から転記）</t>
    <rPh sb="3" eb="5">
      <t>タンイ</t>
    </rPh>
    <rPh sb="8" eb="10">
      <t>カクツキ</t>
    </rPh>
    <rPh sb="11" eb="13">
      <t>カイショ</t>
    </rPh>
    <rPh sb="13" eb="15">
      <t>ニッスウ</t>
    </rPh>
    <rPh sb="16" eb="18">
      <t>キニュウ</t>
    </rPh>
    <rPh sb="29" eb="31">
      <t>ツキベツ</t>
    </rPh>
    <rPh sb="31" eb="36">
      <t>ジョウキョウホウコクショ</t>
    </rPh>
    <rPh sb="39" eb="41">
      <t>テンキ</t>
    </rPh>
    <phoneticPr fontId="7"/>
  </si>
  <si>
    <t>※６　補助対象平均時間数（第８号様式「月別状況報告書」から転記）を記入します。</t>
    <rPh sb="3" eb="7">
      <t>ホジョタイショウ</t>
    </rPh>
    <rPh sb="7" eb="9">
      <t>ヘイキン</t>
    </rPh>
    <rPh sb="9" eb="12">
      <t>ジカンスウ</t>
    </rPh>
    <phoneticPr fontId="7"/>
  </si>
  <si>
    <t>※７　補助対象平均時間数（第８号様式「月別状況報告書」から転記）を記入します。</t>
    <phoneticPr fontId="7"/>
  </si>
  <si>
    <t>※８　前年度のクラブ全体の対象児童数を記入します。</t>
    <rPh sb="3" eb="6">
      <t>ゼンネンド</t>
    </rPh>
    <rPh sb="10" eb="12">
      <t>ゼンタイ</t>
    </rPh>
    <rPh sb="13" eb="18">
      <t>タイショウジドウスウ</t>
    </rPh>
    <rPh sb="19" eb="21">
      <t>キニュウ</t>
    </rPh>
    <phoneticPr fontId="7"/>
  </si>
  <si>
    <t>※９　１月執行状況報告時の第６号様式で算定された補助額を記入します。小規模激変緩和加算補助以外は、１月に算定された補助額が上限額となります。</t>
    <rPh sb="4" eb="5">
      <t>ガツ</t>
    </rPh>
    <rPh sb="5" eb="7">
      <t>シッコウ</t>
    </rPh>
    <rPh sb="7" eb="12">
      <t>ジョウキョウホウコクジ</t>
    </rPh>
    <rPh sb="13" eb="14">
      <t>ダイ</t>
    </rPh>
    <rPh sb="15" eb="16">
      <t>ゴウ</t>
    </rPh>
    <rPh sb="16" eb="18">
      <t>ヨウシキ</t>
    </rPh>
    <rPh sb="19" eb="21">
      <t>サンテイ</t>
    </rPh>
    <rPh sb="24" eb="27">
      <t>ホジョガク</t>
    </rPh>
    <rPh sb="28" eb="30">
      <t>キニュウ</t>
    </rPh>
    <rPh sb="34" eb="37">
      <t>ショウキボ</t>
    </rPh>
    <rPh sb="37" eb="39">
      <t>ゲキヘン</t>
    </rPh>
    <rPh sb="39" eb="41">
      <t>カンワ</t>
    </rPh>
    <rPh sb="41" eb="43">
      <t>カサン</t>
    </rPh>
    <rPh sb="43" eb="45">
      <t>ホジョ</t>
    </rPh>
    <rPh sb="45" eb="47">
      <t>イガイ</t>
    </rPh>
    <rPh sb="50" eb="51">
      <t>ガツ</t>
    </rPh>
    <rPh sb="52" eb="54">
      <t>サンテイ</t>
    </rPh>
    <rPh sb="57" eb="60">
      <t>ホジョガク</t>
    </rPh>
    <rPh sb="61" eb="63">
      <t>ジョウゲン</t>
    </rPh>
    <rPh sb="63" eb="64">
      <t>ガク</t>
    </rPh>
    <phoneticPr fontId="7"/>
  </si>
  <si>
    <t>関内　三郎</t>
    <phoneticPr fontId="7"/>
  </si>
  <si>
    <t>神奈川　風太</t>
    <rPh sb="0" eb="3">
      <t>カナガワ</t>
    </rPh>
    <rPh sb="4" eb="6">
      <t>フウタ</t>
    </rPh>
    <phoneticPr fontId="7"/>
  </si>
  <si>
    <t>三ッ沢　中男</t>
    <phoneticPr fontId="7"/>
  </si>
  <si>
    <t>◆障害児受入に係る補助対象経費等報告書【補助金交付要綱第22号様式】</t>
    <rPh sb="1" eb="3">
      <t>ショウガイ</t>
    </rPh>
    <rPh sb="3" eb="4">
      <t>ジ</t>
    </rPh>
    <rPh sb="4" eb="6">
      <t>ウケイレ</t>
    </rPh>
    <rPh sb="7" eb="8">
      <t>カカ</t>
    </rPh>
    <rPh sb="9" eb="11">
      <t>ホジョ</t>
    </rPh>
    <rPh sb="11" eb="13">
      <t>タイショウ</t>
    </rPh>
    <rPh sb="13" eb="15">
      <t>ケイヒ</t>
    </rPh>
    <rPh sb="15" eb="16">
      <t>トウ</t>
    </rPh>
    <rPh sb="16" eb="19">
      <t>ホウコクショ</t>
    </rPh>
    <rPh sb="20" eb="27">
      <t>ホジョキンコウフヨウコウ</t>
    </rPh>
    <rPh sb="27" eb="28">
      <t>ダイ</t>
    </rPh>
    <rPh sb="30" eb="31">
      <t>ゴウ</t>
    </rPh>
    <rPh sb="31" eb="33">
      <t>ヨウシキ</t>
    </rPh>
    <phoneticPr fontId="7"/>
  </si>
  <si>
    <t>※１　障害児受入推進加算補助の加算対象とする障害児受入職員の氏名、属する支援の単位、非常勤職員・研修受講済の☑及び加算対象経費を記入してください。</t>
    <phoneticPr fontId="7"/>
  </si>
  <si>
    <t>港　浜子</t>
    <rPh sb="0" eb="1">
      <t>ミナト</t>
    </rPh>
    <rPh sb="2" eb="4">
      <t>ハマコ</t>
    </rPh>
    <phoneticPr fontId="6"/>
  </si>
  <si>
    <t>桜木　町子</t>
    <rPh sb="0" eb="2">
      <t>サクラギ</t>
    </rPh>
    <rPh sb="3" eb="5">
      <t>マチコ</t>
    </rPh>
    <phoneticPr fontId="6"/>
  </si>
  <si>
    <t>関内　三郎</t>
    <rPh sb="0" eb="2">
      <t>カンナイ</t>
    </rPh>
    <rPh sb="3" eb="5">
      <t>サブロウ</t>
    </rPh>
    <phoneticPr fontId="6"/>
  </si>
  <si>
    <t>三ッ沢　中男</t>
    <rPh sb="0" eb="3">
      <t>ミツザワ</t>
    </rPh>
    <rPh sb="4" eb="6">
      <t>ナカオ</t>
    </rPh>
    <phoneticPr fontId="6"/>
  </si>
  <si>
    <t>神奈川　風太</t>
    <rPh sb="0" eb="3">
      <t>カナガワ</t>
    </rPh>
    <rPh sb="4" eb="6">
      <t>フウタ</t>
    </rPh>
    <phoneticPr fontId="6"/>
  </si>
  <si>
    <t>中　太郎</t>
    <rPh sb="0" eb="1">
      <t>ナカ</t>
    </rPh>
    <rPh sb="2" eb="4">
      <t>タロウ</t>
    </rPh>
    <phoneticPr fontId="6"/>
  </si>
  <si>
    <t>南　春香</t>
    <rPh sb="0" eb="1">
      <t>ミナミ</t>
    </rPh>
    <rPh sb="2" eb="4">
      <t>ハルカ</t>
    </rPh>
    <phoneticPr fontId="6"/>
  </si>
  <si>
    <t>七瀬　樹里</t>
  </si>
  <si>
    <t>七瀬　樹里</t>
    <phoneticPr fontId="7"/>
  </si>
  <si>
    <t>西　青葉</t>
  </si>
  <si>
    <t>西　青葉</t>
    <phoneticPr fontId="7"/>
  </si>
  <si>
    <t>八谷　穂乃果</t>
  </si>
  <si>
    <t>吉田　栄</t>
  </si>
  <si>
    <t>管理運営費</t>
  </si>
  <si>
    <t>４月分</t>
    <rPh sb="1" eb="3">
      <t>ガツブン</t>
    </rPh>
    <phoneticPr fontId="7"/>
  </si>
  <si>
    <t>５月分</t>
    <rPh sb="1" eb="3">
      <t>ガツブン</t>
    </rPh>
    <phoneticPr fontId="7"/>
  </si>
  <si>
    <t>６月分</t>
    <rPh sb="1" eb="3">
      <t>ガツブン</t>
    </rPh>
    <phoneticPr fontId="7"/>
  </si>
  <si>
    <t>７月分</t>
    <rPh sb="1" eb="3">
      <t>ガツブン</t>
    </rPh>
    <phoneticPr fontId="7"/>
  </si>
  <si>
    <t>８月分</t>
    <rPh sb="1" eb="3">
      <t>ガツブン</t>
    </rPh>
    <phoneticPr fontId="7"/>
  </si>
  <si>
    <t>９月分</t>
    <rPh sb="1" eb="3">
      <t>ガツブン</t>
    </rPh>
    <phoneticPr fontId="7"/>
  </si>
  <si>
    <t>10月分</t>
    <rPh sb="2" eb="4">
      <t>ガツブン</t>
    </rPh>
    <phoneticPr fontId="7"/>
  </si>
  <si>
    <t>11月分</t>
    <rPh sb="2" eb="4">
      <t>ガツブン</t>
    </rPh>
    <phoneticPr fontId="7"/>
  </si>
  <si>
    <t>12月分</t>
    <rPh sb="2" eb="4">
      <t>ガツブン</t>
    </rPh>
    <phoneticPr fontId="7"/>
  </si>
  <si>
    <t>１月分</t>
    <rPh sb="1" eb="3">
      <t>ガツブン</t>
    </rPh>
    <phoneticPr fontId="7"/>
  </si>
  <si>
    <t>２月分</t>
    <rPh sb="1" eb="3">
      <t>ガツブン</t>
    </rPh>
    <phoneticPr fontId="7"/>
  </si>
  <si>
    <t>３月分</t>
    <rPh sb="1" eb="3">
      <t>ガツブン</t>
    </rPh>
    <phoneticPr fontId="7"/>
  </si>
  <si>
    <t>◆医療的ケア児受入加算補助対象経費等報告書【補助金交付要綱第23号様式】</t>
    <rPh sb="1" eb="3">
      <t>イリョウ</t>
    </rPh>
    <rPh sb="3" eb="4">
      <t>テキ</t>
    </rPh>
    <rPh sb="6" eb="7">
      <t>ジ</t>
    </rPh>
    <rPh sb="7" eb="9">
      <t>ウケイレ</t>
    </rPh>
    <rPh sb="9" eb="11">
      <t>カサン</t>
    </rPh>
    <rPh sb="11" eb="13">
      <t>ホジョ</t>
    </rPh>
    <rPh sb="13" eb="15">
      <t>タイショウ</t>
    </rPh>
    <rPh sb="15" eb="17">
      <t>ケイヒ</t>
    </rPh>
    <rPh sb="17" eb="18">
      <t>トウ</t>
    </rPh>
    <rPh sb="18" eb="21">
      <t>ホウコクショ</t>
    </rPh>
    <rPh sb="22" eb="29">
      <t>ホジョキンコウフヨウコウ</t>
    </rPh>
    <rPh sb="29" eb="30">
      <t>ダイ</t>
    </rPh>
    <rPh sb="32" eb="33">
      <t>ゴウ</t>
    </rPh>
    <rPh sb="33" eb="35">
      <t>ヨウシキ</t>
    </rPh>
    <phoneticPr fontId="7"/>
  </si>
  <si>
    <t>※１　人件費または管理運営費をプルダウンから選択してください。</t>
    <phoneticPr fontId="7"/>
  </si>
  <si>
    <t>※２　執行状況報告（１月）により確定した金額を記入してください。</t>
    <rPh sb="20" eb="22">
      <t>キンガク</t>
    </rPh>
    <phoneticPr fontId="7"/>
  </si>
  <si>
    <t>※３　補助上限額よりも対象経費が少なかった場合、戻入になります。</t>
    <phoneticPr fontId="7"/>
  </si>
  <si>
    <t>人件費</t>
  </si>
  <si>
    <t>事務職員（氏名）分</t>
    <rPh sb="0" eb="4">
      <t>ジムショクイン</t>
    </rPh>
    <rPh sb="5" eb="7">
      <t>シメイ</t>
    </rPh>
    <rPh sb="8" eb="9">
      <t>ブン</t>
    </rPh>
    <phoneticPr fontId="5"/>
  </si>
  <si>
    <t>社会保険労務士委託費</t>
    <phoneticPr fontId="7"/>
  </si>
  <si>
    <t>◆育成支援体制強化加算補助対象経費等報告書【補助金交付要綱第24号様式】</t>
    <rPh sb="1" eb="3">
      <t>イクセイ</t>
    </rPh>
    <rPh sb="3" eb="5">
      <t>シエン</t>
    </rPh>
    <rPh sb="5" eb="7">
      <t>タイセイ</t>
    </rPh>
    <rPh sb="7" eb="9">
      <t>キョウカ</t>
    </rPh>
    <rPh sb="9" eb="11">
      <t>カサン</t>
    </rPh>
    <rPh sb="11" eb="13">
      <t>ホジョ</t>
    </rPh>
    <rPh sb="13" eb="15">
      <t>タイショウ</t>
    </rPh>
    <rPh sb="15" eb="17">
      <t>ケイヒ</t>
    </rPh>
    <rPh sb="17" eb="18">
      <t>トウ</t>
    </rPh>
    <rPh sb="18" eb="21">
      <t>ホウコクショ</t>
    </rPh>
    <rPh sb="22" eb="29">
      <t>ホジョキンコウフヨウコウ</t>
    </rPh>
    <rPh sb="29" eb="30">
      <t>ダイ</t>
    </rPh>
    <rPh sb="32" eb="33">
      <t>ゴウ</t>
    </rPh>
    <rPh sb="33" eb="35">
      <t>ヨウシキ</t>
    </rPh>
    <phoneticPr fontId="7"/>
  </si>
  <si>
    <t>※１　人件費については、職員ごとに記載例のとおり記入してください。（１人の職員が複数クラブの事務を兼務している場合は按分する必要があります。この場合は、按分の考え方や根拠がわかる資料を添付してください。）</t>
    <rPh sb="3" eb="6">
      <t>ジンケンヒ</t>
    </rPh>
    <rPh sb="12" eb="14">
      <t>ショクイン</t>
    </rPh>
    <rPh sb="17" eb="20">
      <t>キサイレイ</t>
    </rPh>
    <rPh sb="24" eb="26">
      <t>キニュウ</t>
    </rPh>
    <rPh sb="35" eb="36">
      <t>ニン</t>
    </rPh>
    <rPh sb="37" eb="39">
      <t>ショクイン</t>
    </rPh>
    <rPh sb="40" eb="42">
      <t>フクスウ</t>
    </rPh>
    <rPh sb="46" eb="48">
      <t>ジム</t>
    </rPh>
    <rPh sb="49" eb="51">
      <t>ケンム</t>
    </rPh>
    <rPh sb="55" eb="57">
      <t>バアイ</t>
    </rPh>
    <rPh sb="58" eb="60">
      <t>アンブン</t>
    </rPh>
    <rPh sb="62" eb="64">
      <t>ヒツヨウ</t>
    </rPh>
    <rPh sb="72" eb="74">
      <t>バアイ</t>
    </rPh>
    <rPh sb="76" eb="78">
      <t>アンブン</t>
    </rPh>
    <rPh sb="79" eb="80">
      <t>カンガ</t>
    </rPh>
    <rPh sb="81" eb="82">
      <t>カタ</t>
    </rPh>
    <rPh sb="83" eb="85">
      <t>コンキョ</t>
    </rPh>
    <rPh sb="89" eb="91">
      <t>シリョウ</t>
    </rPh>
    <rPh sb="92" eb="94">
      <t>テンプ</t>
    </rPh>
    <phoneticPr fontId="7"/>
  </si>
  <si>
    <t>※２　委託費等については、１件（１契約）ごとに記入してください。</t>
    <rPh sb="3" eb="6">
      <t>イタクヒ</t>
    </rPh>
    <rPh sb="6" eb="7">
      <t>トウ</t>
    </rPh>
    <rPh sb="14" eb="15">
      <t>ケン</t>
    </rPh>
    <rPh sb="17" eb="19">
      <t>ケイヤク</t>
    </rPh>
    <rPh sb="23" eb="25">
      <t>キニュウ</t>
    </rPh>
    <phoneticPr fontId="7"/>
  </si>
  <si>
    <t>港　浜子</t>
    <rPh sb="0" eb="1">
      <t>ミナト</t>
    </rPh>
    <rPh sb="2" eb="4">
      <t>ハマコ</t>
    </rPh>
    <phoneticPr fontId="4"/>
  </si>
  <si>
    <t>桜木　町子</t>
    <rPh sb="0" eb="2">
      <t>サクラギ</t>
    </rPh>
    <rPh sb="3" eb="5">
      <t>マチコ</t>
    </rPh>
    <phoneticPr fontId="4"/>
  </si>
  <si>
    <t>関内　三郎</t>
    <rPh sb="0" eb="2">
      <t>カンナイ</t>
    </rPh>
    <rPh sb="3" eb="5">
      <t>サブロウ</t>
    </rPh>
    <phoneticPr fontId="4"/>
  </si>
  <si>
    <t>三ッ沢　中男</t>
    <rPh sb="0" eb="3">
      <t>ミツザワ</t>
    </rPh>
    <rPh sb="4" eb="5">
      <t>ナカ</t>
    </rPh>
    <rPh sb="5" eb="6">
      <t>オトコ</t>
    </rPh>
    <phoneticPr fontId="4"/>
  </si>
  <si>
    <t>神奈川　風太</t>
    <rPh sb="0" eb="3">
      <t>カナガワ</t>
    </rPh>
    <rPh sb="4" eb="6">
      <t>フウタ</t>
    </rPh>
    <phoneticPr fontId="4"/>
  </si>
  <si>
    <t>中　太郎</t>
    <rPh sb="0" eb="1">
      <t>ナカ</t>
    </rPh>
    <rPh sb="2" eb="4">
      <t>タロウ</t>
    </rPh>
    <phoneticPr fontId="4"/>
  </si>
  <si>
    <t>西野　緑</t>
  </si>
  <si>
    <t>西野　緑</t>
    <phoneticPr fontId="7"/>
  </si>
  <si>
    <t>瀬谷　匠</t>
  </si>
  <si>
    <t>瀬谷　匠</t>
    <phoneticPr fontId="7"/>
  </si>
  <si>
    <t>◆放課後児童支援員等キャリアアップ処遇改善費補助対象経費積算書【補助金交付要綱第25号様式】</t>
    <rPh sb="1" eb="4">
      <t>ホウカゴ</t>
    </rPh>
    <rPh sb="4" eb="6">
      <t>ジドウ</t>
    </rPh>
    <rPh sb="6" eb="8">
      <t>シエン</t>
    </rPh>
    <rPh sb="8" eb="9">
      <t>イン</t>
    </rPh>
    <rPh sb="9" eb="10">
      <t>トウ</t>
    </rPh>
    <rPh sb="17" eb="19">
      <t>ショグウ</t>
    </rPh>
    <rPh sb="19" eb="21">
      <t>カイゼン</t>
    </rPh>
    <rPh sb="21" eb="22">
      <t>ヒ</t>
    </rPh>
    <rPh sb="22" eb="24">
      <t>ホジョ</t>
    </rPh>
    <rPh sb="24" eb="26">
      <t>タイショウ</t>
    </rPh>
    <rPh sb="26" eb="28">
      <t>ケイヒ</t>
    </rPh>
    <rPh sb="28" eb="30">
      <t>セキサン</t>
    </rPh>
    <rPh sb="30" eb="31">
      <t>ショ</t>
    </rPh>
    <rPh sb="32" eb="39">
      <t>ホジョキンコウフヨウコウ</t>
    </rPh>
    <rPh sb="39" eb="40">
      <t>ダイ</t>
    </rPh>
    <rPh sb="42" eb="43">
      <t>ゴウ</t>
    </rPh>
    <rPh sb="43" eb="45">
      <t>ヨウシキ</t>
    </rPh>
    <phoneticPr fontId="7"/>
  </si>
  <si>
    <t>※１　支援の単位ごとに作成してください。</t>
    <phoneticPr fontId="7"/>
  </si>
  <si>
    <t>※２　キャリアアップ処遇改善が行われる職員全員を記載してください。</t>
    <phoneticPr fontId="7"/>
  </si>
  <si>
    <t>※３　職員ごとに、各月の事由を①～⑤から選択してください。</t>
    <phoneticPr fontId="7"/>
  </si>
  <si>
    <t>※４　賃金改善額（毎月の手当や賞与等）の実績を記入します。</t>
    <phoneticPr fontId="7"/>
  </si>
  <si>
    <t>※５　賃金改善額（毎月の手当や賞与等）以外でキャリアアップ補助の対象とした経費（キャリアアップ手当等に伴い増額した社会保険料の事業主負担分やキャリアアップ手当等に伴い増額した割増賃金）の実績を記入します。</t>
    <phoneticPr fontId="7"/>
  </si>
  <si>
    <t>事務職員</t>
  </si>
  <si>
    <t>横浜　一郎</t>
    <rPh sb="3" eb="4">
      <t>イチ</t>
    </rPh>
    <phoneticPr fontId="7"/>
  </si>
  <si>
    <t>旭　春子</t>
  </si>
  <si>
    <t>旭　春子</t>
    <phoneticPr fontId="7"/>
  </si>
  <si>
    <t>ヨコハマ放課後児童クラブ</t>
    <phoneticPr fontId="7"/>
  </si>
  <si>
    <t>周知している</t>
  </si>
  <si>
    <t>維持する</t>
  </si>
  <si>
    <t>令和6</t>
    <rPh sb="0" eb="2">
      <t>レイワ</t>
    </rPh>
    <phoneticPr fontId="7"/>
  </si>
  <si>
    <t>●</t>
    <phoneticPr fontId="7"/>
  </si>
  <si>
    <t>ヨコハマ放課後児童クラブ運営委員会</t>
    <phoneticPr fontId="7"/>
  </si>
  <si>
    <t>運営委員長　■■　▲▲</t>
    <phoneticPr fontId="7"/>
  </si>
  <si>
    <t>◆賃金改善加算補助実施報告書【補助金交付要綱第26号様式】</t>
    <rPh sb="1" eb="3">
      <t>チンギン</t>
    </rPh>
    <rPh sb="3" eb="5">
      <t>カイゼン</t>
    </rPh>
    <rPh sb="5" eb="7">
      <t>カサン</t>
    </rPh>
    <rPh sb="7" eb="9">
      <t>ホジョ</t>
    </rPh>
    <rPh sb="9" eb="11">
      <t>ジッシ</t>
    </rPh>
    <rPh sb="11" eb="14">
      <t>ホウコクショ</t>
    </rPh>
    <rPh sb="15" eb="22">
      <t>ホジョキンコウフヨウコウ</t>
    </rPh>
    <rPh sb="22" eb="23">
      <t>ダイ</t>
    </rPh>
    <rPh sb="25" eb="26">
      <t>ゴウ</t>
    </rPh>
    <rPh sb="26" eb="28">
      <t>ヨウシキ</t>
    </rPh>
    <phoneticPr fontId="7"/>
  </si>
  <si>
    <t>※１　原則「令和５年４月～令和６年３月」と入力してください。</t>
    <rPh sb="3" eb="5">
      <t>ゲンソク</t>
    </rPh>
    <phoneticPr fontId="7"/>
  </si>
  <si>
    <t>※２　執行報告時（１月）等に提出した「賃金改善加算補助実施計画書」（第13号様式）を参照し、一致するように記入してください。</t>
    <phoneticPr fontId="7"/>
  </si>
  <si>
    <t>※３　「賃金改善加算補助　賃金改善額内訳書」（第27号様式）の合計の金額を転記してください。</t>
    <rPh sb="31" eb="33">
      <t>ゴウケイ</t>
    </rPh>
    <phoneticPr fontId="7"/>
  </si>
  <si>
    <t>※４　賃金改善に伴い増加した法定福利費等の事業主負担分を記入してください。</t>
    <phoneticPr fontId="7"/>
  </si>
  <si>
    <t>※５　空欄や「改善されていない」「なっていない」と表示されている場合は原則補助対象外です。</t>
    <phoneticPr fontId="7"/>
  </si>
  <si>
    <t>※６　プルダウンより選択してください。</t>
    <phoneticPr fontId="7"/>
  </si>
  <si>
    <t>※７　提出日を入力してください。</t>
    <phoneticPr fontId="7"/>
  </si>
  <si>
    <r>
      <t>令和</t>
    </r>
    <r>
      <rPr>
        <sz val="11"/>
        <color rgb="FFFF0000"/>
        <rFont val="HG丸ｺﾞｼｯｸM-PRO"/>
        <family val="3"/>
        <charset val="128"/>
      </rPr>
      <t>5</t>
    </r>
    <r>
      <rPr>
        <sz val="11"/>
        <rFont val="ＭＳ 明朝"/>
        <family val="1"/>
        <charset val="128"/>
      </rPr>
      <t>年</t>
    </r>
    <r>
      <rPr>
        <sz val="11"/>
        <color rgb="FFFF0000"/>
        <rFont val="HG丸ｺﾞｼｯｸM-PRO"/>
        <family val="3"/>
        <charset val="128"/>
      </rPr>
      <t>4</t>
    </r>
    <r>
      <rPr>
        <sz val="11"/>
        <rFont val="ＭＳ 明朝"/>
        <family val="1"/>
        <charset val="128"/>
      </rPr>
      <t>月　～　令和</t>
    </r>
    <r>
      <rPr>
        <sz val="11"/>
        <color rgb="FFFF0000"/>
        <rFont val="HG丸ｺﾞｼｯｸM-PRO"/>
        <family val="3"/>
        <charset val="128"/>
      </rPr>
      <t>6</t>
    </r>
    <r>
      <rPr>
        <sz val="11"/>
        <rFont val="ＭＳ 明朝"/>
        <family val="1"/>
        <charset val="128"/>
      </rPr>
      <t>年</t>
    </r>
    <r>
      <rPr>
        <sz val="11"/>
        <color rgb="FFFF0000"/>
        <rFont val="HG丸ｺﾞｼｯｸM-PRO"/>
        <family val="3"/>
        <charset val="128"/>
      </rPr>
      <t>3</t>
    </r>
    <r>
      <rPr>
        <sz val="11"/>
        <rFont val="ＭＳ 明朝"/>
        <family val="1"/>
        <charset val="128"/>
      </rPr>
      <t>月分</t>
    </r>
    <rPh sb="0" eb="2">
      <t>レイワ</t>
    </rPh>
    <rPh sb="3" eb="4">
      <t>ネン</t>
    </rPh>
    <rPh sb="5" eb="6">
      <t>ガツ</t>
    </rPh>
    <rPh sb="9" eb="11">
      <t>レイワ</t>
    </rPh>
    <rPh sb="12" eb="13">
      <t>ネン</t>
    </rPh>
    <rPh sb="14" eb="15">
      <t>ガツ</t>
    </rPh>
    <rPh sb="15" eb="16">
      <t>ブン</t>
    </rPh>
    <phoneticPr fontId="7"/>
  </si>
  <si>
    <t>常勤職員</t>
  </si>
  <si>
    <t>非常勤職員</t>
  </si>
  <si>
    <t>◆賃金改善加算補助賃金改善額内訳書【補助金交付要綱第27号様式】</t>
    <rPh sb="1" eb="3">
      <t>チンギン</t>
    </rPh>
    <rPh sb="3" eb="5">
      <t>カイゼン</t>
    </rPh>
    <rPh sb="5" eb="7">
      <t>カサン</t>
    </rPh>
    <rPh sb="7" eb="9">
      <t>ホジョ</t>
    </rPh>
    <rPh sb="9" eb="11">
      <t>チンギン</t>
    </rPh>
    <rPh sb="11" eb="13">
      <t>カイゼン</t>
    </rPh>
    <rPh sb="13" eb="14">
      <t>ガク</t>
    </rPh>
    <rPh sb="14" eb="17">
      <t>ウチワケショ</t>
    </rPh>
    <rPh sb="18" eb="25">
      <t>ホジョキンコウフヨウコウ</t>
    </rPh>
    <rPh sb="25" eb="26">
      <t>ダイ</t>
    </rPh>
    <rPh sb="28" eb="29">
      <t>ゴウ</t>
    </rPh>
    <rPh sb="29" eb="31">
      <t>ヨウシキ</t>
    </rPh>
    <phoneticPr fontId="7"/>
  </si>
  <si>
    <t>※１　原則「令和５年４月～令和６年３月分」と入力してください。</t>
    <rPh sb="3" eb="5">
      <t>ゲンソク</t>
    </rPh>
    <rPh sb="19" eb="20">
      <t>ブン</t>
    </rPh>
    <phoneticPr fontId="7"/>
  </si>
  <si>
    <t>※２　執行報告時（１月）等に提出した「賃金改善加算補助　賃金改善見込額等内訳書」（第14号様式）を参照し、一致するように記入してください。</t>
    <rPh sb="32" eb="34">
      <t>ミコミ</t>
    </rPh>
    <rPh sb="35" eb="36">
      <t>トウ</t>
    </rPh>
    <phoneticPr fontId="7"/>
  </si>
  <si>
    <t>※３　職員ごとに賃金改善を行った金額を記入してください。</t>
    <phoneticPr fontId="7"/>
  </si>
  <si>
    <t>※４　賃金改善額のうち、基本給又は決まって毎月支払う手当の金額を入力してください。（最低でも賃金改善の合計額の３分の２以上は、基本給又は決まって毎月支払う手当の引上げにより改善を図る必要があります。）</t>
    <phoneticPr fontId="7"/>
  </si>
  <si>
    <t>※５　「賃金改善加算補助実施報告書」（第26号様式）の「２　賃金改善額　③及び④」に転記してください。</t>
    <rPh sb="37" eb="38">
      <t>オヨ</t>
    </rPh>
    <phoneticPr fontId="7"/>
  </si>
  <si>
    <t>常勤職員超過勤務手当（2,000円×1.25×6時間）</t>
    <phoneticPr fontId="7"/>
  </si>
  <si>
    <t>常勤職員超過勤務手当（1,600円×1.25×3時間）</t>
    <phoneticPr fontId="7"/>
  </si>
  <si>
    <t>消毒に伴う手当（100円×延べ8日）</t>
    <phoneticPr fontId="7"/>
  </si>
  <si>
    <t>消耗品費（アルコール）（５月１日分）</t>
    <rPh sb="13" eb="14">
      <t>ガツ</t>
    </rPh>
    <rPh sb="15" eb="16">
      <t>ニチ</t>
    </rPh>
    <rPh sb="16" eb="17">
      <t>ブン</t>
    </rPh>
    <phoneticPr fontId="14"/>
  </si>
  <si>
    <t>消毒作業委託（10月20日分）</t>
    <rPh sb="0" eb="4">
      <t>ショウドクサギョウ</t>
    </rPh>
    <rPh sb="4" eb="6">
      <t>イタク</t>
    </rPh>
    <rPh sb="9" eb="10">
      <t>ガツ</t>
    </rPh>
    <rPh sb="12" eb="13">
      <t>ニチ</t>
    </rPh>
    <rPh sb="13" eb="14">
      <t>ブン</t>
    </rPh>
    <phoneticPr fontId="14"/>
  </si>
  <si>
    <t>第26号様式のとおり</t>
    <rPh sb="0" eb="1">
      <t>ダイ</t>
    </rPh>
    <rPh sb="3" eb="6">
      <t>ゴウヨウシキ</t>
    </rPh>
    <phoneticPr fontId="7"/>
  </si>
  <si>
    <t>常勤</t>
  </si>
  <si>
    <t>非常勤</t>
  </si>
  <si>
    <t>◆新型コロナウイルス感染拡大防止加算補助対象経費等報告書【補助金交付要綱第28号様式】</t>
    <rPh sb="1" eb="3">
      <t>シンガタ</t>
    </rPh>
    <rPh sb="10" eb="12">
      <t>カンセン</t>
    </rPh>
    <rPh sb="12" eb="14">
      <t>カクダイ</t>
    </rPh>
    <rPh sb="14" eb="16">
      <t>ボウシ</t>
    </rPh>
    <rPh sb="16" eb="18">
      <t>カサン</t>
    </rPh>
    <rPh sb="18" eb="20">
      <t>ホジョ</t>
    </rPh>
    <rPh sb="20" eb="22">
      <t>タイショウ</t>
    </rPh>
    <rPh sb="22" eb="24">
      <t>ケイヒ</t>
    </rPh>
    <rPh sb="24" eb="25">
      <t>トウ</t>
    </rPh>
    <rPh sb="25" eb="28">
      <t>ホウコクショ</t>
    </rPh>
    <rPh sb="29" eb="36">
      <t>ホジョキンコウフヨウコウ</t>
    </rPh>
    <rPh sb="36" eb="37">
      <t>ダイ</t>
    </rPh>
    <rPh sb="39" eb="40">
      <t>ゴウ</t>
    </rPh>
    <rPh sb="40" eb="42">
      <t>ヨウシキ</t>
    </rPh>
    <phoneticPr fontId="7"/>
  </si>
  <si>
    <t>※１　人件費については、時給の単価ごとに記入してください。</t>
    <phoneticPr fontId="7"/>
  </si>
  <si>
    <t>※２　給与規定または支給方法や算定方法がわかる書類を添付してください。</t>
    <phoneticPr fontId="7"/>
  </si>
  <si>
    <t>※３　管理運営費については、発生日ごとに行を分けて記載してください。</t>
    <phoneticPr fontId="7"/>
  </si>
  <si>
    <t>第25号様式のとおり</t>
    <phoneticPr fontId="7"/>
  </si>
  <si>
    <t>第24号様式のとおり</t>
    <phoneticPr fontId="7"/>
  </si>
  <si>
    <t>第23号様式のとおり</t>
    <phoneticPr fontId="7"/>
  </si>
  <si>
    <t>第28号様式のとおり</t>
    <phoneticPr fontId="7"/>
  </si>
  <si>
    <t>第22号様式のとおり</t>
    <phoneticPr fontId="7"/>
  </si>
  <si>
    <t>◆職員別、補助項目別の給与額一覧【参考様式】</t>
    <rPh sb="1" eb="3">
      <t>ショクイン</t>
    </rPh>
    <rPh sb="3" eb="4">
      <t>ベツ</t>
    </rPh>
    <rPh sb="5" eb="7">
      <t>ホジョ</t>
    </rPh>
    <rPh sb="7" eb="9">
      <t>コウモク</t>
    </rPh>
    <rPh sb="9" eb="10">
      <t>ベツ</t>
    </rPh>
    <rPh sb="11" eb="13">
      <t>キュウヨ</t>
    </rPh>
    <rPh sb="13" eb="14">
      <t>ガク</t>
    </rPh>
    <rPh sb="14" eb="16">
      <t>イチラン</t>
    </rPh>
    <rPh sb="17" eb="19">
      <t>サンコウ</t>
    </rPh>
    <rPh sb="19" eb="21">
      <t>ヨウシキ</t>
    </rPh>
    <phoneticPr fontId="7"/>
  </si>
  <si>
    <t>※10 障害児受入（強化）推進加算補助の対象経費とならない非常勤の賃金やその他人件費（通勤手当、超過勤務手当等）を記載します。</t>
    <rPh sb="38" eb="39">
      <t>タ</t>
    </rPh>
    <rPh sb="39" eb="42">
      <t>ジンケンヒ</t>
    </rPh>
    <rPh sb="43" eb="47">
      <t>ツウキンテアテ</t>
    </rPh>
    <rPh sb="48" eb="54">
      <t>チョウカキンムテアテ</t>
    </rPh>
    <rPh sb="54" eb="55">
      <t>トウ</t>
    </rPh>
    <phoneticPr fontId="8"/>
  </si>
  <si>
    <t xml:space="preserve">※11 社会保険料の事業主負担分等の金額の合計金額を記入してください。
&lt;留意点＞
・キャリアアップ処遇改善補助経費や賃金改善加算補助経費の事業主負担分の増額分も一緒に計上しますが、二重計上とならないようにご注意ください。
</t>
    <rPh sb="37" eb="40">
      <t>リュウイテン</t>
    </rPh>
    <phoneticPr fontId="8"/>
  </si>
  <si>
    <t>※１給与を支払った職員全員分を記載します。（10万円以下の職員も対象）</t>
    <phoneticPr fontId="7"/>
  </si>
  <si>
    <t>※２常勤、非常勤、事務職員、法人本部職員、その他から選択します。</t>
    <phoneticPr fontId="7"/>
  </si>
  <si>
    <t>※３ 本人支払分年間合計額と賃金台帳の金額が一致するようにします。（その他・法人本部職員を除く）</t>
    <phoneticPr fontId="7"/>
  </si>
  <si>
    <t>※４ 第22号様式の内容(対象経費）と一致させます。</t>
    <phoneticPr fontId="7"/>
  </si>
  <si>
    <t>※５ 第23号様式の内容(対象経費）と一致させます。</t>
    <phoneticPr fontId="7"/>
  </si>
  <si>
    <t>※６ 第24号様式の人件費の内容と一致させます。</t>
    <phoneticPr fontId="7"/>
  </si>
  <si>
    <t>※８ 第27号様式の賃金改善額の合計と一致させます。</t>
    <phoneticPr fontId="7"/>
  </si>
  <si>
    <t>※７ 第25号様式の（内訳）賃金改善額の合計と一致させます。</t>
    <rPh sb="11" eb="13">
      <t>ウチワケ</t>
    </rPh>
    <phoneticPr fontId="7"/>
  </si>
  <si>
    <t>※９ 第28号様式の人件費の内容と一致させます。</t>
    <phoneticPr fontId="7"/>
  </si>
  <si>
    <t>※12　合計額が第20の３号様式【総支出額内訳】の人件費の合計と一致しているかを確認してください。</t>
    <rPh sb="4" eb="6">
      <t>ゴウケイ</t>
    </rPh>
    <rPh sb="6" eb="7">
      <t>ガク</t>
    </rPh>
    <rPh sb="8" eb="9">
      <t>ダイ</t>
    </rPh>
    <rPh sb="13" eb="16">
      <t>ゴウヨウシキ</t>
    </rPh>
    <rPh sb="17" eb="20">
      <t>ソウシシュツ</t>
    </rPh>
    <rPh sb="20" eb="21">
      <t>ガク</t>
    </rPh>
    <rPh sb="21" eb="23">
      <t>ウチワケ</t>
    </rPh>
    <rPh sb="25" eb="28">
      <t>ジンケンヒ</t>
    </rPh>
    <rPh sb="29" eb="31">
      <t>ゴウケイ</t>
    </rPh>
    <rPh sb="32" eb="34">
      <t>イッチ</t>
    </rPh>
    <rPh sb="40" eb="42">
      <t>カクニン</t>
    </rPh>
    <phoneticPr fontId="8"/>
  </si>
  <si>
    <t>（単位：円）</t>
    <rPh sb="1" eb="3">
      <t>タンイ</t>
    </rPh>
    <rPh sb="4" eb="5">
      <t>エン</t>
    </rPh>
    <phoneticPr fontId="7"/>
  </si>
  <si>
    <t>※２　原則、常勤職員及び研修を受講していない職員は加算対象職員とすることはできません。（強化加算も同様）</t>
    <rPh sb="3" eb="5">
      <t>ゲンソク</t>
    </rPh>
    <phoneticPr fontId="7"/>
  </si>
  <si>
    <r>
      <t>※３　障害児受入</t>
    </r>
    <r>
      <rPr>
        <u/>
        <sz val="11"/>
        <color theme="1"/>
        <rFont val="ＭＳ ゴシック"/>
        <family val="3"/>
        <charset val="128"/>
      </rPr>
      <t>強化</t>
    </r>
    <r>
      <rPr>
        <sz val="11"/>
        <color theme="1"/>
        <rFont val="ＭＳ ゴシック"/>
        <family val="3"/>
        <charset val="128"/>
      </rPr>
      <t>推進加算補助の補助対象となっている職員は加算対象職員とすることはできません</t>
    </r>
    <rPh sb="3" eb="5">
      <t>ショウガイ</t>
    </rPh>
    <rPh sb="5" eb="6">
      <t>ジ</t>
    </rPh>
    <rPh sb="6" eb="8">
      <t>ウケイレ</t>
    </rPh>
    <rPh sb="8" eb="10">
      <t>キョウカ</t>
    </rPh>
    <rPh sb="10" eb="12">
      <t>スイシン</t>
    </rPh>
    <rPh sb="12" eb="14">
      <t>カサン</t>
    </rPh>
    <rPh sb="14" eb="16">
      <t>ホジョ</t>
    </rPh>
    <rPh sb="17" eb="19">
      <t>ホジョ</t>
    </rPh>
    <rPh sb="19" eb="21">
      <t>タイショウ</t>
    </rPh>
    <rPh sb="27" eb="29">
      <t>ショクイン</t>
    </rPh>
    <rPh sb="30" eb="32">
      <t>カサン</t>
    </rPh>
    <rPh sb="32" eb="34">
      <t>タイショウ</t>
    </rPh>
    <rPh sb="34" eb="36">
      <t>ショクイン</t>
    </rPh>
    <phoneticPr fontId="7"/>
  </si>
  <si>
    <t>※４　執行状況報告（１月）により確定した「単位ごとの加算額」を記入してください。</t>
    <rPh sb="5" eb="7">
      <t>ジョウキョウ</t>
    </rPh>
    <phoneticPr fontId="7"/>
  </si>
  <si>
    <t>※５　補助上限額よりも対象経費が少なかった場合、戻入になります。</t>
    <rPh sb="3" eb="5">
      <t>ホジョ</t>
    </rPh>
    <phoneticPr fontId="7"/>
  </si>
  <si>
    <t>※６　障害児受入強化推進加算補助の加算対象とする障害児受入職員の氏名、属する支援の単位、非常勤職員・研修受講済の☑及び加算対象経費を記入してください。</t>
    <rPh sb="8" eb="10">
      <t>キョウカ</t>
    </rPh>
    <phoneticPr fontId="7"/>
  </si>
  <si>
    <t>※７　障害児受入推進加算補助の補助対象となっている職員は加算対象職員とすることはできません</t>
    <phoneticPr fontId="7"/>
  </si>
  <si>
    <t>※８　執行状況報告（１月）により確定した「単位ごとの加算額」を記入してください。</t>
    <phoneticPr fontId="7"/>
  </si>
  <si>
    <t>※９　補助上限額よりも対象経費が少なかった場合、戻入になります。</t>
    <phoneticPr fontId="7"/>
  </si>
  <si>
    <t>電気・ガス・水道　1,290,920円、通信費72,000円</t>
    <rPh sb="0" eb="2">
      <t>デンキ</t>
    </rPh>
    <rPh sb="6" eb="8">
      <t>スイドウ</t>
    </rPh>
    <rPh sb="18" eb="19">
      <t>エン</t>
    </rPh>
    <rPh sb="20" eb="22">
      <t>ツウシン</t>
    </rPh>
    <rPh sb="22" eb="23">
      <t>ヒ</t>
    </rPh>
    <rPh sb="29" eb="30">
      <t>エン</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</si>
</sst>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41" formatCode="_ * #,##0_ ;_ * \-#,##0_ ;_ * &quot;-&quot;_ ;_ @_ "/>
    <numFmt numFmtId="176" formatCode="#,##0_ "/>
    <numFmt numFmtId="177" formatCode="#,##0.0;&quot;▲ &quot;#,##0.0;&quot;-&quot;"/>
    <numFmt numFmtId="178" formatCode="#,##0;&quot;▲ &quot;#,##0;&quot;-&quot;"/>
    <numFmt numFmtId="179" formatCode="#,##0_);[Red]\(#,##0\)"/>
    <numFmt numFmtId="180" formatCode="#,##0&quot;人&quot;;&quot;△ &quot;#,##0&quot;人&quot;"/>
    <numFmt numFmtId="181" formatCode="#,##0_ &quot;人&quot;"/>
    <numFmt numFmtId="182" formatCode="#,##0_);\(#,##0\)"/>
    <numFmt numFmtId="183" formatCode="0.0;&quot;▲ &quot;0.0"/>
    <numFmt numFmtId="184" formatCode="#,##0_ &quot;円&quot;"/>
  </numFmts>
  <fonts count="44" x14ac:knownFonts="1">
    <font>
      <sz val="11"/>
      <color theme="1"/>
      <name val="游ゴシック"/>
      <family val="2"/>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scheme val="minor"/>
    </font>
    <font>
      <sz val="11"/>
      <color theme="1"/>
      <name val="游ゴシック"/>
      <family val="2"/>
      <charset val="128"/>
      <scheme val="minor"/>
    </font>
    <font>
      <sz val="6"/>
      <name val="游ゴシック"/>
      <family val="3"/>
      <charset val="128"/>
      <scheme val="minor"/>
    </font>
    <font>
      <sz val="6"/>
      <name val="游ゴシック"/>
      <family val="2"/>
      <charset val="128"/>
      <scheme val="minor"/>
    </font>
    <font>
      <sz val="6"/>
      <name val="ＭＳ Ｐゴシック"/>
      <family val="3"/>
      <charset val="128"/>
    </font>
    <font>
      <sz val="11"/>
      <color theme="1"/>
      <name val="ＭＳ 明朝"/>
      <family val="1"/>
      <charset val="128"/>
    </font>
    <font>
      <sz val="10"/>
      <color theme="1"/>
      <name val="ＭＳ 明朝"/>
      <family val="1"/>
      <charset val="128"/>
    </font>
    <font>
      <sz val="14"/>
      <color theme="1"/>
      <name val="ＭＳ ゴシック"/>
      <family val="3"/>
      <charset val="128"/>
    </font>
    <font>
      <sz val="12"/>
      <color theme="1"/>
      <name val="ＭＳ 明朝"/>
      <family val="1"/>
      <charset val="128"/>
    </font>
    <font>
      <sz val="11"/>
      <name val="ＭＳ 明朝"/>
      <family val="1"/>
      <charset val="128"/>
    </font>
    <font>
      <sz val="14"/>
      <name val="ＭＳ ゴシック"/>
      <family val="3"/>
      <charset val="128"/>
    </font>
    <font>
      <sz val="11"/>
      <name val="ＭＳ ゴシック"/>
      <family val="3"/>
      <charset val="128"/>
    </font>
    <font>
      <sz val="10"/>
      <name val="ＭＳ 明朝"/>
      <family val="1"/>
      <charset val="128"/>
    </font>
    <font>
      <sz val="11"/>
      <name val="ＭＳ Ｐゴシック"/>
      <family val="3"/>
      <charset val="128"/>
    </font>
    <font>
      <sz val="12"/>
      <name val="ＭＳ 明朝"/>
      <family val="1"/>
      <charset val="128"/>
    </font>
    <font>
      <sz val="9"/>
      <name val="ＭＳ 明朝"/>
      <family val="1"/>
      <charset val="128"/>
    </font>
    <font>
      <b/>
      <sz val="11"/>
      <name val="ＭＳ 明朝"/>
      <family val="1"/>
      <charset val="128"/>
    </font>
    <font>
      <b/>
      <sz val="12"/>
      <name val="ＭＳ 明朝"/>
      <family val="1"/>
      <charset val="128"/>
    </font>
    <font>
      <sz val="10.5"/>
      <name val="ＭＳ 明朝"/>
      <family val="1"/>
      <charset val="128"/>
    </font>
    <font>
      <sz val="11"/>
      <color theme="1"/>
      <name val="游ゴシック"/>
      <family val="3"/>
      <charset val="128"/>
      <scheme val="minor"/>
    </font>
    <font>
      <sz val="18"/>
      <name val="ＭＳ ゴシック"/>
      <family val="3"/>
      <charset val="128"/>
    </font>
    <font>
      <sz val="12"/>
      <name val="ＭＳ Ｐ明朝"/>
      <family val="1"/>
      <charset val="128"/>
    </font>
    <font>
      <sz val="12"/>
      <name val="HGS創英角ｺﾞｼｯｸUB"/>
      <family val="3"/>
      <charset val="128"/>
    </font>
    <font>
      <sz val="12"/>
      <name val="ＭＳ Ｐゴシック"/>
      <family val="3"/>
      <charset val="128"/>
    </font>
    <font>
      <sz val="11"/>
      <name val="游ゴシック"/>
      <family val="2"/>
      <charset val="128"/>
      <scheme val="minor"/>
    </font>
    <font>
      <u/>
      <sz val="11"/>
      <name val="ＭＳ 明朝"/>
      <family val="1"/>
      <charset val="128"/>
    </font>
    <font>
      <sz val="11"/>
      <color theme="1"/>
      <name val="ＭＳ ゴシック"/>
      <family val="3"/>
      <charset val="128"/>
    </font>
    <font>
      <b/>
      <sz val="11"/>
      <color theme="1"/>
      <name val="Meiryo UI"/>
      <family val="3"/>
      <charset val="128"/>
    </font>
    <font>
      <sz val="11"/>
      <color theme="1"/>
      <name val="Meiryo UI"/>
      <family val="3"/>
      <charset val="128"/>
    </font>
    <font>
      <sz val="9"/>
      <color theme="1"/>
      <name val="Meiryo UI"/>
      <family val="3"/>
      <charset val="128"/>
    </font>
    <font>
      <sz val="11"/>
      <color rgb="FFFF0000"/>
      <name val="ＭＳ 明朝"/>
      <family val="1"/>
      <charset val="128"/>
    </font>
    <font>
      <sz val="18"/>
      <name val="ＭＳ 明朝"/>
      <family val="1"/>
      <charset val="128"/>
    </font>
    <font>
      <u/>
      <sz val="11"/>
      <color theme="1"/>
      <name val="ＭＳ ゴシック"/>
      <family val="3"/>
      <charset val="128"/>
    </font>
    <font>
      <sz val="11"/>
      <color rgb="FFFF0000"/>
      <name val="HG丸ｺﾞｼｯｸM-PRO"/>
      <family val="3"/>
      <charset val="128"/>
    </font>
    <font>
      <sz val="14"/>
      <color rgb="FFFF0000"/>
      <name val="HG丸ｺﾞｼｯｸM-PRO"/>
      <family val="3"/>
      <charset val="128"/>
    </font>
    <font>
      <sz val="10"/>
      <color rgb="FFFF0000"/>
      <name val="HG丸ｺﾞｼｯｸM-PRO"/>
      <family val="3"/>
      <charset val="128"/>
    </font>
    <font>
      <sz val="12"/>
      <color rgb="FFFF0000"/>
      <name val="HG丸ｺﾞｼｯｸM-PRO"/>
      <family val="3"/>
      <charset val="128"/>
    </font>
    <font>
      <sz val="15"/>
      <name val="ＭＳ 明朝"/>
      <family val="1"/>
      <charset val="128"/>
    </font>
    <font>
      <sz val="11"/>
      <color rgb="FF000000"/>
      <name val="ＭＳ ゴシック"/>
      <family val="3"/>
      <charset val="128"/>
    </font>
  </fonts>
  <fills count="6">
    <fill>
      <patternFill patternType="none"/>
    </fill>
    <fill>
      <patternFill patternType="gray125"/>
    </fill>
    <fill>
      <patternFill patternType="solid">
        <fgColor rgb="FFCCFFCC"/>
        <bgColor indexed="64"/>
      </patternFill>
    </fill>
    <fill>
      <patternFill patternType="solid">
        <fgColor theme="0"/>
        <bgColor indexed="64"/>
      </patternFill>
    </fill>
    <fill>
      <patternFill patternType="solid">
        <fgColor theme="4" tint="0.79998168889431442"/>
        <bgColor indexed="64"/>
      </patternFill>
    </fill>
    <fill>
      <patternFill patternType="solid">
        <fgColor theme="7" tint="0.79998168889431442"/>
        <bgColor indexed="64"/>
      </patternFill>
    </fill>
  </fills>
  <borders count="141">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hair">
        <color indexed="64"/>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double">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top style="hair">
        <color indexed="64"/>
      </top>
      <bottom/>
      <diagonal/>
    </border>
    <border>
      <left style="thin">
        <color indexed="64"/>
      </left>
      <right style="thin">
        <color indexed="64"/>
      </right>
      <top style="hair">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thin">
        <color indexed="64"/>
      </top>
      <bottom style="medium">
        <color indexed="64"/>
      </bottom>
      <diagonal/>
    </border>
    <border>
      <left/>
      <right style="thin">
        <color indexed="64"/>
      </right>
      <top/>
      <bottom style="medium">
        <color indexed="64"/>
      </bottom>
      <diagonal/>
    </border>
    <border>
      <left style="double">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bottom/>
      <diagonal/>
    </border>
    <border>
      <left/>
      <right style="medium">
        <color indexed="64"/>
      </right>
      <top/>
      <bottom/>
      <diagonal/>
    </border>
    <border>
      <left/>
      <right style="medium">
        <color indexed="64"/>
      </right>
      <top style="hair">
        <color indexed="64"/>
      </top>
      <bottom/>
      <diagonal/>
    </border>
    <border>
      <left style="medium">
        <color indexed="64"/>
      </left>
      <right/>
      <top style="hair">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thin">
        <color indexed="64"/>
      </right>
      <top style="thin">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hair">
        <color indexed="64"/>
      </top>
      <bottom/>
      <diagonal/>
    </border>
    <border>
      <left style="thin">
        <color indexed="64"/>
      </left>
      <right style="thin">
        <color indexed="64"/>
      </right>
      <top/>
      <bottom/>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diagonal/>
    </border>
    <border>
      <left style="double">
        <color indexed="64"/>
      </left>
      <right/>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bottom style="hair">
        <color indexed="64"/>
      </bottom>
      <diagonal/>
    </border>
    <border>
      <left/>
      <right/>
      <top/>
      <bottom style="hair">
        <color indexed="64"/>
      </bottom>
      <diagonal/>
    </border>
    <border>
      <left style="thin">
        <color indexed="64"/>
      </left>
      <right style="thin">
        <color indexed="64"/>
      </right>
      <top style="double">
        <color indexed="64"/>
      </top>
      <bottom style="hair">
        <color indexed="64"/>
      </bottom>
      <diagonal/>
    </border>
    <border>
      <left/>
      <right style="thin">
        <color indexed="64"/>
      </right>
      <top/>
      <bottom style="hair">
        <color indexed="64"/>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style="thin">
        <color indexed="64"/>
      </left>
      <right style="hair">
        <color indexed="64"/>
      </right>
      <top/>
      <bottom style="thin">
        <color indexed="64"/>
      </bottom>
      <diagonal/>
    </border>
    <border>
      <left style="thin">
        <color indexed="64"/>
      </left>
      <right style="hair">
        <color indexed="64"/>
      </right>
      <top/>
      <bottom/>
      <diagonal/>
    </border>
    <border diagonalUp="1">
      <left style="double">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style="double">
        <color indexed="64"/>
      </left>
      <right/>
      <top style="thin">
        <color indexed="64"/>
      </top>
      <bottom style="hair">
        <color indexed="64"/>
      </bottom>
      <diagonal style="thin">
        <color indexed="64"/>
      </diagonal>
    </border>
    <border diagonalUp="1">
      <left style="double">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Up="1">
      <left style="double">
        <color indexed="64"/>
      </left>
      <right/>
      <top style="hair">
        <color indexed="64"/>
      </top>
      <bottom style="thin">
        <color indexed="64"/>
      </bottom>
      <diagonal style="thin">
        <color indexed="64"/>
      </diagonal>
    </border>
    <border diagonalUp="1">
      <left/>
      <right/>
      <top style="hair">
        <color indexed="64"/>
      </top>
      <bottom style="thin">
        <color indexed="64"/>
      </bottom>
      <diagonal style="thin">
        <color indexed="64"/>
      </diagonal>
    </border>
    <border diagonalUp="1">
      <left/>
      <right style="thin">
        <color indexed="64"/>
      </right>
      <top style="hair">
        <color indexed="64"/>
      </top>
      <bottom style="thin">
        <color indexed="64"/>
      </bottom>
      <diagonal style="thin">
        <color indexed="64"/>
      </diagonal>
    </border>
    <border>
      <left style="double">
        <color indexed="64"/>
      </left>
      <right/>
      <top style="medium">
        <color indexed="64"/>
      </top>
      <bottom/>
      <diagonal/>
    </border>
    <border>
      <left style="hair">
        <color indexed="64"/>
      </left>
      <right/>
      <top style="thin">
        <color indexed="64"/>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style="thin">
        <color indexed="64"/>
      </left>
      <right style="double">
        <color indexed="64"/>
      </right>
      <top style="thin">
        <color indexed="64"/>
      </top>
      <bottom style="double">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right style="double">
        <color indexed="64"/>
      </right>
      <top style="medium">
        <color indexed="64"/>
      </top>
      <bottom style="thin">
        <color indexed="64"/>
      </bottom>
      <diagonal/>
    </border>
    <border>
      <left style="double">
        <color indexed="64"/>
      </left>
      <right/>
      <top style="double">
        <color indexed="64"/>
      </top>
      <bottom style="medium">
        <color indexed="64"/>
      </bottom>
      <diagonal/>
    </border>
    <border>
      <left/>
      <right style="hair">
        <color indexed="64"/>
      </right>
      <top style="double">
        <color indexed="64"/>
      </top>
      <bottom style="medium">
        <color indexed="64"/>
      </bottom>
      <diagonal/>
    </border>
    <border>
      <left style="thin">
        <color indexed="64"/>
      </left>
      <right style="thin">
        <color indexed="64"/>
      </right>
      <top style="double">
        <color indexed="64"/>
      </top>
      <bottom/>
      <diagonal/>
    </border>
    <border>
      <left style="medium">
        <color indexed="64"/>
      </left>
      <right/>
      <top style="thin">
        <color indexed="64"/>
      </top>
      <bottom style="medium">
        <color indexed="64"/>
      </bottom>
      <diagonal/>
    </border>
    <border>
      <left style="medium">
        <color indexed="64"/>
      </left>
      <right style="double">
        <color indexed="64"/>
      </right>
      <top style="thin">
        <color indexed="64"/>
      </top>
      <bottom/>
      <diagonal/>
    </border>
    <border>
      <left style="medium">
        <color indexed="64"/>
      </left>
      <right style="double">
        <color indexed="64"/>
      </right>
      <top/>
      <bottom style="medium">
        <color indexed="64"/>
      </bottom>
      <diagonal/>
    </border>
    <border>
      <left style="medium">
        <color indexed="64"/>
      </left>
      <right style="double">
        <color indexed="64"/>
      </right>
      <top/>
      <bottom style="thin">
        <color indexed="64"/>
      </bottom>
      <diagonal/>
    </border>
    <border>
      <left style="medium">
        <color indexed="64"/>
      </left>
      <right style="double">
        <color indexed="64"/>
      </right>
      <top style="thin">
        <color indexed="64"/>
      </top>
      <bottom style="thin">
        <color indexed="64"/>
      </bottom>
      <diagonal/>
    </border>
    <border>
      <left style="medium">
        <color indexed="64"/>
      </left>
      <right style="double">
        <color indexed="64"/>
      </right>
      <top style="medium">
        <color indexed="64"/>
      </top>
      <bottom style="medium">
        <color indexed="64"/>
      </bottom>
      <diagonal/>
    </border>
  </borders>
  <cellStyleXfs count="38">
    <xf numFmtId="0" fontId="0" fillId="0" borderId="0"/>
    <xf numFmtId="38" fontId="5" fillId="0" borderId="0" applyFont="0" applyFill="0" applyBorder="0" applyAlignment="0" applyProtection="0">
      <alignment vertical="center"/>
    </xf>
    <xf numFmtId="0" fontId="6" fillId="0" borderId="0">
      <alignment vertical="center"/>
    </xf>
    <xf numFmtId="38" fontId="6" fillId="0" borderId="0" applyFont="0" applyFill="0" applyBorder="0" applyAlignment="0" applyProtection="0">
      <alignment vertical="center"/>
    </xf>
    <xf numFmtId="0" fontId="18" fillId="0" borderId="0">
      <alignment vertical="center"/>
    </xf>
    <xf numFmtId="38" fontId="6" fillId="0" borderId="0" applyFont="0" applyFill="0" applyBorder="0" applyAlignment="0" applyProtection="0">
      <alignment vertical="center"/>
    </xf>
    <xf numFmtId="38" fontId="18" fillId="0" borderId="0" applyFont="0" applyFill="0" applyBorder="0" applyAlignment="0" applyProtection="0">
      <alignment vertical="center"/>
    </xf>
    <xf numFmtId="38" fontId="6" fillId="0" borderId="0" applyFont="0" applyFill="0" applyBorder="0" applyAlignment="0" applyProtection="0">
      <alignment vertical="center"/>
    </xf>
    <xf numFmtId="0" fontId="6" fillId="0" borderId="0">
      <alignment vertical="center"/>
    </xf>
    <xf numFmtId="0" fontId="18" fillId="0" borderId="0"/>
    <xf numFmtId="0" fontId="18" fillId="0" borderId="0"/>
    <xf numFmtId="0" fontId="6" fillId="0" borderId="0">
      <alignment vertical="center"/>
    </xf>
    <xf numFmtId="38" fontId="6" fillId="0" borderId="0" applyFont="0" applyFill="0" applyBorder="0" applyAlignment="0" applyProtection="0">
      <alignment vertical="center"/>
    </xf>
    <xf numFmtId="0" fontId="18" fillId="0" borderId="0">
      <alignment vertical="center"/>
    </xf>
    <xf numFmtId="0" fontId="24" fillId="0" borderId="0">
      <alignment vertical="center"/>
    </xf>
    <xf numFmtId="0" fontId="4" fillId="0" borderId="0">
      <alignment vertical="center"/>
    </xf>
    <xf numFmtId="0" fontId="18" fillId="0" borderId="0">
      <alignment vertical="center"/>
    </xf>
    <xf numFmtId="0" fontId="3" fillId="0" borderId="0">
      <alignment vertical="center"/>
    </xf>
    <xf numFmtId="38" fontId="2"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0" fontId="2" fillId="0" borderId="0">
      <alignment vertical="center"/>
    </xf>
    <xf numFmtId="9" fontId="18" fillId="0" borderId="0" applyFont="0" applyFill="0" applyBorder="0" applyAlignment="0" applyProtection="0">
      <alignment vertical="center"/>
    </xf>
    <xf numFmtId="0" fontId="2" fillId="0" borderId="0">
      <alignment vertical="center"/>
    </xf>
    <xf numFmtId="0" fontId="18" fillId="0" borderId="0">
      <alignment vertical="center"/>
    </xf>
    <xf numFmtId="38" fontId="5" fillId="0" borderId="0" applyFont="0" applyFill="0" applyBorder="0" applyAlignment="0" applyProtection="0">
      <alignment vertical="center"/>
    </xf>
    <xf numFmtId="38" fontId="2" fillId="0" borderId="0" applyFont="0" applyFill="0" applyBorder="0" applyAlignment="0" applyProtection="0">
      <alignment vertical="center"/>
    </xf>
    <xf numFmtId="0" fontId="2" fillId="0" borderId="0">
      <alignment vertical="center"/>
    </xf>
    <xf numFmtId="0" fontId="2" fillId="0" borderId="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0" fontId="2" fillId="0" borderId="0">
      <alignment vertical="center"/>
    </xf>
    <xf numFmtId="0" fontId="2" fillId="0" borderId="0">
      <alignment vertical="center"/>
    </xf>
    <xf numFmtId="0" fontId="1" fillId="0" borderId="0">
      <alignment vertical="center"/>
    </xf>
    <xf numFmtId="38" fontId="1" fillId="0" borderId="0" applyFont="0" applyFill="0" applyBorder="0" applyAlignment="0" applyProtection="0">
      <alignment vertical="center"/>
    </xf>
  </cellStyleXfs>
  <cellXfs count="1110">
    <xf numFmtId="0" fontId="0" fillId="0" borderId="0" xfId="0"/>
    <xf numFmtId="0" fontId="14" fillId="0" borderId="0" xfId="2" applyFont="1" applyFill="1" applyBorder="1" applyAlignment="1">
      <alignment vertical="center"/>
    </xf>
    <xf numFmtId="0" fontId="14" fillId="0" borderId="0" xfId="2" applyFont="1" applyBorder="1">
      <alignment vertical="center"/>
    </xf>
    <xf numFmtId="0" fontId="14" fillId="0" borderId="0" xfId="2" applyFont="1" applyBorder="1" applyAlignment="1">
      <alignment horizontal="center" vertical="center"/>
    </xf>
    <xf numFmtId="0" fontId="14" fillId="0" borderId="0" xfId="2" applyFont="1" applyBorder="1" applyAlignment="1"/>
    <xf numFmtId="177" fontId="14" fillId="0" borderId="0" xfId="4" applyNumberFormat="1" applyFont="1" applyFill="1" applyBorder="1" applyProtection="1">
      <alignment vertical="center"/>
      <protection hidden="1"/>
    </xf>
    <xf numFmtId="178" fontId="14" fillId="0" borderId="0" xfId="4" applyNumberFormat="1" applyFont="1" applyFill="1" applyBorder="1" applyProtection="1">
      <alignment vertical="center"/>
      <protection hidden="1"/>
    </xf>
    <xf numFmtId="177" fontId="14" fillId="0" borderId="0" xfId="4" applyNumberFormat="1" applyFont="1" applyFill="1" applyProtection="1">
      <alignment vertical="center"/>
      <protection hidden="1"/>
    </xf>
    <xf numFmtId="178" fontId="14" fillId="0" borderId="0" xfId="4" applyNumberFormat="1" applyFont="1" applyFill="1" applyBorder="1" applyAlignment="1" applyProtection="1">
      <alignment horizontal="right" vertical="center"/>
      <protection hidden="1"/>
    </xf>
    <xf numFmtId="177" fontId="14" fillId="0" borderId="0" xfId="4" applyNumberFormat="1" applyFont="1" applyFill="1" applyBorder="1" applyProtection="1">
      <alignment vertical="center"/>
      <protection locked="0" hidden="1"/>
    </xf>
    <xf numFmtId="178" fontId="14" fillId="0" borderId="0" xfId="4" applyNumberFormat="1" applyFont="1" applyFill="1" applyBorder="1" applyProtection="1">
      <alignment vertical="center"/>
      <protection locked="0" hidden="1"/>
    </xf>
    <xf numFmtId="178" fontId="19" fillId="0" borderId="0" xfId="4" applyNumberFormat="1" applyFont="1" applyFill="1" applyBorder="1" applyAlignment="1" applyProtection="1">
      <alignment vertical="center"/>
      <protection hidden="1"/>
    </xf>
    <xf numFmtId="178" fontId="19" fillId="0" borderId="0" xfId="4" applyNumberFormat="1" applyFont="1" applyFill="1" applyBorder="1" applyAlignment="1" applyProtection="1">
      <alignment horizontal="center" vertical="center"/>
      <protection hidden="1"/>
    </xf>
    <xf numFmtId="177" fontId="16" fillId="0" borderId="0" xfId="4" applyNumberFormat="1" applyFont="1" applyFill="1" applyBorder="1" applyProtection="1">
      <alignment vertical="center"/>
      <protection hidden="1"/>
    </xf>
    <xf numFmtId="177" fontId="14" fillId="0" borderId="0" xfId="4" applyNumberFormat="1" applyFont="1" applyFill="1" applyBorder="1" applyAlignment="1" applyProtection="1">
      <alignment horizontal="right"/>
      <protection hidden="1"/>
    </xf>
    <xf numFmtId="177" fontId="20" fillId="0" borderId="0" xfId="4" applyNumberFormat="1" applyFont="1" applyFill="1" applyBorder="1" applyAlignment="1" applyProtection="1">
      <alignment horizontal="right"/>
      <protection hidden="1"/>
    </xf>
    <xf numFmtId="178" fontId="14" fillId="0" borderId="0" xfId="4" applyNumberFormat="1" applyFont="1" applyFill="1" applyBorder="1" applyAlignment="1" applyProtection="1">
      <alignment horizontal="center" vertical="center"/>
    </xf>
    <xf numFmtId="177" fontId="14" fillId="0" borderId="0" xfId="4" applyNumberFormat="1" applyFont="1" applyFill="1" applyBorder="1" applyAlignment="1" applyProtection="1">
      <alignment vertical="center"/>
      <protection hidden="1"/>
    </xf>
    <xf numFmtId="177" fontId="17" fillId="0" borderId="0" xfId="4" applyNumberFormat="1" applyFont="1" applyFill="1" applyBorder="1" applyAlignment="1" applyProtection="1">
      <alignment vertical="center" wrapText="1"/>
      <protection hidden="1"/>
    </xf>
    <xf numFmtId="177" fontId="14" fillId="0" borderId="0" xfId="4" applyNumberFormat="1" applyFont="1" applyFill="1" applyBorder="1" applyAlignment="1" applyProtection="1">
      <alignment horizontal="right" vertical="center"/>
      <protection hidden="1"/>
    </xf>
    <xf numFmtId="177" fontId="14" fillId="0" borderId="0" xfId="4" applyNumberFormat="1" applyFont="1" applyFill="1" applyBorder="1" applyAlignment="1" applyProtection="1">
      <alignment horizontal="left" vertical="center" wrapText="1"/>
      <protection hidden="1"/>
    </xf>
    <xf numFmtId="181" fontId="14" fillId="0" borderId="0" xfId="6" applyNumberFormat="1" applyFont="1" applyFill="1" applyBorder="1" applyAlignment="1" applyProtection="1">
      <alignment horizontal="left" vertical="center"/>
      <protection hidden="1"/>
    </xf>
    <xf numFmtId="178" fontId="14" fillId="0" borderId="0" xfId="4" applyNumberFormat="1" applyFont="1" applyFill="1" applyBorder="1" applyAlignment="1" applyProtection="1">
      <alignment vertical="center"/>
    </xf>
    <xf numFmtId="179" fontId="14" fillId="0" borderId="0" xfId="4" applyNumberFormat="1" applyFont="1" applyFill="1" applyBorder="1" applyAlignment="1" applyProtection="1">
      <alignment horizontal="right" vertical="center"/>
      <protection hidden="1"/>
    </xf>
    <xf numFmtId="182" fontId="14" fillId="0" borderId="0" xfId="4" applyNumberFormat="1" applyFont="1" applyFill="1" applyBorder="1" applyAlignment="1" applyProtection="1">
      <alignment horizontal="center" vertical="center" shrinkToFit="1"/>
    </xf>
    <xf numFmtId="178" fontId="14" fillId="0" borderId="0" xfId="4" applyNumberFormat="1" applyFont="1" applyFill="1" applyBorder="1" applyAlignment="1" applyProtection="1">
      <alignment horizontal="center" vertical="center" shrinkToFit="1"/>
    </xf>
    <xf numFmtId="178" fontId="14" fillId="0" borderId="0" xfId="4" applyNumberFormat="1" applyFont="1" applyFill="1" applyBorder="1" applyAlignment="1" applyProtection="1">
      <alignment horizontal="right" vertical="center"/>
    </xf>
    <xf numFmtId="41" fontId="14" fillId="0" borderId="0" xfId="6" applyNumberFormat="1" applyFont="1" applyFill="1" applyBorder="1" applyAlignment="1" applyProtection="1">
      <alignment horizontal="right" vertical="center" indent="1"/>
      <protection hidden="1"/>
    </xf>
    <xf numFmtId="177" fontId="17" fillId="0" borderId="0" xfId="4" applyNumberFormat="1" applyFont="1" applyFill="1" applyBorder="1" applyAlignment="1" applyProtection="1">
      <alignment horizontal="center" vertical="center" wrapText="1" shrinkToFit="1"/>
      <protection hidden="1"/>
    </xf>
    <xf numFmtId="177" fontId="17" fillId="0" borderId="0" xfId="4" applyNumberFormat="1" applyFont="1" applyFill="1" applyBorder="1" applyAlignment="1" applyProtection="1">
      <alignment horizontal="center" vertical="center" shrinkToFit="1"/>
      <protection hidden="1"/>
    </xf>
    <xf numFmtId="180" fontId="14" fillId="0" borderId="5" xfId="4" applyNumberFormat="1" applyFont="1" applyFill="1" applyBorder="1" applyAlignment="1" applyProtection="1">
      <alignment vertical="center" shrinkToFit="1"/>
      <protection locked="0"/>
    </xf>
    <xf numFmtId="180" fontId="14" fillId="0" borderId="4" xfId="4" applyNumberFormat="1" applyFont="1" applyFill="1" applyBorder="1" applyAlignment="1" applyProtection="1">
      <alignment vertical="center" shrinkToFit="1"/>
      <protection locked="0"/>
    </xf>
    <xf numFmtId="0" fontId="14" fillId="0" borderId="0" xfId="4" applyNumberFormat="1" applyFont="1" applyFill="1" applyBorder="1" applyProtection="1">
      <alignment vertical="center"/>
      <protection hidden="1"/>
    </xf>
    <xf numFmtId="0" fontId="17" fillId="0" borderId="0" xfId="4" applyNumberFormat="1" applyFont="1" applyFill="1" applyBorder="1" applyAlignment="1" applyProtection="1">
      <alignment vertical="center" wrapText="1"/>
      <protection hidden="1"/>
    </xf>
    <xf numFmtId="0" fontId="14" fillId="0" borderId="0" xfId="4" applyNumberFormat="1" applyFont="1" applyFill="1" applyBorder="1" applyAlignment="1" applyProtection="1">
      <alignment horizontal="right" vertical="center"/>
      <protection hidden="1"/>
    </xf>
    <xf numFmtId="0" fontId="14" fillId="0" borderId="0" xfId="4" applyNumberFormat="1" applyFont="1" applyFill="1" applyBorder="1" applyAlignment="1" applyProtection="1">
      <alignment horizontal="center" vertical="center"/>
      <protection hidden="1"/>
    </xf>
    <xf numFmtId="0" fontId="14" fillId="0" borderId="0" xfId="4" applyNumberFormat="1" applyFont="1" applyFill="1" applyBorder="1" applyAlignment="1" applyProtection="1">
      <alignment horizontal="left" vertical="center" wrapText="1"/>
      <protection hidden="1"/>
    </xf>
    <xf numFmtId="0" fontId="14" fillId="0" borderId="0" xfId="4" applyNumberFormat="1" applyFont="1" applyFill="1" applyProtection="1">
      <alignment vertical="center"/>
      <protection hidden="1"/>
    </xf>
    <xf numFmtId="0" fontId="14" fillId="0" borderId="5" xfId="4" applyFont="1" applyBorder="1" applyAlignment="1">
      <alignment vertical="center" shrinkToFit="1"/>
    </xf>
    <xf numFmtId="178" fontId="14" fillId="0" borderId="22" xfId="4" applyNumberFormat="1" applyFont="1" applyFill="1" applyBorder="1" applyAlignment="1" applyProtection="1">
      <alignment vertical="center" shrinkToFit="1"/>
    </xf>
    <xf numFmtId="178" fontId="14" fillId="0" borderId="61" xfId="4" applyNumberFormat="1" applyFont="1" applyFill="1" applyBorder="1" applyAlignment="1" applyProtection="1">
      <alignment vertical="center" shrinkToFit="1"/>
    </xf>
    <xf numFmtId="180" fontId="14" fillId="0" borderId="5" xfId="4" applyNumberFormat="1" applyFont="1" applyFill="1" applyBorder="1" applyAlignment="1" applyProtection="1">
      <alignment horizontal="center" vertical="center" shrinkToFit="1"/>
      <protection locked="0"/>
    </xf>
    <xf numFmtId="0" fontId="14" fillId="0" borderId="5" xfId="4" applyFont="1" applyBorder="1" applyAlignment="1">
      <alignment horizontal="center" vertical="center" shrinkToFit="1"/>
    </xf>
    <xf numFmtId="180" fontId="14" fillId="0" borderId="4" xfId="4" applyNumberFormat="1" applyFont="1" applyFill="1" applyBorder="1" applyAlignment="1" applyProtection="1">
      <alignment horizontal="center" vertical="center" shrinkToFit="1"/>
      <protection locked="0"/>
    </xf>
    <xf numFmtId="0" fontId="14" fillId="0" borderId="5" xfId="4" applyFont="1" applyBorder="1" applyAlignment="1">
      <alignment horizontal="center" vertical="center"/>
    </xf>
    <xf numFmtId="38" fontId="14" fillId="0" borderId="0" xfId="7" applyFont="1">
      <alignment vertical="center"/>
    </xf>
    <xf numFmtId="38" fontId="15" fillId="0" borderId="0" xfId="7" applyFont="1" applyAlignment="1">
      <alignment vertical="center"/>
    </xf>
    <xf numFmtId="38" fontId="14" fillId="0" borderId="0" xfId="7" applyFont="1" applyAlignment="1">
      <alignment horizontal="center" vertical="center"/>
    </xf>
    <xf numFmtId="38" fontId="14" fillId="0" borderId="0" xfId="7" applyFont="1" applyFill="1">
      <alignment vertical="center"/>
    </xf>
    <xf numFmtId="38" fontId="14" fillId="0" borderId="0" xfId="7" applyFont="1" applyFill="1" applyBorder="1">
      <alignment vertical="center"/>
    </xf>
    <xf numFmtId="38" fontId="14" fillId="0" borderId="0" xfId="7" applyFont="1" applyFill="1" applyBorder="1" applyAlignment="1">
      <alignment horizontal="center" vertical="center" shrinkToFit="1"/>
    </xf>
    <xf numFmtId="38" fontId="14" fillId="0" borderId="0" xfId="7" applyFont="1" applyFill="1" applyBorder="1" applyAlignment="1">
      <alignment horizontal="center" vertical="center"/>
    </xf>
    <xf numFmtId="0" fontId="14" fillId="0" borderId="0" xfId="8" applyFont="1" applyFill="1">
      <alignment vertical="center"/>
    </xf>
    <xf numFmtId="0" fontId="18" fillId="0" borderId="0" xfId="4" applyFont="1">
      <alignment vertical="center"/>
    </xf>
    <xf numFmtId="0" fontId="14" fillId="0" borderId="83" xfId="8" applyFont="1" applyFill="1" applyBorder="1" applyAlignment="1">
      <alignment horizontal="center" vertical="center"/>
    </xf>
    <xf numFmtId="0" fontId="14" fillId="0" borderId="85" xfId="8" applyFont="1" applyFill="1" applyBorder="1" applyAlignment="1">
      <alignment horizontal="center" vertical="center"/>
    </xf>
    <xf numFmtId="0" fontId="14" fillId="0" borderId="4" xfId="4" applyNumberFormat="1" applyFont="1" applyFill="1" applyBorder="1" applyProtection="1">
      <alignment vertical="center"/>
      <protection hidden="1"/>
    </xf>
    <xf numFmtId="0" fontId="14" fillId="0" borderId="5" xfId="4" applyNumberFormat="1" applyFont="1" applyFill="1" applyBorder="1" applyProtection="1">
      <alignment vertical="center"/>
      <protection hidden="1"/>
    </xf>
    <xf numFmtId="0" fontId="14" fillId="0" borderId="8" xfId="4" applyNumberFormat="1" applyFont="1" applyFill="1" applyBorder="1" applyProtection="1">
      <alignment vertical="center"/>
      <protection hidden="1"/>
    </xf>
    <xf numFmtId="0" fontId="14" fillId="0" borderId="9" xfId="4" applyNumberFormat="1" applyFont="1" applyFill="1" applyBorder="1" applyProtection="1">
      <alignment vertical="center"/>
      <protection hidden="1"/>
    </xf>
    <xf numFmtId="0" fontId="14" fillId="0" borderId="46" xfId="4" applyNumberFormat="1" applyFont="1" applyFill="1" applyBorder="1" applyProtection="1">
      <alignment vertical="center"/>
      <protection hidden="1"/>
    </xf>
    <xf numFmtId="0" fontId="14" fillId="0" borderId="47" xfId="4" applyNumberFormat="1" applyFont="1" applyFill="1" applyBorder="1" applyProtection="1">
      <alignment vertical="center"/>
      <protection hidden="1"/>
    </xf>
    <xf numFmtId="0" fontId="10" fillId="3" borderId="0" xfId="0" applyFont="1" applyFill="1" applyBorder="1" applyAlignment="1" applyProtection="1">
      <alignment vertical="center"/>
    </xf>
    <xf numFmtId="0" fontId="10" fillId="3" borderId="0" xfId="0" applyFont="1" applyFill="1" applyBorder="1" applyAlignment="1" applyProtection="1">
      <alignment horizontal="right" vertical="center"/>
    </xf>
    <xf numFmtId="178" fontId="10" fillId="3" borderId="0" xfId="0" applyNumberFormat="1" applyFont="1" applyFill="1" applyBorder="1" applyAlignment="1" applyProtection="1">
      <alignment vertical="center"/>
      <protection locked="0"/>
    </xf>
    <xf numFmtId="0" fontId="10" fillId="3" borderId="0" xfId="0" applyFont="1" applyFill="1" applyAlignment="1" applyProtection="1">
      <alignment vertical="center"/>
    </xf>
    <xf numFmtId="0" fontId="13" fillId="3" borderId="0" xfId="0" applyFont="1" applyFill="1" applyBorder="1" applyAlignment="1" applyProtection="1">
      <alignment vertical="center"/>
    </xf>
    <xf numFmtId="0" fontId="10" fillId="0" borderId="0" xfId="0" applyFont="1" applyAlignment="1" applyProtection="1">
      <alignment vertical="center"/>
    </xf>
    <xf numFmtId="0" fontId="10" fillId="3" borderId="0" xfId="0" applyFont="1" applyFill="1" applyBorder="1" applyAlignment="1" applyProtection="1"/>
    <xf numFmtId="0" fontId="10" fillId="0" borderId="0" xfId="0" applyFont="1" applyFill="1" applyAlignment="1" applyProtection="1">
      <alignment vertical="center"/>
    </xf>
    <xf numFmtId="0" fontId="10" fillId="0" borderId="0" xfId="0" applyFont="1" applyAlignment="1" applyProtection="1">
      <alignment horizontal="right" vertical="center"/>
    </xf>
    <xf numFmtId="0" fontId="10" fillId="3" borderId="0" xfId="0" applyFont="1" applyFill="1" applyBorder="1" applyAlignment="1" applyProtection="1">
      <alignment horizontal="left" vertical="center"/>
    </xf>
    <xf numFmtId="0" fontId="10" fillId="3" borderId="0" xfId="0" applyFont="1" applyFill="1" applyBorder="1" applyAlignment="1" applyProtection="1">
      <alignment horizontal="center" vertical="center"/>
    </xf>
    <xf numFmtId="176" fontId="10" fillId="3" borderId="0" xfId="0" applyNumberFormat="1" applyFont="1" applyFill="1" applyBorder="1" applyAlignment="1" applyProtection="1"/>
    <xf numFmtId="178" fontId="10" fillId="3" borderId="0" xfId="0" applyNumberFormat="1" applyFont="1" applyFill="1" applyBorder="1" applyAlignment="1" applyProtection="1">
      <alignment horizontal="center" vertical="center"/>
      <protection locked="0"/>
    </xf>
    <xf numFmtId="0" fontId="10" fillId="0" borderId="2" xfId="0" applyFont="1" applyFill="1" applyBorder="1" applyAlignment="1" applyProtection="1">
      <alignment horizontal="center" vertical="center"/>
    </xf>
    <xf numFmtId="0" fontId="10" fillId="0" borderId="3" xfId="0" applyFont="1" applyFill="1" applyBorder="1" applyAlignment="1" applyProtection="1">
      <alignment horizontal="center" vertical="center"/>
    </xf>
    <xf numFmtId="0" fontId="10" fillId="0" borderId="64" xfId="0" applyFont="1" applyBorder="1" applyAlignment="1" applyProtection="1">
      <alignment horizontal="center" vertical="center" shrinkToFit="1"/>
    </xf>
    <xf numFmtId="0" fontId="10" fillId="0" borderId="81" xfId="0" applyFont="1" applyBorder="1" applyAlignment="1" applyProtection="1">
      <alignment horizontal="center" vertical="center" shrinkToFit="1"/>
    </xf>
    <xf numFmtId="0" fontId="10" fillId="0" borderId="74" xfId="0" applyFont="1" applyBorder="1" applyAlignment="1" applyProtection="1">
      <alignment horizontal="center" vertical="center" shrinkToFit="1"/>
    </xf>
    <xf numFmtId="38" fontId="10" fillId="3" borderId="0" xfId="12" applyFont="1" applyFill="1" applyBorder="1" applyAlignment="1" applyProtection="1">
      <alignment vertical="center" shrinkToFit="1"/>
    </xf>
    <xf numFmtId="0" fontId="10" fillId="3" borderId="0" xfId="0" applyFont="1" applyFill="1" applyBorder="1" applyAlignment="1" applyProtection="1">
      <alignment horizontal="left" vertical="center" wrapText="1" shrinkToFit="1"/>
    </xf>
    <xf numFmtId="176" fontId="10" fillId="3" borderId="0" xfId="0" applyNumberFormat="1" applyFont="1" applyFill="1" applyBorder="1" applyAlignment="1" applyProtection="1">
      <alignment horizontal="center" wrapText="1" shrinkToFit="1"/>
    </xf>
    <xf numFmtId="38" fontId="10" fillId="3" borderId="0" xfId="1" applyFont="1" applyFill="1" applyBorder="1" applyAlignment="1" applyProtection="1">
      <alignment horizontal="left" shrinkToFit="1"/>
    </xf>
    <xf numFmtId="38" fontId="10" fillId="3" borderId="0" xfId="1" applyFont="1" applyFill="1" applyBorder="1" applyAlignment="1" applyProtection="1">
      <alignment horizontal="center" vertical="center" shrinkToFit="1"/>
    </xf>
    <xf numFmtId="0" fontId="10" fillId="3" borderId="0" xfId="0" applyFont="1" applyFill="1" applyBorder="1" applyAlignment="1" applyProtection="1">
      <alignment wrapText="1" shrinkToFit="1"/>
    </xf>
    <xf numFmtId="184" fontId="10" fillId="3" borderId="0" xfId="0" applyNumberFormat="1" applyFont="1" applyFill="1" applyBorder="1" applyAlignment="1" applyProtection="1">
      <alignment horizontal="left" wrapText="1" shrinkToFit="1"/>
    </xf>
    <xf numFmtId="38" fontId="10" fillId="3" borderId="0" xfId="6" applyFont="1" applyFill="1" applyBorder="1" applyAlignment="1" applyProtection="1">
      <alignment shrinkToFit="1"/>
    </xf>
    <xf numFmtId="38" fontId="10" fillId="3" borderId="0" xfId="6" applyFont="1" applyFill="1" applyBorder="1" applyAlignment="1" applyProtection="1">
      <alignment horizontal="left" shrinkToFit="1"/>
    </xf>
    <xf numFmtId="0" fontId="10" fillId="3" borderId="0" xfId="0" applyFont="1" applyFill="1" applyBorder="1" applyAlignment="1" applyProtection="1">
      <alignment horizontal="left" wrapText="1" shrinkToFit="1"/>
    </xf>
    <xf numFmtId="179" fontId="10" fillId="3" borderId="0" xfId="0" applyNumberFormat="1" applyFont="1" applyFill="1" applyBorder="1" applyAlignment="1" applyProtection="1">
      <alignment horizontal="center" wrapText="1" shrinkToFit="1"/>
    </xf>
    <xf numFmtId="38" fontId="10" fillId="3" borderId="0" xfId="6" applyFont="1" applyFill="1" applyBorder="1" applyAlignment="1" applyProtection="1">
      <alignment horizontal="center" vertical="center" shrinkToFit="1"/>
    </xf>
    <xf numFmtId="0" fontId="10" fillId="3" borderId="0" xfId="0" applyFont="1" applyFill="1" applyBorder="1" applyAlignment="1" applyProtection="1">
      <alignment horizontal="center" vertical="center" shrinkToFit="1"/>
    </xf>
    <xf numFmtId="38" fontId="10" fillId="3" borderId="0" xfId="12" applyFont="1" applyFill="1" applyBorder="1" applyAlignment="1" applyProtection="1">
      <alignment horizontal="center" shrinkToFit="1"/>
    </xf>
    <xf numFmtId="38" fontId="10" fillId="3" borderId="0" xfId="12" applyFont="1" applyFill="1" applyBorder="1" applyAlignment="1" applyProtection="1">
      <alignment horizontal="right" vertical="center" shrinkToFit="1"/>
    </xf>
    <xf numFmtId="38" fontId="10" fillId="3" borderId="0" xfId="12" applyFont="1" applyFill="1" applyBorder="1" applyAlignment="1" applyProtection="1">
      <alignment horizontal="left" vertical="center" shrinkToFit="1"/>
    </xf>
    <xf numFmtId="0" fontId="10" fillId="3" borderId="0" xfId="0" applyFont="1" applyFill="1" applyBorder="1" applyAlignment="1" applyProtection="1">
      <alignment horizontal="left" vertical="center" shrinkToFit="1"/>
    </xf>
    <xf numFmtId="38" fontId="10" fillId="3" borderId="0" xfId="12" applyFont="1" applyFill="1" applyBorder="1" applyAlignment="1" applyProtection="1">
      <alignment horizontal="center" vertical="center"/>
    </xf>
    <xf numFmtId="176" fontId="10" fillId="3" borderId="0" xfId="0" applyNumberFormat="1" applyFont="1" applyFill="1" applyBorder="1" applyAlignment="1" applyProtection="1">
      <alignment vertical="center" shrinkToFit="1"/>
    </xf>
    <xf numFmtId="38" fontId="10" fillId="3" borderId="0" xfId="12" applyFont="1" applyFill="1" applyBorder="1" applyAlignment="1" applyProtection="1">
      <alignment horizontal="center" vertical="center" shrinkToFit="1"/>
    </xf>
    <xf numFmtId="0" fontId="10" fillId="3" borderId="0" xfId="0" applyFont="1" applyFill="1" applyBorder="1" applyAlignment="1" applyProtection="1">
      <alignment horizontal="right" vertical="center" shrinkToFit="1"/>
    </xf>
    <xf numFmtId="0" fontId="10" fillId="3" borderId="0" xfId="0" applyFont="1" applyFill="1" applyBorder="1" applyAlignment="1" applyProtection="1">
      <alignment vertical="center" shrinkToFit="1"/>
    </xf>
    <xf numFmtId="0" fontId="10" fillId="3" borderId="0" xfId="0" applyFont="1" applyFill="1" applyBorder="1" applyAlignment="1" applyProtection="1">
      <alignment horizontal="right" vertical="center" wrapText="1" shrinkToFit="1"/>
    </xf>
    <xf numFmtId="0" fontId="10" fillId="0" borderId="0" xfId="0" applyFont="1" applyBorder="1" applyAlignment="1" applyProtection="1">
      <alignment horizontal="left" vertical="center"/>
    </xf>
    <xf numFmtId="0" fontId="10" fillId="0" borderId="0" xfId="0" applyFont="1" applyFill="1" applyBorder="1" applyAlignment="1" applyProtection="1">
      <alignment horizontal="left" vertical="center"/>
    </xf>
    <xf numFmtId="38" fontId="10" fillId="0" borderId="96" xfId="12" applyFont="1" applyFill="1" applyBorder="1" applyAlignment="1" applyProtection="1">
      <alignment vertical="center" shrinkToFit="1"/>
    </xf>
    <xf numFmtId="38" fontId="10" fillId="0" borderId="58" xfId="1" applyFont="1" applyBorder="1" applyAlignment="1" applyProtection="1">
      <alignment vertical="center" shrinkToFit="1"/>
    </xf>
    <xf numFmtId="38" fontId="10" fillId="0" borderId="132" xfId="12" applyFont="1" applyBorder="1" applyAlignment="1" applyProtection="1">
      <alignment vertical="center" shrinkToFit="1"/>
    </xf>
    <xf numFmtId="38" fontId="10" fillId="0" borderId="132" xfId="1" applyFont="1" applyBorder="1" applyAlignment="1" applyProtection="1">
      <alignment vertical="center" shrinkToFit="1"/>
    </xf>
    <xf numFmtId="38" fontId="10" fillId="0" borderId="58" xfId="1" applyFont="1" applyFill="1" applyBorder="1" applyAlignment="1" applyProtection="1">
      <alignment vertical="center" shrinkToFit="1"/>
    </xf>
    <xf numFmtId="0" fontId="13" fillId="3" borderId="0" xfId="6" applyNumberFormat="1" applyFont="1" applyFill="1" applyBorder="1" applyAlignment="1" applyProtection="1">
      <alignment horizontal="center" vertical="center" shrinkToFit="1"/>
    </xf>
    <xf numFmtId="0" fontId="13" fillId="3" borderId="0" xfId="0" applyNumberFormat="1" applyFont="1" applyFill="1" applyBorder="1" applyAlignment="1" applyProtection="1">
      <alignment horizontal="center" vertical="center" shrinkToFit="1"/>
    </xf>
    <xf numFmtId="38" fontId="10" fillId="0" borderId="56" xfId="12" applyFont="1" applyFill="1" applyBorder="1" applyAlignment="1" applyProtection="1">
      <alignment horizontal="center" vertical="center" shrinkToFit="1"/>
    </xf>
    <xf numFmtId="38" fontId="10" fillId="0" borderId="59" xfId="12" applyFont="1" applyBorder="1" applyAlignment="1" applyProtection="1">
      <alignment horizontal="center" vertical="center" shrinkToFit="1"/>
    </xf>
    <xf numFmtId="38" fontId="10" fillId="0" borderId="125" xfId="1" applyFont="1" applyFill="1" applyBorder="1" applyAlignment="1" applyProtection="1">
      <alignment horizontal="center" vertical="center"/>
      <protection locked="0"/>
    </xf>
    <xf numFmtId="38" fontId="10" fillId="0" borderId="133" xfId="1" applyFont="1" applyBorder="1" applyAlignment="1" applyProtection="1">
      <alignment horizontal="center" vertical="center" shrinkToFit="1"/>
    </xf>
    <xf numFmtId="38" fontId="10" fillId="0" borderId="8" xfId="1" applyFont="1" applyFill="1" applyBorder="1" applyAlignment="1" applyProtection="1">
      <alignment horizontal="center" vertical="center"/>
      <protection locked="0"/>
    </xf>
    <xf numFmtId="38" fontId="10" fillId="0" borderId="58" xfId="1" applyFont="1" applyBorder="1" applyAlignment="1" applyProtection="1">
      <alignment horizontal="center" vertical="center" shrinkToFit="1"/>
    </xf>
    <xf numFmtId="38" fontId="10" fillId="0" borderId="56" xfId="1" applyFont="1" applyFill="1" applyBorder="1" applyAlignment="1" applyProtection="1">
      <alignment horizontal="center" vertical="center" shrinkToFit="1"/>
      <protection locked="0"/>
    </xf>
    <xf numFmtId="38" fontId="10" fillId="0" borderId="59" xfId="1" applyFont="1" applyBorder="1" applyAlignment="1" applyProtection="1">
      <alignment horizontal="center" vertical="center" shrinkToFit="1"/>
    </xf>
    <xf numFmtId="38" fontId="10" fillId="0" borderId="56" xfId="1" applyFont="1" applyFill="1" applyBorder="1" applyAlignment="1" applyProtection="1">
      <alignment horizontal="center" vertical="center"/>
      <protection locked="0"/>
    </xf>
    <xf numFmtId="38" fontId="10" fillId="0" borderId="59" xfId="1" applyFont="1" applyFill="1" applyBorder="1" applyAlignment="1" applyProtection="1">
      <alignment horizontal="center" vertical="center" shrinkToFit="1"/>
    </xf>
    <xf numFmtId="0" fontId="10" fillId="3" borderId="0" xfId="0" applyNumberFormat="1" applyFont="1" applyFill="1" applyBorder="1" applyAlignment="1" applyProtection="1">
      <alignment vertical="center"/>
      <protection locked="0"/>
    </xf>
    <xf numFmtId="0" fontId="14" fillId="0" borderId="0" xfId="0" applyFont="1" applyAlignment="1">
      <alignment vertical="center"/>
    </xf>
    <xf numFmtId="0" fontId="14" fillId="0" borderId="11" xfId="7" applyNumberFormat="1" applyFont="1" applyFill="1" applyBorder="1" applyAlignment="1">
      <alignment vertical="center" shrinkToFit="1"/>
    </xf>
    <xf numFmtId="0" fontId="14" fillId="0" borderId="5" xfId="7" applyNumberFormat="1" applyFont="1" applyFill="1" applyBorder="1" applyAlignment="1">
      <alignment vertical="center" shrinkToFit="1"/>
    </xf>
    <xf numFmtId="0" fontId="14" fillId="0" borderId="38" xfId="8" applyNumberFormat="1" applyFont="1" applyFill="1" applyBorder="1" applyAlignment="1">
      <alignment vertical="center" shrinkToFit="1"/>
    </xf>
    <xf numFmtId="0" fontId="14" fillId="0" borderId="1" xfId="7" applyNumberFormat="1" applyFont="1" applyFill="1" applyBorder="1" applyAlignment="1">
      <alignment vertical="center" shrinkToFit="1"/>
    </xf>
    <xf numFmtId="0" fontId="14" fillId="0" borderId="4" xfId="7" applyNumberFormat="1" applyFont="1" applyFill="1" applyBorder="1" applyAlignment="1">
      <alignment vertical="center" shrinkToFit="1"/>
    </xf>
    <xf numFmtId="0" fontId="14" fillId="0" borderId="77" xfId="8" applyNumberFormat="1" applyFont="1" applyFill="1" applyBorder="1" applyAlignment="1">
      <alignment vertical="center" shrinkToFit="1"/>
    </xf>
    <xf numFmtId="0" fontId="14" fillId="0" borderId="63" xfId="7" applyNumberFormat="1" applyFont="1" applyFill="1" applyBorder="1" applyAlignment="1">
      <alignment vertical="center" shrinkToFit="1"/>
    </xf>
    <xf numFmtId="0" fontId="14" fillId="0" borderId="54" xfId="7" applyNumberFormat="1" applyFont="1" applyFill="1" applyBorder="1" applyAlignment="1">
      <alignment vertical="center" shrinkToFit="1"/>
    </xf>
    <xf numFmtId="0" fontId="14" fillId="0" borderId="78" xfId="8" applyNumberFormat="1" applyFont="1" applyFill="1" applyBorder="1" applyAlignment="1">
      <alignment vertical="center" shrinkToFit="1"/>
    </xf>
    <xf numFmtId="38" fontId="14" fillId="0" borderId="94" xfId="1" applyFont="1" applyFill="1" applyBorder="1">
      <alignment vertical="center"/>
    </xf>
    <xf numFmtId="38" fontId="14" fillId="0" borderId="3" xfId="1" applyFont="1" applyFill="1" applyBorder="1">
      <alignment vertical="center"/>
    </xf>
    <xf numFmtId="38" fontId="14" fillId="0" borderId="40" xfId="1" applyFont="1" applyFill="1" applyBorder="1">
      <alignment vertical="center"/>
    </xf>
    <xf numFmtId="38" fontId="14" fillId="0" borderId="77" xfId="1" applyFont="1" applyFill="1" applyBorder="1">
      <alignment vertical="center"/>
    </xf>
    <xf numFmtId="0" fontId="14" fillId="0" borderId="140" xfId="8" applyFont="1" applyFill="1" applyBorder="1" applyAlignment="1">
      <alignment horizontal="center" vertical="center"/>
    </xf>
    <xf numFmtId="0" fontId="14" fillId="0" borderId="0" xfId="16" applyFont="1">
      <alignment vertical="center"/>
    </xf>
    <xf numFmtId="0" fontId="14" fillId="0" borderId="0" xfId="2" applyFont="1" applyBorder="1" applyAlignment="1">
      <alignment horizontal="right" vertical="center"/>
    </xf>
    <xf numFmtId="177" fontId="14" fillId="0" borderId="0" xfId="4" applyNumberFormat="1" applyFont="1" applyFill="1" applyBorder="1" applyAlignment="1" applyProtection="1">
      <alignment horizontal="center" vertical="center"/>
      <protection hidden="1"/>
    </xf>
    <xf numFmtId="0" fontId="14" fillId="0" borderId="2" xfId="0" applyFont="1" applyBorder="1" applyAlignment="1">
      <alignment horizontal="center" vertical="center"/>
    </xf>
    <xf numFmtId="178" fontId="14" fillId="0" borderId="5" xfId="4" applyNumberFormat="1" applyFont="1" applyFill="1" applyBorder="1" applyAlignment="1" applyProtection="1">
      <alignment vertical="center" shrinkToFit="1"/>
    </xf>
    <xf numFmtId="0" fontId="14" fillId="0" borderId="0" xfId="0" applyFont="1" applyBorder="1" applyAlignment="1">
      <alignment vertical="center"/>
    </xf>
    <xf numFmtId="38" fontId="14" fillId="0" borderId="52" xfId="7" applyFont="1" applyBorder="1" applyAlignment="1">
      <alignment horizontal="center" vertical="center"/>
    </xf>
    <xf numFmtId="38" fontId="21" fillId="0" borderId="35" xfId="7" applyFont="1" applyBorder="1">
      <alignment vertical="center"/>
    </xf>
    <xf numFmtId="38" fontId="21" fillId="0" borderId="84" xfId="7" applyFont="1" applyBorder="1">
      <alignment vertical="center"/>
    </xf>
    <xf numFmtId="0" fontId="19" fillId="0" borderId="0" xfId="10" applyFont="1" applyFill="1" applyAlignment="1">
      <alignment vertical="center"/>
    </xf>
    <xf numFmtId="0" fontId="19" fillId="3" borderId="0" xfId="10" applyFont="1" applyFill="1" applyAlignment="1">
      <alignment vertical="center"/>
    </xf>
    <xf numFmtId="0" fontId="14" fillId="0" borderId="0" xfId="10" applyFont="1" applyFill="1" applyAlignment="1">
      <alignment vertical="center"/>
    </xf>
    <xf numFmtId="0" fontId="14" fillId="3" borderId="0" xfId="10" applyFont="1" applyFill="1" applyBorder="1" applyAlignment="1">
      <alignment vertical="center"/>
    </xf>
    <xf numFmtId="38" fontId="14" fillId="3" borderId="0" xfId="1" applyFont="1" applyFill="1" applyBorder="1" applyAlignment="1">
      <alignment vertical="center"/>
    </xf>
    <xf numFmtId="0" fontId="14" fillId="3" borderId="1" xfId="10" applyFont="1" applyFill="1" applyBorder="1" applyAlignment="1">
      <alignment horizontal="center" vertical="center"/>
    </xf>
    <xf numFmtId="0" fontId="14" fillId="3" borderId="0" xfId="10" applyFont="1" applyFill="1" applyBorder="1" applyAlignment="1">
      <alignment horizontal="center" vertical="center"/>
    </xf>
    <xf numFmtId="0" fontId="14" fillId="3" borderId="0" xfId="10" applyFont="1" applyFill="1" applyBorder="1" applyAlignment="1">
      <alignment horizontal="right" vertical="center"/>
    </xf>
    <xf numFmtId="38" fontId="14" fillId="3" borderId="0" xfId="1" applyFont="1" applyFill="1" applyBorder="1" applyAlignment="1">
      <alignment horizontal="center" vertical="center"/>
    </xf>
    <xf numFmtId="0" fontId="19" fillId="3" borderId="0" xfId="10" applyFont="1" applyFill="1" applyBorder="1" applyAlignment="1">
      <alignment vertical="center"/>
    </xf>
    <xf numFmtId="0" fontId="19" fillId="3" borderId="0" xfId="10" applyFont="1" applyFill="1" applyBorder="1" applyAlignment="1">
      <alignment horizontal="center" vertical="center"/>
    </xf>
    <xf numFmtId="0" fontId="19" fillId="0" borderId="0" xfId="10" applyFont="1" applyFill="1" applyAlignment="1">
      <alignment vertical="top" wrapText="1"/>
    </xf>
    <xf numFmtId="0" fontId="16" fillId="3" borderId="0" xfId="0" applyFont="1" applyFill="1" applyBorder="1" applyAlignment="1">
      <alignment horizontal="left" vertical="center"/>
    </xf>
    <xf numFmtId="0" fontId="26" fillId="3" borderId="0" xfId="0" applyFont="1" applyFill="1" applyBorder="1" applyAlignment="1">
      <alignment horizontal="center" vertical="center"/>
    </xf>
    <xf numFmtId="176" fontId="26" fillId="3" borderId="0" xfId="0" applyNumberFormat="1" applyFont="1" applyFill="1" applyBorder="1" applyAlignment="1">
      <alignment vertical="center"/>
    </xf>
    <xf numFmtId="0" fontId="26" fillId="3" borderId="0" xfId="0" applyFont="1" applyFill="1" applyAlignment="1">
      <alignment vertical="center"/>
    </xf>
    <xf numFmtId="0" fontId="26" fillId="3" borderId="0" xfId="0" applyFont="1" applyFill="1" applyBorder="1" applyAlignment="1">
      <alignment vertical="center"/>
    </xf>
    <xf numFmtId="0" fontId="19" fillId="3" borderId="0" xfId="0" applyFont="1" applyFill="1" applyBorder="1" applyAlignment="1">
      <alignment horizontal="left" vertical="center"/>
    </xf>
    <xf numFmtId="0" fontId="14" fillId="3" borderId="103" xfId="0" applyFont="1" applyFill="1" applyBorder="1" applyAlignment="1">
      <alignment vertical="center"/>
    </xf>
    <xf numFmtId="0" fontId="14" fillId="3" borderId="104" xfId="0" applyFont="1" applyFill="1" applyBorder="1" applyAlignment="1">
      <alignment horizontal="center" vertical="center"/>
    </xf>
    <xf numFmtId="176" fontId="14" fillId="3" borderId="104" xfId="0" applyNumberFormat="1" applyFont="1" applyFill="1" applyBorder="1" applyAlignment="1">
      <alignment vertical="center"/>
    </xf>
    <xf numFmtId="0" fontId="14" fillId="3" borderId="104" xfId="0" applyFont="1" applyFill="1" applyBorder="1" applyAlignment="1">
      <alignment vertical="center"/>
    </xf>
    <xf numFmtId="0" fontId="14" fillId="3" borderId="105" xfId="0" applyFont="1" applyFill="1" applyBorder="1" applyAlignment="1">
      <alignment vertical="center"/>
    </xf>
    <xf numFmtId="0" fontId="19" fillId="3" borderId="0" xfId="0" applyFont="1" applyFill="1" applyBorder="1" applyAlignment="1">
      <alignment horizontal="center" vertical="center"/>
    </xf>
    <xf numFmtId="0" fontId="14" fillId="3" borderId="106" xfId="10" applyFont="1" applyFill="1" applyBorder="1" applyAlignment="1">
      <alignment vertical="center"/>
    </xf>
    <xf numFmtId="0" fontId="14" fillId="3" borderId="0" xfId="0" applyFont="1" applyFill="1" applyBorder="1" applyAlignment="1">
      <alignment vertical="center"/>
    </xf>
    <xf numFmtId="0" fontId="14" fillId="3" borderId="107" xfId="0" applyFont="1" applyFill="1" applyBorder="1" applyAlignment="1">
      <alignment vertical="center"/>
    </xf>
    <xf numFmtId="0" fontId="14" fillId="3" borderId="106" xfId="0" applyFont="1" applyFill="1" applyBorder="1" applyAlignment="1">
      <alignment vertical="center"/>
    </xf>
    <xf numFmtId="0" fontId="14" fillId="0" borderId="0" xfId="0" applyFont="1" applyFill="1" applyBorder="1" applyAlignment="1">
      <alignment vertical="center"/>
    </xf>
    <xf numFmtId="0" fontId="14" fillId="3" borderId="108" xfId="10" applyFont="1" applyFill="1" applyBorder="1" applyAlignment="1">
      <alignment vertical="center"/>
    </xf>
    <xf numFmtId="0" fontId="14" fillId="3" borderId="109" xfId="10" applyFont="1" applyFill="1" applyBorder="1" applyAlignment="1">
      <alignment vertical="center"/>
    </xf>
    <xf numFmtId="0" fontId="14" fillId="3" borderId="109" xfId="10" applyFont="1" applyFill="1" applyBorder="1" applyAlignment="1">
      <alignment horizontal="right" vertical="center"/>
    </xf>
    <xf numFmtId="0" fontId="14" fillId="3" borderId="109" xfId="0" applyFont="1" applyFill="1" applyBorder="1" applyAlignment="1">
      <alignment vertical="center"/>
    </xf>
    <xf numFmtId="0" fontId="14" fillId="3" borderId="110" xfId="0" applyFont="1" applyFill="1" applyBorder="1" applyAlignment="1">
      <alignment vertical="center"/>
    </xf>
    <xf numFmtId="176" fontId="14" fillId="3" borderId="0" xfId="0" applyNumberFormat="1" applyFont="1" applyFill="1" applyBorder="1" applyAlignment="1">
      <alignment vertical="center"/>
    </xf>
    <xf numFmtId="0" fontId="14" fillId="3" borderId="0" xfId="0" applyFont="1" applyFill="1" applyAlignment="1">
      <alignment vertical="center"/>
    </xf>
    <xf numFmtId="0" fontId="14" fillId="0" borderId="5" xfId="1" applyNumberFormat="1" applyFont="1" applyFill="1" applyBorder="1" applyAlignment="1">
      <alignment vertical="center" shrinkToFit="1"/>
    </xf>
    <xf numFmtId="0" fontId="14" fillId="0" borderId="9" xfId="1" applyNumberFormat="1" applyFont="1" applyFill="1" applyBorder="1" applyAlignment="1">
      <alignment vertical="center" shrinkToFit="1"/>
    </xf>
    <xf numFmtId="0" fontId="14" fillId="0" borderId="47" xfId="1" applyNumberFormat="1" applyFont="1" applyFill="1" applyBorder="1" applyAlignment="1">
      <alignment vertical="center" shrinkToFit="1"/>
    </xf>
    <xf numFmtId="0" fontId="14" fillId="0" borderId="0" xfId="10" applyFont="1" applyFill="1" applyBorder="1" applyAlignment="1">
      <alignment vertical="center"/>
    </xf>
    <xf numFmtId="0" fontId="14" fillId="0" borderId="0" xfId="10" applyFont="1" applyFill="1" applyBorder="1" applyAlignment="1">
      <alignment vertical="center" shrinkToFit="1"/>
    </xf>
    <xf numFmtId="38" fontId="14" fillId="0" borderId="0" xfId="1" applyFont="1" applyFill="1" applyBorder="1" applyAlignment="1">
      <alignment vertical="center"/>
    </xf>
    <xf numFmtId="0" fontId="14" fillId="0" borderId="0" xfId="1" applyNumberFormat="1" applyFont="1" applyFill="1" applyBorder="1" applyAlignment="1">
      <alignment vertical="center" shrinkToFit="1"/>
    </xf>
    <xf numFmtId="0" fontId="14" fillId="0" borderId="20" xfId="1" applyNumberFormat="1" applyFont="1" applyFill="1" applyBorder="1" applyAlignment="1">
      <alignment vertical="center" shrinkToFit="1"/>
    </xf>
    <xf numFmtId="0" fontId="14" fillId="0" borderId="25" xfId="1" applyNumberFormat="1" applyFont="1" applyFill="1" applyBorder="1" applyAlignment="1">
      <alignment vertical="center" shrinkToFit="1"/>
    </xf>
    <xf numFmtId="0" fontId="19" fillId="0" borderId="0" xfId="10" applyFont="1" applyFill="1" applyBorder="1" applyAlignment="1">
      <alignment vertical="center"/>
    </xf>
    <xf numFmtId="0" fontId="14" fillId="0" borderId="26" xfId="1" applyNumberFormat="1" applyFont="1" applyFill="1" applyBorder="1" applyAlignment="1">
      <alignment vertical="center" shrinkToFit="1"/>
    </xf>
    <xf numFmtId="0" fontId="19" fillId="0" borderId="22" xfId="10" applyFont="1" applyFill="1" applyBorder="1" applyAlignment="1">
      <alignment vertical="center"/>
    </xf>
    <xf numFmtId="0" fontId="19" fillId="3" borderId="8" xfId="10" applyFont="1" applyFill="1" applyBorder="1" applyAlignment="1">
      <alignment horizontal="center" vertical="center"/>
    </xf>
    <xf numFmtId="3" fontId="19" fillId="0" borderId="0" xfId="10" applyNumberFormat="1" applyFont="1" applyFill="1" applyBorder="1" applyAlignment="1">
      <alignment horizontal="center" vertical="center"/>
    </xf>
    <xf numFmtId="0" fontId="19" fillId="0" borderId="0" xfId="10" applyFont="1" applyFill="1" applyBorder="1" applyAlignment="1">
      <alignment horizontal="left" vertical="center"/>
    </xf>
    <xf numFmtId="0" fontId="19" fillId="0" borderId="0" xfId="10" applyFont="1" applyFill="1" applyBorder="1" applyAlignment="1">
      <alignment horizontal="right"/>
    </xf>
    <xf numFmtId="0" fontId="14" fillId="0" borderId="12" xfId="10" applyFont="1" applyFill="1" applyBorder="1" applyAlignment="1">
      <alignment vertical="center"/>
    </xf>
    <xf numFmtId="0" fontId="14" fillId="0" borderId="112" xfId="10" applyFont="1" applyFill="1" applyBorder="1" applyAlignment="1">
      <alignment vertical="center"/>
    </xf>
    <xf numFmtId="0" fontId="14" fillId="0" borderId="100" xfId="10" applyFont="1" applyFill="1" applyBorder="1" applyAlignment="1">
      <alignment vertical="center"/>
    </xf>
    <xf numFmtId="0" fontId="14" fillId="0" borderId="102" xfId="10" applyFont="1" applyFill="1" applyBorder="1" applyAlignment="1">
      <alignment vertical="center"/>
    </xf>
    <xf numFmtId="0" fontId="14" fillId="0" borderId="102" xfId="1" applyNumberFormat="1" applyFont="1" applyFill="1" applyBorder="1" applyAlignment="1">
      <alignment vertical="center" shrinkToFit="1"/>
    </xf>
    <xf numFmtId="0" fontId="14" fillId="0" borderId="10" xfId="10" applyFont="1" applyFill="1" applyBorder="1" applyAlignment="1">
      <alignment vertical="center"/>
    </xf>
    <xf numFmtId="0" fontId="14" fillId="0" borderId="111" xfId="10" applyFont="1" applyFill="1" applyBorder="1" applyAlignment="1">
      <alignment vertical="center"/>
    </xf>
    <xf numFmtId="0" fontId="14" fillId="0" borderId="89" xfId="10" applyFont="1" applyFill="1" applyBorder="1" applyAlignment="1">
      <alignment vertical="center"/>
    </xf>
    <xf numFmtId="0" fontId="14" fillId="0" borderId="17" xfId="1" applyNumberFormat="1" applyFont="1" applyFill="1" applyBorder="1" applyAlignment="1">
      <alignment vertical="center" shrinkToFit="1"/>
    </xf>
    <xf numFmtId="0" fontId="14" fillId="0" borderId="11" xfId="1" applyNumberFormat="1" applyFont="1" applyFill="1" applyBorder="1" applyAlignment="1">
      <alignment vertical="center" shrinkToFit="1"/>
    </xf>
    <xf numFmtId="0" fontId="26" fillId="0" borderId="0" xfId="0" applyFont="1" applyBorder="1" applyAlignment="1">
      <alignment horizontal="center" vertical="center"/>
    </xf>
    <xf numFmtId="0" fontId="26" fillId="3" borderId="0" xfId="10" applyFont="1" applyFill="1" applyBorder="1" applyAlignment="1">
      <alignment vertical="center"/>
    </xf>
    <xf numFmtId="0" fontId="26" fillId="0" borderId="0" xfId="10" applyFont="1" applyFill="1" applyBorder="1" applyAlignment="1">
      <alignment vertical="center"/>
    </xf>
    <xf numFmtId="0" fontId="27" fillId="3" borderId="0" xfId="10" applyFont="1" applyFill="1" applyBorder="1" applyAlignment="1">
      <alignment vertical="center"/>
    </xf>
    <xf numFmtId="0" fontId="26" fillId="0" borderId="0" xfId="0" applyFont="1" applyBorder="1" applyAlignment="1">
      <alignment vertical="center"/>
    </xf>
    <xf numFmtId="176" fontId="26" fillId="0" borderId="0" xfId="0" applyNumberFormat="1" applyFont="1" applyBorder="1" applyAlignment="1">
      <alignment vertical="center"/>
    </xf>
    <xf numFmtId="0" fontId="26" fillId="0" borderId="0" xfId="0" applyFont="1" applyAlignment="1">
      <alignment vertical="center"/>
    </xf>
    <xf numFmtId="0" fontId="28" fillId="3" borderId="0" xfId="0" applyFont="1" applyFill="1" applyBorder="1" applyAlignment="1">
      <alignment horizontal="left" vertical="center"/>
    </xf>
    <xf numFmtId="0" fontId="26" fillId="3" borderId="0" xfId="0" applyFont="1" applyFill="1" applyAlignment="1">
      <alignment horizontal="center" vertical="center"/>
    </xf>
    <xf numFmtId="0" fontId="26" fillId="3" borderId="0" xfId="0" applyFont="1" applyFill="1" applyBorder="1" applyAlignment="1">
      <alignment horizontal="left" vertical="center"/>
    </xf>
    <xf numFmtId="0" fontId="26" fillId="3" borderId="0" xfId="0" applyFont="1" applyFill="1" applyAlignment="1">
      <alignment horizontal="right" vertical="center"/>
    </xf>
    <xf numFmtId="0" fontId="14" fillId="0" borderId="0" xfId="11" applyFont="1">
      <alignment vertical="center"/>
    </xf>
    <xf numFmtId="0" fontId="14" fillId="4" borderId="2" xfId="11" applyFont="1" applyFill="1" applyBorder="1" applyAlignment="1">
      <alignment horizontal="center" vertical="center" shrinkToFit="1"/>
    </xf>
    <xf numFmtId="0" fontId="14" fillId="0" borderId="2" xfId="11" applyFont="1" applyBorder="1" applyAlignment="1">
      <alignment horizontal="center" vertical="center" shrinkToFit="1"/>
    </xf>
    <xf numFmtId="0" fontId="14" fillId="0" borderId="5" xfId="11" applyFont="1" applyBorder="1">
      <alignment vertical="center"/>
    </xf>
    <xf numFmtId="0" fontId="14" fillId="3" borderId="5" xfId="11" applyFont="1" applyFill="1" applyBorder="1" applyAlignment="1">
      <alignment vertical="center" shrinkToFit="1"/>
    </xf>
    <xf numFmtId="0" fontId="14" fillId="3" borderId="4" xfId="11" applyFont="1" applyFill="1" applyBorder="1" applyAlignment="1">
      <alignment vertical="center" shrinkToFit="1"/>
    </xf>
    <xf numFmtId="0" fontId="14" fillId="3" borderId="5" xfId="11" applyFont="1" applyFill="1" applyBorder="1">
      <alignment vertical="center"/>
    </xf>
    <xf numFmtId="0" fontId="14" fillId="3" borderId="89" xfId="11" applyFont="1" applyFill="1" applyBorder="1" applyAlignment="1">
      <alignment horizontal="center" vertical="center"/>
    </xf>
    <xf numFmtId="0" fontId="14" fillId="3" borderId="14" xfId="11" applyFont="1" applyFill="1" applyBorder="1" applyAlignment="1">
      <alignment horizontal="center" vertical="center"/>
    </xf>
    <xf numFmtId="0" fontId="14" fillId="0" borderId="23" xfId="16" applyFont="1" applyBorder="1" applyAlignment="1">
      <alignment horizontal="center" vertical="center"/>
    </xf>
    <xf numFmtId="0" fontId="14" fillId="0" borderId="24" xfId="16" applyFont="1" applyBorder="1" applyAlignment="1">
      <alignment horizontal="center" vertical="center"/>
    </xf>
    <xf numFmtId="0" fontId="14" fillId="0" borderId="33" xfId="16" applyFont="1" applyBorder="1" applyAlignment="1">
      <alignment horizontal="center" vertical="center"/>
    </xf>
    <xf numFmtId="0" fontId="29" fillId="0" borderId="13" xfId="17" applyFont="1" applyBorder="1">
      <alignment vertical="center"/>
    </xf>
    <xf numFmtId="0" fontId="14" fillId="0" borderId="18" xfId="16" applyFont="1" applyBorder="1" applyAlignment="1">
      <alignment horizontal="center" vertical="center"/>
    </xf>
    <xf numFmtId="0" fontId="14" fillId="0" borderId="14" xfId="16" applyFont="1" applyBorder="1">
      <alignment vertical="center"/>
    </xf>
    <xf numFmtId="0" fontId="29" fillId="0" borderId="0" xfId="17" applyFont="1">
      <alignment vertical="center"/>
    </xf>
    <xf numFmtId="184" fontId="17" fillId="0" borderId="8" xfId="16" applyNumberFormat="1" applyFont="1" applyBorder="1" applyAlignment="1">
      <alignment vertical="center" shrinkToFit="1"/>
    </xf>
    <xf numFmtId="184" fontId="17" fillId="0" borderId="4" xfId="16" applyNumberFormat="1" applyFont="1" applyBorder="1" applyAlignment="1">
      <alignment vertical="center" shrinkToFit="1"/>
    </xf>
    <xf numFmtId="0" fontId="14" fillId="0" borderId="0" xfId="0" applyFont="1" applyAlignment="1">
      <alignment horizontal="center" vertical="center"/>
    </xf>
    <xf numFmtId="0" fontId="14" fillId="0" borderId="0" xfId="0" applyFont="1" applyBorder="1" applyAlignment="1">
      <alignment horizontal="center" vertical="center"/>
    </xf>
    <xf numFmtId="0" fontId="14" fillId="0" borderId="5" xfId="1" applyNumberFormat="1" applyFont="1" applyFill="1" applyBorder="1" applyAlignment="1">
      <alignment horizontal="center" vertical="center"/>
    </xf>
    <xf numFmtId="0" fontId="14" fillId="0" borderId="2" xfId="0" applyFont="1" applyFill="1" applyBorder="1" applyAlignment="1" applyProtection="1">
      <alignment horizontal="left" vertical="center"/>
      <protection locked="0"/>
    </xf>
    <xf numFmtId="0" fontId="14" fillId="0" borderId="5" xfId="8" applyFont="1" applyFill="1" applyBorder="1" applyAlignment="1" applyProtection="1">
      <alignment horizontal="center" vertical="center"/>
      <protection locked="0"/>
    </xf>
    <xf numFmtId="0" fontId="14" fillId="0" borderId="85" xfId="8" applyFont="1" applyFill="1" applyBorder="1" applyAlignment="1" applyProtection="1">
      <alignment horizontal="center" vertical="center" shrinkToFit="1"/>
      <protection locked="0"/>
    </xf>
    <xf numFmtId="0" fontId="14" fillId="0" borderId="139" xfId="8" applyFont="1" applyFill="1" applyBorder="1" applyAlignment="1" applyProtection="1">
      <alignment horizontal="center" vertical="center" shrinkToFit="1"/>
      <protection locked="0"/>
    </xf>
    <xf numFmtId="38" fontId="14" fillId="0" borderId="4" xfId="1" applyFont="1" applyFill="1" applyBorder="1" applyProtection="1">
      <alignment vertical="center"/>
      <protection locked="0"/>
    </xf>
    <xf numFmtId="38" fontId="14" fillId="0" borderId="3" xfId="1" applyFont="1" applyFill="1" applyBorder="1" applyProtection="1">
      <alignment vertical="center"/>
      <protection locked="0"/>
    </xf>
    <xf numFmtId="0" fontId="14" fillId="0" borderId="0" xfId="4" applyFont="1" applyProtection="1">
      <alignment vertical="center"/>
    </xf>
    <xf numFmtId="0" fontId="14" fillId="0" borderId="0" xfId="4" applyFont="1" applyFill="1" applyProtection="1">
      <alignment vertical="center"/>
    </xf>
    <xf numFmtId="0" fontId="14" fillId="0" borderId="0" xfId="4" applyFont="1" applyFill="1" applyAlignment="1" applyProtection="1">
      <alignment horizontal="right" vertical="center"/>
    </xf>
    <xf numFmtId="38" fontId="14" fillId="0" borderId="2" xfId="1" applyFont="1" applyFill="1" applyBorder="1" applyProtection="1">
      <alignment vertical="center"/>
    </xf>
    <xf numFmtId="38" fontId="14" fillId="0" borderId="0" xfId="1" applyFont="1" applyFill="1" applyBorder="1" applyProtection="1">
      <alignment vertical="center"/>
    </xf>
    <xf numFmtId="0" fontId="14" fillId="0" borderId="0" xfId="4" applyFont="1" applyAlignment="1" applyProtection="1">
      <alignment horizontal="right" vertical="center"/>
    </xf>
    <xf numFmtId="38" fontId="14" fillId="0" borderId="2" xfId="1" applyFont="1" applyBorder="1" applyProtection="1">
      <alignment vertical="center"/>
    </xf>
    <xf numFmtId="38" fontId="14" fillId="0" borderId="0" xfId="1" applyFont="1" applyBorder="1" applyProtection="1">
      <alignment vertical="center"/>
    </xf>
    <xf numFmtId="0" fontId="14" fillId="0" borderId="2" xfId="4" applyFont="1" applyBorder="1" applyAlignment="1" applyProtection="1">
      <alignment horizontal="center" vertical="center"/>
    </xf>
    <xf numFmtId="0" fontId="14" fillId="0" borderId="6" xfId="4" applyFont="1" applyBorder="1" applyAlignment="1" applyProtection="1">
      <alignment vertical="center"/>
    </xf>
    <xf numFmtId="0" fontId="14" fillId="0" borderId="2" xfId="4" applyFont="1" applyBorder="1" applyAlignment="1" applyProtection="1">
      <alignment vertical="center"/>
    </xf>
    <xf numFmtId="0" fontId="14" fillId="0" borderId="0" xfId="4" applyFont="1" applyBorder="1" applyProtection="1">
      <alignment vertical="center"/>
    </xf>
    <xf numFmtId="38" fontId="10" fillId="0" borderId="96" xfId="1" applyFont="1" applyFill="1" applyBorder="1" applyAlignment="1" applyProtection="1">
      <alignment vertical="center" shrinkToFit="1"/>
    </xf>
    <xf numFmtId="38" fontId="10" fillId="0" borderId="8" xfId="1" applyFont="1" applyFill="1" applyBorder="1" applyAlignment="1" applyProtection="1">
      <alignment vertical="center"/>
    </xf>
    <xf numFmtId="0" fontId="14" fillId="0" borderId="29" xfId="10" applyFont="1" applyFill="1" applyBorder="1" applyAlignment="1">
      <alignment vertical="center"/>
    </xf>
    <xf numFmtId="0" fontId="14" fillId="0" borderId="25" xfId="10" applyFont="1" applyFill="1" applyBorder="1" applyAlignment="1">
      <alignment vertical="center"/>
    </xf>
    <xf numFmtId="0" fontId="14" fillId="0" borderId="31" xfId="10" applyFont="1" applyFill="1" applyBorder="1" applyAlignment="1">
      <alignment vertical="center"/>
    </xf>
    <xf numFmtId="0" fontId="14" fillId="0" borderId="26" xfId="10" applyFont="1" applyFill="1" applyBorder="1" applyAlignment="1">
      <alignment vertical="center"/>
    </xf>
    <xf numFmtId="0" fontId="14" fillId="0" borderId="0" xfId="2" applyFont="1" applyBorder="1" applyAlignment="1">
      <alignment vertical="center"/>
    </xf>
    <xf numFmtId="0" fontId="26" fillId="3" borderId="0" xfId="0" applyFont="1" applyFill="1" applyBorder="1" applyAlignment="1">
      <alignment horizontal="center" vertical="center"/>
    </xf>
    <xf numFmtId="0" fontId="14" fillId="3" borderId="20" xfId="11" applyFont="1" applyFill="1" applyBorder="1" applyAlignment="1" applyProtection="1">
      <alignment vertical="center" shrinkToFit="1"/>
      <protection locked="0"/>
    </xf>
    <xf numFmtId="0" fontId="14" fillId="3" borderId="19" xfId="11" applyFont="1" applyFill="1" applyBorder="1" applyAlignment="1" applyProtection="1">
      <alignment vertical="center" shrinkToFit="1"/>
      <protection locked="0"/>
    </xf>
    <xf numFmtId="0" fontId="14" fillId="3" borderId="25" xfId="11" applyFont="1" applyFill="1" applyBorder="1" applyAlignment="1" applyProtection="1">
      <alignment vertical="center" shrinkToFit="1"/>
      <protection locked="0"/>
    </xf>
    <xf numFmtId="0" fontId="14" fillId="3" borderId="29" xfId="11" applyFont="1" applyFill="1" applyBorder="1" applyAlignment="1" applyProtection="1">
      <alignment vertical="center" shrinkToFit="1"/>
      <protection locked="0"/>
    </xf>
    <xf numFmtId="0" fontId="14" fillId="3" borderId="26" xfId="11" applyFont="1" applyFill="1" applyBorder="1" applyAlignment="1" applyProtection="1">
      <alignment vertical="center" shrinkToFit="1"/>
      <protection locked="0"/>
    </xf>
    <xf numFmtId="0" fontId="14" fillId="3" borderId="31" xfId="11" applyFont="1" applyFill="1" applyBorder="1" applyAlignment="1" applyProtection="1">
      <alignment vertical="center" shrinkToFit="1"/>
      <protection locked="0"/>
    </xf>
    <xf numFmtId="0" fontId="18" fillId="0" borderId="0" xfId="4">
      <alignment vertical="center"/>
    </xf>
    <xf numFmtId="177" fontId="14" fillId="0" borderId="2" xfId="4" applyNumberFormat="1" applyFont="1" applyFill="1" applyBorder="1" applyAlignment="1" applyProtection="1">
      <alignment horizontal="center" vertical="center"/>
    </xf>
    <xf numFmtId="176" fontId="14" fillId="0" borderId="2" xfId="4" applyNumberFormat="1" applyFont="1" applyFill="1" applyBorder="1" applyAlignment="1" applyProtection="1">
      <alignment vertical="center" shrinkToFit="1"/>
    </xf>
    <xf numFmtId="0" fontId="18" fillId="0" borderId="0" xfId="4" applyProtection="1">
      <alignment vertical="center"/>
    </xf>
    <xf numFmtId="177" fontId="14" fillId="0" borderId="0" xfId="4" applyNumberFormat="1" applyFont="1" applyFill="1" applyProtection="1">
      <alignment vertical="center"/>
    </xf>
    <xf numFmtId="0" fontId="18" fillId="0" borderId="2" xfId="4" applyBorder="1" applyAlignment="1" applyProtection="1">
      <alignment horizontal="center" vertical="center"/>
    </xf>
    <xf numFmtId="176" fontId="14" fillId="0" borderId="2" xfId="4" applyNumberFormat="1" applyFont="1" applyFill="1" applyBorder="1" applyAlignment="1" applyProtection="1">
      <alignment horizontal="right" vertical="center" shrinkToFit="1"/>
    </xf>
    <xf numFmtId="0" fontId="14" fillId="0" borderId="5" xfId="4" applyFont="1" applyBorder="1" applyProtection="1">
      <alignment vertical="center"/>
    </xf>
    <xf numFmtId="177" fontId="17" fillId="0" borderId="0" xfId="4" applyNumberFormat="1" applyFont="1" applyFill="1" applyBorder="1" applyAlignment="1" applyProtection="1">
      <alignment vertical="center" wrapText="1"/>
    </xf>
    <xf numFmtId="177" fontId="14" fillId="0" borderId="0" xfId="4" applyNumberFormat="1" applyFont="1" applyFill="1" applyBorder="1" applyAlignment="1" applyProtection="1">
      <alignment vertical="center"/>
    </xf>
    <xf numFmtId="180" fontId="14" fillId="0" borderId="5" xfId="4" applyNumberFormat="1" applyFont="1" applyFill="1" applyBorder="1" applyAlignment="1" applyProtection="1">
      <alignment vertical="center" shrinkToFit="1"/>
    </xf>
    <xf numFmtId="0" fontId="14" fillId="0" borderId="4" xfId="4" applyNumberFormat="1" applyFont="1" applyFill="1" applyBorder="1" applyProtection="1">
      <alignment vertical="center"/>
    </xf>
    <xf numFmtId="0" fontId="14" fillId="0" borderId="8" xfId="4" applyNumberFormat="1" applyFont="1" applyFill="1" applyBorder="1" applyProtection="1">
      <alignment vertical="center"/>
    </xf>
    <xf numFmtId="0" fontId="14" fillId="0" borderId="46" xfId="4" applyNumberFormat="1" applyFont="1" applyFill="1" applyBorder="1" applyProtection="1">
      <alignment vertical="center"/>
    </xf>
    <xf numFmtId="0" fontId="14" fillId="0" borderId="5" xfId="1" applyNumberFormat="1" applyFont="1" applyFill="1" applyBorder="1" applyAlignment="1" applyProtection="1">
      <alignment vertical="center" shrinkToFit="1"/>
      <protection locked="0"/>
    </xf>
    <xf numFmtId="0" fontId="14" fillId="0" borderId="20" xfId="1" applyNumberFormat="1" applyFont="1" applyFill="1" applyBorder="1" applyAlignment="1" applyProtection="1">
      <alignment vertical="center" shrinkToFit="1"/>
      <protection locked="0"/>
    </xf>
    <xf numFmtId="0" fontId="14" fillId="0" borderId="25" xfId="1" applyNumberFormat="1" applyFont="1" applyFill="1" applyBorder="1" applyAlignment="1" applyProtection="1">
      <alignment vertical="center" shrinkToFit="1"/>
      <protection locked="0"/>
    </xf>
    <xf numFmtId="0" fontId="14" fillId="0" borderId="26" xfId="1" applyNumberFormat="1" applyFont="1" applyFill="1" applyBorder="1" applyAlignment="1" applyProtection="1">
      <alignment vertical="center" shrinkToFit="1"/>
      <protection locked="0"/>
    </xf>
    <xf numFmtId="0" fontId="14" fillId="0" borderId="9" xfId="1" applyNumberFormat="1" applyFont="1" applyFill="1" applyBorder="1" applyAlignment="1" applyProtection="1">
      <alignment vertical="center" shrinkToFit="1"/>
      <protection locked="0"/>
    </xf>
    <xf numFmtId="0" fontId="33" fillId="0" borderId="0" xfId="36" applyFont="1">
      <alignment vertical="center"/>
    </xf>
    <xf numFmtId="0" fontId="33" fillId="0" borderId="1" xfId="36" applyFont="1" applyBorder="1" applyAlignment="1">
      <alignment horizontal="center" vertical="center"/>
    </xf>
    <xf numFmtId="38" fontId="33" fillId="0" borderId="1" xfId="37" applyFont="1" applyBorder="1">
      <alignment vertical="center"/>
    </xf>
    <xf numFmtId="38" fontId="33" fillId="0" borderId="1" xfId="37" applyFont="1" applyBorder="1" applyAlignment="1">
      <alignment vertical="center" wrapText="1"/>
    </xf>
    <xf numFmtId="0" fontId="33" fillId="0" borderId="1" xfId="36" applyFont="1" applyBorder="1">
      <alignment vertical="center"/>
    </xf>
    <xf numFmtId="0" fontId="33" fillId="0" borderId="0" xfId="36" applyFont="1" applyBorder="1">
      <alignment vertical="center"/>
    </xf>
    <xf numFmtId="38" fontId="33" fillId="5" borderId="2" xfId="37" applyFont="1" applyFill="1" applyBorder="1" applyAlignment="1">
      <alignment horizontal="center" vertical="center"/>
    </xf>
    <xf numFmtId="0" fontId="33" fillId="0" borderId="0" xfId="36" applyFont="1" applyAlignment="1">
      <alignment vertical="center" wrapText="1"/>
    </xf>
    <xf numFmtId="0" fontId="33" fillId="0" borderId="23" xfId="36" applyFont="1" applyBorder="1" applyAlignment="1">
      <alignment horizontal="center" vertical="center"/>
    </xf>
    <xf numFmtId="38" fontId="33" fillId="0" borderId="23" xfId="37" applyFont="1" applyBorder="1">
      <alignment vertical="center"/>
    </xf>
    <xf numFmtId="38" fontId="33" fillId="0" borderId="23" xfId="37" applyFont="1" applyBorder="1" applyAlignment="1">
      <alignment vertical="center" wrapText="1"/>
    </xf>
    <xf numFmtId="0" fontId="33" fillId="0" borderId="24" xfId="36" applyFont="1" applyBorder="1" applyAlignment="1">
      <alignment horizontal="center" vertical="center"/>
    </xf>
    <xf numFmtId="38" fontId="33" fillId="0" borderId="24" xfId="37" applyFont="1" applyBorder="1">
      <alignment vertical="center"/>
    </xf>
    <xf numFmtId="38" fontId="33" fillId="0" borderId="24" xfId="37" applyFont="1" applyBorder="1" applyAlignment="1">
      <alignment vertical="center" wrapText="1"/>
    </xf>
    <xf numFmtId="0" fontId="33" fillId="0" borderId="18" xfId="36" applyFont="1" applyBorder="1" applyAlignment="1">
      <alignment horizontal="center" vertical="center"/>
    </xf>
    <xf numFmtId="38" fontId="33" fillId="0" borderId="18" xfId="37" applyFont="1" applyBorder="1" applyAlignment="1">
      <alignment vertical="center" wrapText="1"/>
    </xf>
    <xf numFmtId="38" fontId="33" fillId="0" borderId="18" xfId="37" applyFont="1" applyBorder="1">
      <alignment vertical="center"/>
    </xf>
    <xf numFmtId="38" fontId="33" fillId="0" borderId="2" xfId="37" applyFont="1" applyBorder="1">
      <alignment vertical="center"/>
    </xf>
    <xf numFmtId="0" fontId="33" fillId="0" borderId="0" xfId="36" applyFont="1" applyAlignment="1">
      <alignment horizontal="center" vertical="center"/>
    </xf>
    <xf numFmtId="38" fontId="33" fillId="0" borderId="0" xfId="37" applyFont="1">
      <alignment vertical="center"/>
    </xf>
    <xf numFmtId="38" fontId="33" fillId="0" borderId="0" xfId="37" applyFont="1" applyAlignment="1">
      <alignment vertical="center" wrapText="1"/>
    </xf>
    <xf numFmtId="0" fontId="14" fillId="0" borderId="2" xfId="0" applyFont="1" applyFill="1" applyBorder="1" applyAlignment="1" applyProtection="1">
      <alignment horizontal="center" vertical="center"/>
      <protection locked="0"/>
    </xf>
    <xf numFmtId="0" fontId="14" fillId="4" borderId="2" xfId="0" applyFont="1" applyFill="1" applyBorder="1" applyAlignment="1">
      <alignment horizontal="center" vertical="center"/>
    </xf>
    <xf numFmtId="38" fontId="14" fillId="0" borderId="3" xfId="1" applyFont="1" applyFill="1" applyBorder="1" applyAlignment="1" applyProtection="1">
      <alignment vertical="center"/>
      <protection locked="0"/>
    </xf>
    <xf numFmtId="0" fontId="14" fillId="0" borderId="9" xfId="4" applyFont="1" applyBorder="1" applyAlignment="1">
      <alignment horizontal="center" vertical="center" shrinkToFit="1"/>
    </xf>
    <xf numFmtId="177" fontId="14" fillId="0" borderId="8" xfId="4" applyNumberFormat="1" applyFont="1" applyFill="1" applyBorder="1" applyAlignment="1" applyProtection="1">
      <alignment horizontal="center" vertical="center"/>
      <protection hidden="1"/>
    </xf>
    <xf numFmtId="0" fontId="14" fillId="0" borderId="8" xfId="11" applyFont="1" applyFill="1" applyBorder="1" applyAlignment="1">
      <alignment vertical="center" wrapText="1" shrinkToFit="1"/>
    </xf>
    <xf numFmtId="0" fontId="14" fillId="0" borderId="18" xfId="16" applyFont="1" applyBorder="1" applyAlignment="1" applyProtection="1">
      <alignment horizontal="center" vertical="center"/>
      <protection locked="0"/>
    </xf>
    <xf numFmtId="0" fontId="14" fillId="0" borderId="24" xfId="16" applyFont="1" applyBorder="1" applyAlignment="1" applyProtection="1">
      <alignment horizontal="center" vertical="center"/>
      <protection locked="0"/>
    </xf>
    <xf numFmtId="0" fontId="14" fillId="0" borderId="101" xfId="16" applyFont="1" applyBorder="1" applyAlignment="1" applyProtection="1">
      <alignment horizontal="center" vertical="center"/>
      <protection locked="0"/>
    </xf>
    <xf numFmtId="0" fontId="14" fillId="0" borderId="2" xfId="16" applyFont="1" applyBorder="1" applyAlignment="1">
      <alignment horizontal="center" vertical="center"/>
    </xf>
    <xf numFmtId="38" fontId="14" fillId="0" borderId="51" xfId="7" applyFont="1" applyBorder="1" applyAlignment="1">
      <alignment horizontal="center" vertical="center"/>
    </xf>
    <xf numFmtId="0" fontId="14" fillId="0" borderId="0" xfId="8" applyFont="1" applyFill="1" applyBorder="1" applyAlignment="1">
      <alignment horizontal="center" vertical="center"/>
    </xf>
    <xf numFmtId="0" fontId="36" fillId="0" borderId="0" xfId="2" applyFont="1">
      <alignment vertical="center"/>
    </xf>
    <xf numFmtId="0" fontId="10" fillId="0" borderId="0" xfId="0" applyFont="1" applyAlignment="1">
      <alignment vertical="center"/>
    </xf>
    <xf numFmtId="0" fontId="31" fillId="0" borderId="0" xfId="10" applyFont="1" applyFill="1" applyAlignment="1">
      <alignment vertical="center"/>
    </xf>
    <xf numFmtId="0" fontId="31" fillId="3" borderId="0" xfId="0" applyFont="1" applyFill="1" applyAlignment="1">
      <alignment vertical="center"/>
    </xf>
    <xf numFmtId="0" fontId="31" fillId="3" borderId="0" xfId="10" applyFont="1" applyFill="1" applyAlignment="1">
      <alignment vertical="center"/>
    </xf>
    <xf numFmtId="0" fontId="31" fillId="0" borderId="0" xfId="0" applyFont="1" applyAlignment="1">
      <alignment vertical="center"/>
    </xf>
    <xf numFmtId="0" fontId="31" fillId="3" borderId="0" xfId="0" applyFont="1" applyFill="1" applyAlignment="1">
      <alignment horizontal="center" vertical="center"/>
    </xf>
    <xf numFmtId="0" fontId="19" fillId="0" borderId="7" xfId="10" applyFont="1" applyFill="1" applyBorder="1" applyAlignment="1">
      <alignment vertical="center"/>
    </xf>
    <xf numFmtId="0" fontId="19" fillId="3" borderId="8" xfId="9" applyFont="1" applyFill="1" applyBorder="1" applyAlignment="1">
      <alignment horizontal="left" vertical="center"/>
    </xf>
    <xf numFmtId="0" fontId="19" fillId="3" borderId="8" xfId="10" applyFont="1" applyFill="1" applyBorder="1" applyAlignment="1">
      <alignment vertical="center"/>
    </xf>
    <xf numFmtId="0" fontId="19" fillId="0" borderId="8" xfId="10" applyFont="1" applyFill="1" applyBorder="1" applyAlignment="1">
      <alignment vertical="center"/>
    </xf>
    <xf numFmtId="0" fontId="14" fillId="3" borderId="9" xfId="9" applyFont="1" applyFill="1" applyBorder="1" applyAlignment="1">
      <alignment horizontal="right" vertical="center"/>
    </xf>
    <xf numFmtId="0" fontId="19" fillId="0" borderId="12" xfId="10" applyFont="1" applyFill="1" applyBorder="1" applyAlignment="1">
      <alignment vertical="center"/>
    </xf>
    <xf numFmtId="0" fontId="19" fillId="3" borderId="0" xfId="9" applyFont="1" applyFill="1" applyBorder="1" applyAlignment="1">
      <alignment horizontal="left" vertical="center"/>
    </xf>
    <xf numFmtId="0" fontId="14" fillId="3" borderId="22" xfId="9" applyFont="1" applyFill="1" applyBorder="1" applyAlignment="1">
      <alignment horizontal="right" vertical="center"/>
    </xf>
    <xf numFmtId="0" fontId="14" fillId="3" borderId="0" xfId="9" applyFont="1" applyFill="1" applyBorder="1" applyAlignment="1">
      <alignment horizontal="right" vertical="center"/>
    </xf>
    <xf numFmtId="0" fontId="15" fillId="3" borderId="0" xfId="10" applyFont="1" applyFill="1" applyBorder="1" applyAlignment="1">
      <alignment vertical="center"/>
    </xf>
    <xf numFmtId="0" fontId="15" fillId="3" borderId="22" xfId="10" applyFont="1" applyFill="1" applyBorder="1" applyAlignment="1">
      <alignment vertical="center"/>
    </xf>
    <xf numFmtId="0" fontId="19" fillId="3" borderId="12" xfId="10" applyFont="1" applyFill="1" applyBorder="1" applyAlignment="1">
      <alignment vertical="center"/>
    </xf>
    <xf numFmtId="0" fontId="16" fillId="3" borderId="0" xfId="10" applyFont="1" applyFill="1" applyBorder="1" applyAlignment="1">
      <alignment vertical="center"/>
    </xf>
    <xf numFmtId="0" fontId="14" fillId="3" borderId="12" xfId="10" applyFont="1" applyFill="1" applyBorder="1" applyAlignment="1">
      <alignment vertical="center"/>
    </xf>
    <xf numFmtId="0" fontId="14" fillId="0" borderId="22" xfId="10" applyFont="1" applyFill="1" applyBorder="1" applyAlignment="1">
      <alignment vertical="center"/>
    </xf>
    <xf numFmtId="0" fontId="14" fillId="0" borderId="0" xfId="10" applyFont="1" applyFill="1" applyBorder="1" applyAlignment="1">
      <alignment vertical="center" wrapText="1"/>
    </xf>
    <xf numFmtId="0" fontId="14" fillId="0" borderId="0" xfId="10" applyFont="1" applyFill="1" applyBorder="1" applyAlignment="1">
      <alignment vertical="top" wrapText="1"/>
    </xf>
    <xf numFmtId="0" fontId="19" fillId="0" borderId="0" xfId="10" applyFont="1" applyFill="1" applyBorder="1" applyAlignment="1">
      <alignment vertical="top" wrapText="1"/>
    </xf>
    <xf numFmtId="0" fontId="26" fillId="3" borderId="22" xfId="0" applyFont="1" applyFill="1" applyBorder="1" applyAlignment="1">
      <alignment vertical="center"/>
    </xf>
    <xf numFmtId="0" fontId="14" fillId="3" borderId="0" xfId="0" applyFont="1" applyFill="1" applyBorder="1" applyAlignment="1">
      <alignment horizontal="right" vertical="center"/>
    </xf>
    <xf numFmtId="0" fontId="14" fillId="3" borderId="22" xfId="0" applyFont="1" applyFill="1" applyBorder="1" applyAlignment="1">
      <alignment vertical="center"/>
    </xf>
    <xf numFmtId="0" fontId="19" fillId="3" borderId="10" xfId="10" applyFont="1" applyFill="1" applyBorder="1" applyAlignment="1">
      <alignment vertical="center"/>
    </xf>
    <xf numFmtId="0" fontId="19" fillId="3" borderId="1" xfId="10" applyFont="1" applyFill="1" applyBorder="1" applyAlignment="1">
      <alignment vertical="center"/>
    </xf>
    <xf numFmtId="0" fontId="19" fillId="3" borderId="1" xfId="10" applyFont="1" applyFill="1" applyBorder="1" applyAlignment="1">
      <alignment horizontal="center" vertical="center"/>
    </xf>
    <xf numFmtId="0" fontId="19" fillId="0" borderId="1" xfId="10" applyFont="1" applyFill="1" applyBorder="1" applyAlignment="1">
      <alignment vertical="top" wrapText="1"/>
    </xf>
    <xf numFmtId="0" fontId="19" fillId="0" borderId="1" xfId="10" applyFont="1" applyFill="1" applyBorder="1" applyAlignment="1">
      <alignment vertical="center"/>
    </xf>
    <xf numFmtId="0" fontId="19" fillId="0" borderId="11" xfId="10" applyFont="1" applyFill="1" applyBorder="1" applyAlignment="1">
      <alignment vertical="center"/>
    </xf>
    <xf numFmtId="0" fontId="19" fillId="3" borderId="7" xfId="10" applyFont="1" applyFill="1" applyBorder="1" applyAlignment="1">
      <alignment vertical="center"/>
    </xf>
    <xf numFmtId="0" fontId="19" fillId="0" borderId="8" xfId="10" applyFont="1" applyFill="1" applyBorder="1" applyAlignment="1">
      <alignment vertical="top" wrapText="1"/>
    </xf>
    <xf numFmtId="0" fontId="19" fillId="0" borderId="0" xfId="10" applyFont="1" applyFill="1" applyBorder="1" applyAlignment="1">
      <alignment horizontal="right" vertical="center"/>
    </xf>
    <xf numFmtId="0" fontId="22" fillId="3" borderId="1" xfId="10" applyFont="1" applyFill="1" applyBorder="1" applyAlignment="1">
      <alignment horizontal="center" vertical="center"/>
    </xf>
    <xf numFmtId="0" fontId="22" fillId="3" borderId="4" xfId="10" applyFont="1" applyFill="1" applyBorder="1" applyAlignment="1">
      <alignment horizontal="center" vertical="center"/>
    </xf>
    <xf numFmtId="179" fontId="19" fillId="3" borderId="4" xfId="10" applyNumberFormat="1" applyFont="1" applyFill="1" applyBorder="1" applyAlignment="1">
      <alignment horizontal="right" vertical="center"/>
    </xf>
    <xf numFmtId="0" fontId="19" fillId="3" borderId="4" xfId="10" applyFont="1" applyFill="1" applyBorder="1" applyAlignment="1">
      <alignment horizontal="center" vertical="center"/>
    </xf>
    <xf numFmtId="0" fontId="19" fillId="3" borderId="11" xfId="10" applyFont="1" applyFill="1" applyBorder="1" applyAlignment="1">
      <alignment vertical="center"/>
    </xf>
    <xf numFmtId="0" fontId="19" fillId="0" borderId="8" xfId="10" applyFont="1" applyFill="1" applyBorder="1" applyAlignment="1">
      <alignment horizontal="center" vertical="center"/>
    </xf>
    <xf numFmtId="3" fontId="19" fillId="0" borderId="8" xfId="10" applyNumberFormat="1" applyFont="1" applyFill="1" applyBorder="1" applyAlignment="1">
      <alignment horizontal="center" vertical="center"/>
    </xf>
    <xf numFmtId="0" fontId="19" fillId="3" borderId="22" xfId="10" applyFont="1" applyFill="1" applyBorder="1" applyAlignment="1">
      <alignment vertical="center"/>
    </xf>
    <xf numFmtId="0" fontId="19" fillId="0" borderId="10" xfId="10" applyFont="1" applyFill="1" applyBorder="1" applyAlignment="1">
      <alignment vertical="center"/>
    </xf>
    <xf numFmtId="38" fontId="38" fillId="0" borderId="3" xfId="1" applyFont="1" applyFill="1" applyBorder="1" applyAlignment="1" applyProtection="1">
      <alignment vertical="center"/>
      <protection locked="0"/>
    </xf>
    <xf numFmtId="38" fontId="38" fillId="0" borderId="3" xfId="1" applyFont="1" applyFill="1" applyBorder="1" applyAlignment="1" applyProtection="1">
      <alignment vertical="center"/>
      <protection locked="0"/>
    </xf>
    <xf numFmtId="0" fontId="14" fillId="4" borderId="2" xfId="0" applyFont="1" applyFill="1" applyBorder="1" applyAlignment="1">
      <alignment horizontal="center" vertical="center"/>
    </xf>
    <xf numFmtId="0" fontId="14" fillId="0" borderId="2" xfId="0" applyFont="1" applyFill="1" applyBorder="1" applyAlignment="1" applyProtection="1">
      <alignment horizontal="center" vertical="center"/>
      <protection locked="0"/>
    </xf>
    <xf numFmtId="177" fontId="14" fillId="0" borderId="7" xfId="4" applyNumberFormat="1" applyFont="1" applyFill="1" applyBorder="1" applyProtection="1">
      <alignment vertical="center"/>
      <protection hidden="1"/>
    </xf>
    <xf numFmtId="177" fontId="14" fillId="0" borderId="8" xfId="4" applyNumberFormat="1" applyFont="1" applyFill="1" applyBorder="1" applyProtection="1">
      <alignment vertical="center"/>
      <protection hidden="1"/>
    </xf>
    <xf numFmtId="178" fontId="14" fillId="0" borderId="8" xfId="4" applyNumberFormat="1" applyFont="1" applyFill="1" applyBorder="1" applyProtection="1">
      <alignment vertical="center"/>
      <protection hidden="1"/>
    </xf>
    <xf numFmtId="178" fontId="14" fillId="0" borderId="9" xfId="4" applyNumberFormat="1" applyFont="1" applyFill="1" applyBorder="1" applyAlignment="1" applyProtection="1">
      <alignment horizontal="right" vertical="center"/>
      <protection hidden="1"/>
    </xf>
    <xf numFmtId="177" fontId="14" fillId="0" borderId="12" xfId="4" applyNumberFormat="1" applyFont="1" applyFill="1" applyBorder="1" applyProtection="1">
      <alignment vertical="center"/>
      <protection locked="0" hidden="1"/>
    </xf>
    <xf numFmtId="177" fontId="14" fillId="0" borderId="22" xfId="4" applyNumberFormat="1" applyFont="1" applyFill="1" applyBorder="1" applyProtection="1">
      <alignment vertical="center"/>
      <protection locked="0" hidden="1"/>
    </xf>
    <xf numFmtId="177" fontId="14" fillId="0" borderId="12" xfId="4" applyNumberFormat="1" applyFont="1" applyFill="1" applyBorder="1" applyProtection="1">
      <alignment vertical="center"/>
      <protection hidden="1"/>
    </xf>
    <xf numFmtId="178" fontId="19" fillId="0" borderId="22" xfId="4" applyNumberFormat="1" applyFont="1" applyFill="1" applyBorder="1" applyAlignment="1" applyProtection="1">
      <alignment vertical="center"/>
      <protection hidden="1"/>
    </xf>
    <xf numFmtId="178" fontId="19" fillId="0" borderId="22" xfId="4" applyNumberFormat="1" applyFont="1" applyFill="1" applyBorder="1" applyAlignment="1" applyProtection="1">
      <alignment horizontal="center" vertical="center"/>
      <protection hidden="1"/>
    </xf>
    <xf numFmtId="177" fontId="14" fillId="0" borderId="12" xfId="4" quotePrefix="1" applyNumberFormat="1" applyFont="1" applyFill="1" applyBorder="1" applyProtection="1">
      <alignment vertical="center"/>
      <protection hidden="1"/>
    </xf>
    <xf numFmtId="177" fontId="14" fillId="0" borderId="22" xfId="4" applyNumberFormat="1" applyFont="1" applyFill="1" applyBorder="1" applyProtection="1">
      <alignment vertical="center"/>
      <protection hidden="1"/>
    </xf>
    <xf numFmtId="0" fontId="18" fillId="0" borderId="0" xfId="4" applyFont="1" applyBorder="1">
      <alignment vertical="center"/>
    </xf>
    <xf numFmtId="0" fontId="18" fillId="0" borderId="22" xfId="4" applyFont="1" applyBorder="1">
      <alignment vertical="center"/>
    </xf>
    <xf numFmtId="0" fontId="18" fillId="0" borderId="0" xfId="4" applyFont="1" applyBorder="1" applyProtection="1">
      <alignment vertical="center"/>
    </xf>
    <xf numFmtId="177" fontId="14" fillId="0" borderId="0" xfId="4" applyNumberFormat="1" applyFont="1" applyFill="1" applyBorder="1" applyProtection="1">
      <alignment vertical="center"/>
    </xf>
    <xf numFmtId="0" fontId="18" fillId="0" borderId="0" xfId="4" applyNumberFormat="1" applyFont="1" applyBorder="1">
      <alignment vertical="center"/>
    </xf>
    <xf numFmtId="41" fontId="14" fillId="0" borderId="22" xfId="6" applyNumberFormat="1" applyFont="1" applyFill="1" applyBorder="1" applyAlignment="1" applyProtection="1">
      <alignment horizontal="right" vertical="center" indent="1"/>
      <protection hidden="1"/>
    </xf>
    <xf numFmtId="177" fontId="14" fillId="0" borderId="10" xfId="4" applyNumberFormat="1" applyFont="1" applyFill="1" applyBorder="1" applyProtection="1">
      <alignment vertical="center"/>
      <protection hidden="1"/>
    </xf>
    <xf numFmtId="177" fontId="16" fillId="0" borderId="1" xfId="4" applyNumberFormat="1" applyFont="1" applyFill="1" applyBorder="1" applyProtection="1">
      <alignment vertical="center"/>
      <protection hidden="1"/>
    </xf>
    <xf numFmtId="177" fontId="14" fillId="0" borderId="1" xfId="4" applyNumberFormat="1" applyFont="1" applyFill="1" applyBorder="1" applyProtection="1">
      <alignment vertical="center"/>
      <protection hidden="1"/>
    </xf>
    <xf numFmtId="177" fontId="14" fillId="0" borderId="1" xfId="4" applyNumberFormat="1" applyFont="1" applyFill="1" applyBorder="1" applyAlignment="1" applyProtection="1">
      <alignment vertical="center"/>
      <protection hidden="1"/>
    </xf>
    <xf numFmtId="177" fontId="14" fillId="0" borderId="1" xfId="4" applyNumberFormat="1" applyFont="1" applyFill="1" applyBorder="1" applyAlignment="1" applyProtection="1">
      <alignment horizontal="center" vertical="center"/>
      <protection hidden="1"/>
    </xf>
    <xf numFmtId="181" fontId="14" fillId="0" borderId="1" xfId="6" applyNumberFormat="1" applyFont="1" applyFill="1" applyBorder="1" applyAlignment="1" applyProtection="1">
      <alignment horizontal="left" vertical="center"/>
      <protection hidden="1"/>
    </xf>
    <xf numFmtId="177" fontId="17" fillId="0" borderId="1" xfId="4" applyNumberFormat="1" applyFont="1" applyFill="1" applyBorder="1" applyAlignment="1" applyProtection="1">
      <alignment vertical="center" wrapText="1"/>
      <protection hidden="1"/>
    </xf>
    <xf numFmtId="177" fontId="14" fillId="0" borderId="1" xfId="4" applyNumberFormat="1" applyFont="1" applyFill="1" applyBorder="1" applyAlignment="1" applyProtection="1">
      <alignment horizontal="right" vertical="center"/>
      <protection hidden="1"/>
    </xf>
    <xf numFmtId="182" fontId="14" fillId="0" borderId="1" xfId="4" applyNumberFormat="1" applyFont="1" applyFill="1" applyBorder="1" applyAlignment="1" applyProtection="1">
      <alignment horizontal="center" vertical="center" shrinkToFit="1"/>
    </xf>
    <xf numFmtId="178" fontId="14" fillId="0" borderId="1" xfId="4" applyNumberFormat="1" applyFont="1" applyFill="1" applyBorder="1" applyAlignment="1" applyProtection="1">
      <alignment horizontal="center" vertical="center" shrinkToFit="1"/>
    </xf>
    <xf numFmtId="177" fontId="14" fillId="0" borderId="1" xfId="4" applyNumberFormat="1" applyFont="1" applyFill="1" applyBorder="1" applyAlignment="1" applyProtection="1">
      <alignment horizontal="right"/>
      <protection hidden="1"/>
    </xf>
    <xf numFmtId="178" fontId="14" fillId="0" borderId="1" xfId="4" applyNumberFormat="1" applyFont="1" applyFill="1" applyBorder="1" applyAlignment="1" applyProtection="1">
      <alignment horizontal="right" vertical="center"/>
    </xf>
    <xf numFmtId="178" fontId="14" fillId="0" borderId="1" xfId="4" applyNumberFormat="1" applyFont="1" applyFill="1" applyBorder="1" applyAlignment="1" applyProtection="1">
      <alignment horizontal="center" vertical="center"/>
    </xf>
    <xf numFmtId="41" fontId="14" fillId="0" borderId="1" xfId="6" applyNumberFormat="1" applyFont="1" applyFill="1" applyBorder="1" applyAlignment="1" applyProtection="1">
      <alignment horizontal="right" vertical="center" indent="1"/>
      <protection hidden="1"/>
    </xf>
    <xf numFmtId="41" fontId="14" fillId="0" borderId="11" xfId="6" applyNumberFormat="1" applyFont="1" applyFill="1" applyBorder="1" applyAlignment="1" applyProtection="1">
      <alignment horizontal="right" vertical="center" indent="1"/>
      <protection hidden="1"/>
    </xf>
    <xf numFmtId="177" fontId="16" fillId="0" borderId="8" xfId="4" applyNumberFormat="1" applyFont="1" applyFill="1" applyBorder="1" applyProtection="1">
      <alignment vertical="center"/>
      <protection hidden="1"/>
    </xf>
    <xf numFmtId="177" fontId="14" fillId="0" borderId="8" xfId="4" applyNumberFormat="1" applyFont="1" applyFill="1" applyBorder="1" applyAlignment="1" applyProtection="1">
      <alignment vertical="center"/>
      <protection hidden="1"/>
    </xf>
    <xf numFmtId="181" fontId="14" fillId="0" borderId="8" xfId="6" applyNumberFormat="1" applyFont="1" applyFill="1" applyBorder="1" applyAlignment="1" applyProtection="1">
      <alignment horizontal="left" vertical="center"/>
      <protection hidden="1"/>
    </xf>
    <xf numFmtId="177" fontId="17" fillId="0" borderId="8" xfId="4" applyNumberFormat="1" applyFont="1" applyFill="1" applyBorder="1" applyAlignment="1" applyProtection="1">
      <alignment vertical="center" wrapText="1"/>
      <protection hidden="1"/>
    </xf>
    <xf numFmtId="177" fontId="14" fillId="0" borderId="8" xfId="4" applyNumberFormat="1" applyFont="1" applyFill="1" applyBorder="1" applyAlignment="1" applyProtection="1">
      <alignment horizontal="right" vertical="center"/>
      <protection hidden="1"/>
    </xf>
    <xf numFmtId="182" fontId="14" fillId="0" borderId="8" xfId="4" applyNumberFormat="1" applyFont="1" applyFill="1" applyBorder="1" applyAlignment="1" applyProtection="1">
      <alignment horizontal="center" vertical="center" shrinkToFit="1"/>
    </xf>
    <xf numFmtId="178" fontId="14" fillId="0" borderId="8" xfId="4" applyNumberFormat="1" applyFont="1" applyFill="1" applyBorder="1" applyAlignment="1" applyProtection="1">
      <alignment horizontal="center" vertical="center" shrinkToFit="1"/>
    </xf>
    <xf numFmtId="177" fontId="14" fillId="0" borderId="8" xfId="4" applyNumberFormat="1" applyFont="1" applyFill="1" applyBorder="1" applyAlignment="1" applyProtection="1">
      <alignment horizontal="right"/>
      <protection hidden="1"/>
    </xf>
    <xf numFmtId="178" fontId="14" fillId="0" borderId="8" xfId="4" applyNumberFormat="1" applyFont="1" applyFill="1" applyBorder="1" applyAlignment="1" applyProtection="1">
      <alignment horizontal="right" vertical="center"/>
    </xf>
    <xf numFmtId="178" fontId="14" fillId="0" borderId="8" xfId="4" applyNumberFormat="1" applyFont="1" applyFill="1" applyBorder="1" applyAlignment="1" applyProtection="1">
      <alignment horizontal="center" vertical="center"/>
    </xf>
    <xf numFmtId="41" fontId="14" fillId="0" borderId="8" xfId="6" applyNumberFormat="1" applyFont="1" applyFill="1" applyBorder="1" applyAlignment="1" applyProtection="1">
      <alignment horizontal="right" vertical="center" indent="1"/>
      <protection hidden="1"/>
    </xf>
    <xf numFmtId="177" fontId="14" fillId="0" borderId="11" xfId="4" applyNumberFormat="1" applyFont="1" applyFill="1" applyBorder="1" applyProtection="1">
      <alignment vertical="center"/>
      <protection hidden="1"/>
    </xf>
    <xf numFmtId="0" fontId="14" fillId="0" borderId="12" xfId="6" applyNumberFormat="1" applyFont="1" applyFill="1" applyBorder="1" applyAlignment="1" applyProtection="1">
      <alignment vertical="top" wrapText="1"/>
      <protection hidden="1"/>
    </xf>
    <xf numFmtId="0" fontId="14" fillId="0" borderId="0" xfId="6" applyNumberFormat="1" applyFont="1" applyFill="1" applyBorder="1" applyAlignment="1" applyProtection="1">
      <alignment horizontal="right" vertical="center" indent="1"/>
      <protection hidden="1"/>
    </xf>
    <xf numFmtId="0" fontId="14" fillId="0" borderId="7" xfId="11" applyFont="1" applyBorder="1">
      <alignment vertical="center"/>
    </xf>
    <xf numFmtId="0" fontId="14" fillId="3" borderId="8" xfId="11" applyFont="1" applyFill="1" applyBorder="1" applyAlignment="1">
      <alignment horizontal="left" vertical="center"/>
    </xf>
    <xf numFmtId="0" fontId="14" fillId="3" borderId="8" xfId="11" applyFont="1" applyFill="1" applyBorder="1">
      <alignment vertical="center"/>
    </xf>
    <xf numFmtId="0" fontId="14" fillId="0" borderId="8" xfId="11" applyFont="1" applyBorder="1">
      <alignment vertical="center"/>
    </xf>
    <xf numFmtId="0" fontId="14" fillId="0" borderId="9" xfId="11" applyFont="1" applyBorder="1" applyAlignment="1">
      <alignment horizontal="right" vertical="center"/>
    </xf>
    <xf numFmtId="0" fontId="14" fillId="0" borderId="12" xfId="11" applyFont="1" applyBorder="1">
      <alignment vertical="center"/>
    </xf>
    <xf numFmtId="0" fontId="14" fillId="3" borderId="0" xfId="11" applyFont="1" applyFill="1" applyBorder="1" applyAlignment="1">
      <alignment horizontal="left" vertical="center"/>
    </xf>
    <xf numFmtId="0" fontId="14" fillId="3" borderId="0" xfId="11" applyFont="1" applyFill="1" applyBorder="1">
      <alignment vertical="center"/>
    </xf>
    <xf numFmtId="0" fontId="14" fillId="0" borderId="0" xfId="11" applyFont="1" applyBorder="1">
      <alignment vertical="center"/>
    </xf>
    <xf numFmtId="0" fontId="14" fillId="0" borderId="22" xfId="11" applyFont="1" applyBorder="1" applyAlignment="1">
      <alignment horizontal="right" vertical="center"/>
    </xf>
    <xf numFmtId="0" fontId="14" fillId="0" borderId="22" xfId="11" applyFont="1" applyBorder="1">
      <alignment vertical="center"/>
    </xf>
    <xf numFmtId="0" fontId="14" fillId="3" borderId="0" xfId="11" applyFont="1" applyFill="1" applyBorder="1" applyAlignment="1">
      <alignment vertical="center"/>
    </xf>
    <xf numFmtId="0" fontId="14" fillId="3" borderId="0" xfId="11" applyFont="1" applyFill="1" applyBorder="1" applyAlignment="1">
      <alignment horizontal="right" vertical="center"/>
    </xf>
    <xf numFmtId="0" fontId="14" fillId="0" borderId="0" xfId="11" applyFont="1" applyBorder="1" applyAlignment="1">
      <alignment horizontal="right" vertical="center"/>
    </xf>
    <xf numFmtId="0" fontId="16" fillId="3" borderId="0" xfId="11" applyFont="1" applyFill="1" applyBorder="1">
      <alignment vertical="center"/>
    </xf>
    <xf numFmtId="0" fontId="14" fillId="0" borderId="10" xfId="11" applyFont="1" applyBorder="1">
      <alignment vertical="center"/>
    </xf>
    <xf numFmtId="0" fontId="14" fillId="0" borderId="1" xfId="11" applyFont="1" applyFill="1" applyBorder="1" applyAlignment="1">
      <alignment vertical="center" wrapText="1" shrinkToFit="1"/>
    </xf>
    <xf numFmtId="0" fontId="14" fillId="0" borderId="11" xfId="11" applyFont="1" applyBorder="1">
      <alignment vertical="center"/>
    </xf>
    <xf numFmtId="0" fontId="14" fillId="0" borderId="12" xfId="11" applyFont="1" applyFill="1" applyBorder="1">
      <alignment vertical="center"/>
    </xf>
    <xf numFmtId="0" fontId="14" fillId="0" borderId="22" xfId="11" applyFont="1" applyFill="1" applyBorder="1">
      <alignment vertical="center"/>
    </xf>
    <xf numFmtId="0" fontId="14" fillId="3" borderId="1" xfId="11" applyFont="1" applyFill="1" applyBorder="1">
      <alignment vertical="center"/>
    </xf>
    <xf numFmtId="0" fontId="14" fillId="0" borderId="1" xfId="11" applyFont="1" applyBorder="1">
      <alignment vertical="center"/>
    </xf>
    <xf numFmtId="0" fontId="31" fillId="0" borderId="0" xfId="11" applyFont="1">
      <alignment vertical="center"/>
    </xf>
    <xf numFmtId="0" fontId="38" fillId="2" borderId="23" xfId="16" applyFont="1" applyFill="1" applyBorder="1" applyAlignment="1" applyProtection="1">
      <alignment horizontal="center" vertical="center"/>
      <protection locked="0"/>
    </xf>
    <xf numFmtId="0" fontId="38" fillId="2" borderId="24" xfId="16" applyFont="1" applyFill="1" applyBorder="1" applyAlignment="1" applyProtection="1">
      <alignment horizontal="center" vertical="center"/>
      <protection locked="0"/>
    </xf>
    <xf numFmtId="0" fontId="38" fillId="2" borderId="33" xfId="16" applyFont="1" applyFill="1" applyBorder="1" applyAlignment="1" applyProtection="1">
      <alignment horizontal="center" vertical="center"/>
      <protection locked="0"/>
    </xf>
    <xf numFmtId="0" fontId="14" fillId="0" borderId="7" xfId="16" applyFont="1" applyBorder="1">
      <alignment vertical="center"/>
    </xf>
    <xf numFmtId="0" fontId="14" fillId="0" borderId="8" xfId="16" applyFont="1" applyBorder="1">
      <alignment vertical="center"/>
    </xf>
    <xf numFmtId="0" fontId="14" fillId="0" borderId="9" xfId="16" applyFont="1" applyBorder="1" applyAlignment="1">
      <alignment horizontal="right" vertical="center"/>
    </xf>
    <xf numFmtId="0" fontId="14" fillId="0" borderId="12" xfId="16" applyFont="1" applyBorder="1">
      <alignment vertical="center"/>
    </xf>
    <xf numFmtId="0" fontId="14" fillId="0" borderId="0" xfId="16" applyFont="1" applyBorder="1">
      <alignment vertical="center"/>
    </xf>
    <xf numFmtId="0" fontId="14" fillId="0" borderId="22" xfId="16" applyFont="1" applyBorder="1">
      <alignment vertical="center"/>
    </xf>
    <xf numFmtId="0" fontId="16" fillId="0" borderId="0" xfId="16" applyFont="1" applyBorder="1" applyAlignment="1">
      <alignment horizontal="right" vertical="center"/>
    </xf>
    <xf numFmtId="0" fontId="16" fillId="0" borderId="12" xfId="16" applyFont="1" applyBorder="1">
      <alignment vertical="center"/>
    </xf>
    <xf numFmtId="0" fontId="16" fillId="0" borderId="0" xfId="16" applyFont="1" applyBorder="1">
      <alignment vertical="center"/>
    </xf>
    <xf numFmtId="0" fontId="30" fillId="0" borderId="0" xfId="16" applyFont="1" applyBorder="1">
      <alignment vertical="center"/>
    </xf>
    <xf numFmtId="0" fontId="17" fillId="0" borderId="0" xfId="16" applyFont="1" applyBorder="1" applyAlignment="1">
      <alignment horizontal="left" vertical="center" indent="1"/>
    </xf>
    <xf numFmtId="0" fontId="14" fillId="0" borderId="10" xfId="16" applyFont="1" applyBorder="1">
      <alignment vertical="center"/>
    </xf>
    <xf numFmtId="0" fontId="14" fillId="0" borderId="1" xfId="16" applyFont="1" applyBorder="1">
      <alignment vertical="center"/>
    </xf>
    <xf numFmtId="0" fontId="14" fillId="0" borderId="11" xfId="16" applyFont="1" applyBorder="1">
      <alignment vertical="center"/>
    </xf>
    <xf numFmtId="0" fontId="31" fillId="0" borderId="0" xfId="11" applyFont="1" applyFill="1">
      <alignment vertical="center"/>
    </xf>
    <xf numFmtId="0" fontId="14" fillId="0" borderId="7" xfId="0" applyFont="1" applyBorder="1" applyAlignment="1">
      <alignment horizontal="center" vertical="center"/>
    </xf>
    <xf numFmtId="0" fontId="14" fillId="0" borderId="8" xfId="0" applyFont="1" applyBorder="1" applyAlignment="1">
      <alignment horizontal="center" vertical="center"/>
    </xf>
    <xf numFmtId="0" fontId="14" fillId="0" borderId="9" xfId="0" applyFont="1" applyBorder="1" applyAlignment="1">
      <alignment horizontal="right" vertical="center"/>
    </xf>
    <xf numFmtId="0" fontId="14" fillId="0" borderId="12" xfId="0" applyFont="1" applyBorder="1" applyAlignment="1">
      <alignment horizontal="center" vertical="center"/>
    </xf>
    <xf numFmtId="0" fontId="14" fillId="0" borderId="22" xfId="0" applyFont="1" applyBorder="1" applyAlignment="1">
      <alignment horizontal="center" vertical="center"/>
    </xf>
    <xf numFmtId="0" fontId="14" fillId="0" borderId="12" xfId="0" applyFont="1" applyBorder="1" applyAlignment="1">
      <alignment vertical="center"/>
    </xf>
    <xf numFmtId="0" fontId="14" fillId="0" borderId="22" xfId="0" applyFont="1" applyBorder="1" applyAlignment="1">
      <alignment vertical="center"/>
    </xf>
    <xf numFmtId="0" fontId="14" fillId="0" borderId="0" xfId="0" applyFont="1" applyBorder="1" applyAlignment="1">
      <alignment horizontal="right" vertical="center"/>
    </xf>
    <xf numFmtId="0" fontId="16" fillId="0" borderId="0" xfId="0" applyFont="1" applyBorder="1" applyAlignment="1">
      <alignment horizontal="left" vertical="center"/>
    </xf>
    <xf numFmtId="0" fontId="14" fillId="0" borderId="12" xfId="0" applyFont="1" applyBorder="1" applyAlignment="1">
      <alignment horizontal="left" vertical="center"/>
    </xf>
    <xf numFmtId="0" fontId="14" fillId="0" borderId="0" xfId="0" quotePrefix="1" applyFont="1" applyBorder="1" applyAlignment="1">
      <alignment horizontal="center" vertical="center"/>
    </xf>
    <xf numFmtId="0" fontId="14" fillId="0" borderId="0" xfId="0" applyFont="1" applyBorder="1" applyAlignment="1">
      <alignment horizontal="left" vertical="center"/>
    </xf>
    <xf numFmtId="0" fontId="14" fillId="0" borderId="0" xfId="0" applyFont="1" applyBorder="1" applyAlignment="1">
      <alignment vertical="center" shrinkToFit="1"/>
    </xf>
    <xf numFmtId="0" fontId="14" fillId="0" borderId="0" xfId="0" applyFont="1" applyBorder="1" applyAlignment="1">
      <alignment vertical="center" shrinkToFit="1"/>
    </xf>
    <xf numFmtId="0" fontId="14" fillId="0" borderId="22" xfId="0" applyFont="1" applyBorder="1" applyAlignment="1">
      <alignment vertical="center" shrinkToFit="1"/>
    </xf>
    <xf numFmtId="0" fontId="14" fillId="0" borderId="10" xfId="0" applyFont="1" applyBorder="1" applyAlignment="1">
      <alignment horizontal="center" vertical="center"/>
    </xf>
    <xf numFmtId="0" fontId="14" fillId="0" borderId="1" xfId="0" applyFont="1" applyBorder="1" applyAlignment="1">
      <alignment vertical="center"/>
    </xf>
    <xf numFmtId="0" fontId="14" fillId="0" borderId="1" xfId="0" quotePrefix="1" applyFont="1" applyBorder="1" applyAlignment="1">
      <alignment horizontal="center" vertical="center"/>
    </xf>
    <xf numFmtId="0" fontId="14" fillId="0" borderId="1" xfId="0" applyFont="1" applyBorder="1" applyAlignment="1">
      <alignment horizontal="left" vertical="center"/>
    </xf>
    <xf numFmtId="0" fontId="14" fillId="0" borderId="1" xfId="0" applyFont="1" applyBorder="1" applyAlignment="1">
      <alignment horizontal="center" vertical="center"/>
    </xf>
    <xf numFmtId="0" fontId="14" fillId="0" borderId="11" xfId="0" applyFont="1" applyBorder="1" applyAlignment="1">
      <alignment horizontal="center" vertical="center"/>
    </xf>
    <xf numFmtId="0" fontId="38" fillId="0" borderId="2" xfId="0" applyFont="1" applyFill="1" applyBorder="1" applyAlignment="1" applyProtection="1">
      <alignment horizontal="center" vertical="center"/>
      <protection locked="0"/>
    </xf>
    <xf numFmtId="0" fontId="31" fillId="0" borderId="0" xfId="0" applyFont="1" applyAlignment="1">
      <alignment horizontal="center" vertical="center"/>
    </xf>
    <xf numFmtId="178" fontId="38" fillId="0" borderId="6" xfId="0" applyNumberFormat="1" applyFont="1" applyFill="1" applyBorder="1" applyAlignment="1" applyProtection="1">
      <alignment horizontal="center" vertical="center"/>
      <protection locked="0"/>
    </xf>
    <xf numFmtId="178" fontId="38" fillId="0" borderId="7" xfId="0" applyNumberFormat="1" applyFont="1" applyFill="1" applyBorder="1" applyAlignment="1" applyProtection="1">
      <alignment horizontal="center" vertical="center"/>
      <protection locked="0"/>
    </xf>
    <xf numFmtId="178" fontId="38" fillId="0" borderId="37" xfId="0" applyNumberFormat="1" applyFont="1" applyFill="1" applyBorder="1" applyAlignment="1" applyProtection="1">
      <alignment horizontal="center" vertical="center"/>
      <protection locked="0"/>
    </xf>
    <xf numFmtId="178" fontId="38" fillId="0" borderId="13" xfId="0" applyNumberFormat="1" applyFont="1" applyFill="1" applyBorder="1" applyAlignment="1" applyProtection="1">
      <alignment horizontal="center" vertical="center"/>
      <protection locked="0"/>
    </xf>
    <xf numFmtId="178" fontId="38" fillId="0" borderId="127" xfId="0" applyNumberFormat="1" applyFont="1" applyFill="1" applyBorder="1" applyAlignment="1" applyProtection="1">
      <alignment horizontal="center" vertical="center"/>
      <protection locked="0"/>
    </xf>
    <xf numFmtId="38" fontId="38" fillId="0" borderId="8" xfId="1" applyFont="1" applyFill="1" applyBorder="1" applyAlignment="1" applyProtection="1">
      <alignment vertical="center"/>
      <protection locked="0"/>
    </xf>
    <xf numFmtId="38" fontId="38" fillId="0" borderId="126" xfId="1" applyFont="1" applyFill="1" applyBorder="1" applyAlignment="1" applyProtection="1">
      <alignment vertical="center"/>
      <protection locked="0"/>
    </xf>
    <xf numFmtId="0" fontId="38" fillId="3" borderId="1" xfId="0" applyFont="1" applyFill="1" applyBorder="1" applyAlignment="1" applyProtection="1">
      <alignment horizontal="center" vertical="center"/>
      <protection locked="0"/>
    </xf>
    <xf numFmtId="0" fontId="10" fillId="3" borderId="7" xfId="0" applyFont="1" applyFill="1" applyBorder="1" applyAlignment="1" applyProtection="1">
      <alignment vertical="center"/>
    </xf>
    <xf numFmtId="0" fontId="10" fillId="3" borderId="8" xfId="0" applyFont="1" applyFill="1" applyBorder="1" applyAlignment="1" applyProtection="1">
      <alignment vertical="center"/>
    </xf>
    <xf numFmtId="0" fontId="10" fillId="3" borderId="8" xfId="0" applyFont="1" applyFill="1" applyBorder="1" applyAlignment="1" applyProtection="1">
      <alignment horizontal="right" vertical="center"/>
    </xf>
    <xf numFmtId="58" fontId="10" fillId="3" borderId="8" xfId="0" quotePrefix="1" applyNumberFormat="1" applyFont="1" applyFill="1" applyBorder="1" applyAlignment="1" applyProtection="1">
      <alignment vertical="center"/>
    </xf>
    <xf numFmtId="58" fontId="10" fillId="3" borderId="8" xfId="0" applyNumberFormat="1" applyFont="1" applyFill="1" applyBorder="1" applyAlignment="1" applyProtection="1">
      <alignment vertical="center"/>
    </xf>
    <xf numFmtId="0" fontId="14" fillId="3" borderId="9" xfId="0" applyFont="1" applyFill="1" applyBorder="1" applyAlignment="1" applyProtection="1">
      <alignment horizontal="right" vertical="center"/>
    </xf>
    <xf numFmtId="0" fontId="10" fillId="3" borderId="12" xfId="0" applyFont="1" applyFill="1" applyBorder="1" applyAlignment="1" applyProtection="1">
      <alignment vertical="center"/>
    </xf>
    <xf numFmtId="0" fontId="10" fillId="3" borderId="22" xfId="0" applyFont="1" applyFill="1" applyBorder="1" applyAlignment="1" applyProtection="1">
      <alignment vertical="center"/>
    </xf>
    <xf numFmtId="178" fontId="10" fillId="3" borderId="22" xfId="0" applyNumberFormat="1" applyFont="1" applyFill="1" applyBorder="1" applyAlignment="1" applyProtection="1">
      <alignment vertical="center"/>
      <protection locked="0"/>
    </xf>
    <xf numFmtId="0" fontId="10" fillId="0" borderId="12" xfId="0" applyFont="1" applyBorder="1" applyAlignment="1" applyProtection="1">
      <alignment vertical="center"/>
    </xf>
    <xf numFmtId="38" fontId="10" fillId="3" borderId="22" xfId="6" applyFont="1" applyFill="1" applyBorder="1" applyAlignment="1" applyProtection="1">
      <alignment shrinkToFit="1"/>
    </xf>
    <xf numFmtId="0" fontId="10" fillId="3" borderId="10" xfId="0" applyFont="1" applyFill="1" applyBorder="1" applyAlignment="1" applyProtection="1">
      <alignment vertical="center"/>
    </xf>
    <xf numFmtId="0" fontId="10" fillId="3" borderId="1" xfId="0" applyFont="1" applyFill="1" applyBorder="1" applyAlignment="1" applyProtection="1">
      <alignment horizontal="left" vertical="center"/>
    </xf>
    <xf numFmtId="0" fontId="10" fillId="3" borderId="1" xfId="0" applyFont="1" applyFill="1" applyBorder="1" applyAlignment="1" applyProtection="1">
      <alignment vertical="center"/>
    </xf>
    <xf numFmtId="0" fontId="10" fillId="3" borderId="1" xfId="0" applyFont="1" applyFill="1" applyBorder="1" applyAlignment="1" applyProtection="1">
      <alignment horizontal="center" vertical="center" shrinkToFit="1"/>
    </xf>
    <xf numFmtId="0" fontId="10" fillId="3" borderId="1" xfId="0" applyFont="1" applyFill="1" applyBorder="1" applyAlignment="1" applyProtection="1">
      <alignment horizontal="right" vertical="center" shrinkToFit="1"/>
    </xf>
    <xf numFmtId="0" fontId="10" fillId="3" borderId="11" xfId="0" applyFont="1" applyFill="1" applyBorder="1" applyAlignment="1" applyProtection="1">
      <alignment vertical="center"/>
    </xf>
    <xf numFmtId="0" fontId="31" fillId="3" borderId="0" xfId="0" applyFont="1" applyFill="1" applyAlignment="1" applyProtection="1">
      <alignment vertical="center"/>
    </xf>
    <xf numFmtId="0" fontId="31" fillId="0" borderId="0" xfId="0" applyFont="1" applyAlignment="1" applyProtection="1">
      <alignment vertical="center"/>
    </xf>
    <xf numFmtId="0" fontId="31" fillId="3" borderId="0" xfId="0" applyFont="1" applyFill="1" applyBorder="1" applyAlignment="1" applyProtection="1">
      <alignment vertical="center"/>
    </xf>
    <xf numFmtId="38" fontId="38" fillId="2" borderId="51" xfId="7" applyFont="1" applyFill="1" applyBorder="1" applyAlignment="1" applyProtection="1">
      <alignment horizontal="center" vertical="center"/>
      <protection locked="0"/>
    </xf>
    <xf numFmtId="38" fontId="14" fillId="0" borderId="7" xfId="7" applyFont="1" applyBorder="1">
      <alignment vertical="center"/>
    </xf>
    <xf numFmtId="38" fontId="21" fillId="0" borderId="8" xfId="7" applyFont="1" applyBorder="1">
      <alignment vertical="center"/>
    </xf>
    <xf numFmtId="38" fontId="14" fillId="0" borderId="8" xfId="7" applyFont="1" applyBorder="1">
      <alignment vertical="center"/>
    </xf>
    <xf numFmtId="38" fontId="14" fillId="0" borderId="9" xfId="7" applyFont="1" applyBorder="1" applyAlignment="1">
      <alignment horizontal="right" vertical="center"/>
    </xf>
    <xf numFmtId="38" fontId="14" fillId="0" borderId="12" xfId="7" applyFont="1" applyBorder="1">
      <alignment vertical="center"/>
    </xf>
    <xf numFmtId="38" fontId="14" fillId="0" borderId="0" xfId="7" applyFont="1" applyBorder="1">
      <alignment vertical="center"/>
    </xf>
    <xf numFmtId="38" fontId="14" fillId="0" borderId="22" xfId="7" applyFont="1" applyBorder="1">
      <alignment vertical="center"/>
    </xf>
    <xf numFmtId="38" fontId="14" fillId="0" borderId="0" xfId="7" applyFont="1" applyBorder="1" applyAlignment="1">
      <alignment horizontal="right" vertical="center"/>
    </xf>
    <xf numFmtId="38" fontId="16" fillId="0" borderId="0" xfId="7" applyFont="1" applyBorder="1">
      <alignment vertical="center"/>
    </xf>
    <xf numFmtId="38" fontId="17" fillId="0" borderId="0" xfId="7" applyFont="1" applyBorder="1" applyAlignment="1">
      <alignment horizontal="right" vertical="center"/>
    </xf>
    <xf numFmtId="38" fontId="14" fillId="0" borderId="0" xfId="7" applyFont="1" applyBorder="1" applyAlignment="1">
      <alignment vertical="center"/>
    </xf>
    <xf numFmtId="38" fontId="14" fillId="0" borderId="0" xfId="7" applyFont="1" applyBorder="1" applyAlignment="1">
      <alignment horizontal="center" vertical="center"/>
    </xf>
    <xf numFmtId="38" fontId="14" fillId="0" borderId="10" xfId="7" applyFont="1" applyBorder="1">
      <alignment vertical="center"/>
    </xf>
    <xf numFmtId="38" fontId="14" fillId="0" borderId="1" xfId="7" applyFont="1" applyBorder="1">
      <alignment vertical="center"/>
    </xf>
    <xf numFmtId="38" fontId="14" fillId="0" borderId="11" xfId="7" applyFont="1" applyBorder="1">
      <alignment vertical="center"/>
    </xf>
    <xf numFmtId="0" fontId="31" fillId="0" borderId="12" xfId="0" applyFont="1" applyBorder="1" applyAlignment="1">
      <alignment vertical="center" wrapText="1"/>
    </xf>
    <xf numFmtId="0" fontId="38" fillId="2" borderId="11" xfId="8" applyFont="1" applyFill="1" applyBorder="1" applyAlignment="1" applyProtection="1">
      <alignment horizontal="center" vertical="center"/>
      <protection locked="0"/>
    </xf>
    <xf numFmtId="0" fontId="38" fillId="2" borderId="5" xfId="8" applyFont="1" applyFill="1" applyBorder="1" applyAlignment="1" applyProtection="1">
      <alignment horizontal="center" vertical="center"/>
      <protection locked="0"/>
    </xf>
    <xf numFmtId="0" fontId="38" fillId="2" borderId="83" xfId="8" applyFont="1" applyFill="1" applyBorder="1" applyAlignment="1" applyProtection="1">
      <alignment horizontal="center" vertical="center" shrinkToFit="1"/>
      <protection locked="0"/>
    </xf>
    <xf numFmtId="0" fontId="38" fillId="2" borderId="138" xfId="8" applyFont="1" applyFill="1" applyBorder="1" applyAlignment="1" applyProtection="1">
      <alignment horizontal="center" vertical="center" shrinkToFit="1"/>
      <protection locked="0"/>
    </xf>
    <xf numFmtId="38" fontId="38" fillId="2" borderId="49" xfId="1" applyFont="1" applyFill="1" applyBorder="1" applyProtection="1">
      <alignment vertical="center"/>
      <protection locked="0"/>
    </xf>
    <xf numFmtId="0" fontId="38" fillId="2" borderId="85" xfId="8" applyFont="1" applyFill="1" applyBorder="1" applyAlignment="1" applyProtection="1">
      <alignment horizontal="center" vertical="center" shrinkToFit="1"/>
      <protection locked="0"/>
    </xf>
    <xf numFmtId="0" fontId="38" fillId="2" borderId="139" xfId="8" applyFont="1" applyFill="1" applyBorder="1" applyAlignment="1" applyProtection="1">
      <alignment horizontal="center" vertical="center" shrinkToFit="1"/>
      <protection locked="0"/>
    </xf>
    <xf numFmtId="38" fontId="38" fillId="2" borderId="4" xfId="1" applyFont="1" applyFill="1" applyBorder="1" applyProtection="1">
      <alignment vertical="center"/>
      <protection locked="0"/>
    </xf>
    <xf numFmtId="38" fontId="38" fillId="2" borderId="94" xfId="1" applyFont="1" applyFill="1" applyBorder="1" applyProtection="1">
      <alignment vertical="center"/>
      <protection locked="0"/>
    </xf>
    <xf numFmtId="38" fontId="38" fillId="2" borderId="3" xfId="1" applyFont="1" applyFill="1" applyBorder="1" applyProtection="1">
      <alignment vertical="center"/>
      <protection locked="0"/>
    </xf>
    <xf numFmtId="0" fontId="14" fillId="0" borderId="7" xfId="8" applyFont="1" applyFill="1" applyBorder="1">
      <alignment vertical="center"/>
    </xf>
    <xf numFmtId="0" fontId="14" fillId="0" borderId="8" xfId="8" applyFont="1" applyFill="1" applyBorder="1">
      <alignment vertical="center"/>
    </xf>
    <xf numFmtId="0" fontId="14" fillId="0" borderId="8" xfId="8" applyFont="1" applyFill="1" applyBorder="1" applyAlignment="1">
      <alignment horizontal="right" vertical="center"/>
    </xf>
    <xf numFmtId="0" fontId="14" fillId="0" borderId="9" xfId="8" applyFont="1" applyFill="1" applyBorder="1">
      <alignment vertical="center"/>
    </xf>
    <xf numFmtId="0" fontId="14" fillId="0" borderId="12" xfId="8" applyFont="1" applyFill="1" applyBorder="1">
      <alignment vertical="center"/>
    </xf>
    <xf numFmtId="0" fontId="14" fillId="0" borderId="0" xfId="8" applyFont="1" applyFill="1" applyBorder="1">
      <alignment vertical="center"/>
    </xf>
    <xf numFmtId="0" fontId="14" fillId="0" borderId="22" xfId="8" applyFont="1" applyFill="1" applyBorder="1">
      <alignment vertical="center"/>
    </xf>
    <xf numFmtId="0" fontId="14" fillId="0" borderId="0" xfId="8" applyFont="1" applyFill="1" applyBorder="1" applyAlignment="1">
      <alignment horizontal="right" vertical="center"/>
    </xf>
    <xf numFmtId="0" fontId="14" fillId="0" borderId="10" xfId="8" applyFont="1" applyFill="1" applyBorder="1">
      <alignment vertical="center"/>
    </xf>
    <xf numFmtId="0" fontId="14" fillId="0" borderId="1" xfId="8" applyFont="1" applyFill="1" applyBorder="1" applyAlignment="1">
      <alignment horizontal="left" vertical="center"/>
    </xf>
    <xf numFmtId="0" fontId="14" fillId="0" borderId="1" xfId="8" applyFont="1" applyFill="1" applyBorder="1" applyAlignment="1">
      <alignment horizontal="center" vertical="center"/>
    </xf>
    <xf numFmtId="0" fontId="14" fillId="0" borderId="11" xfId="8" applyFont="1" applyFill="1" applyBorder="1">
      <alignment vertical="center"/>
    </xf>
    <xf numFmtId="38" fontId="33" fillId="0" borderId="89" xfId="37" applyFont="1" applyBorder="1" applyAlignment="1">
      <alignment horizontal="center" vertical="center"/>
    </xf>
    <xf numFmtId="38" fontId="33" fillId="4" borderId="4" xfId="37" applyFont="1" applyFill="1" applyBorder="1" applyAlignment="1">
      <alignment horizontal="center" vertical="center" wrapText="1"/>
    </xf>
    <xf numFmtId="38" fontId="33" fillId="4" borderId="5" xfId="37" applyFont="1" applyFill="1" applyBorder="1" applyAlignment="1">
      <alignment horizontal="center" vertical="center" wrapText="1"/>
    </xf>
    <xf numFmtId="0" fontId="42" fillId="0" borderId="0" xfId="2" applyFont="1">
      <alignment vertical="center"/>
    </xf>
    <xf numFmtId="0" fontId="33" fillId="0" borderId="7" xfId="36" applyFont="1" applyBorder="1">
      <alignment vertical="center"/>
    </xf>
    <xf numFmtId="0" fontId="32" fillId="0" borderId="9" xfId="36" applyFont="1" applyBorder="1" applyAlignment="1">
      <alignment horizontal="center" vertical="center"/>
    </xf>
    <xf numFmtId="0" fontId="33" fillId="0" borderId="12" xfId="36" applyFont="1" applyBorder="1">
      <alignment vertical="center"/>
    </xf>
    <xf numFmtId="0" fontId="33" fillId="0" borderId="22" xfId="36" applyFont="1" applyBorder="1">
      <alignment vertical="center"/>
    </xf>
    <xf numFmtId="38" fontId="33" fillId="0" borderId="22" xfId="37" applyFont="1" applyFill="1" applyBorder="1" applyAlignment="1">
      <alignment horizontal="center" vertical="center"/>
    </xf>
    <xf numFmtId="38" fontId="34" fillId="0" borderId="22" xfId="37" applyFont="1" applyFill="1" applyBorder="1" applyAlignment="1">
      <alignment horizontal="center" vertical="center" wrapText="1"/>
    </xf>
    <xf numFmtId="38" fontId="34" fillId="0" borderId="89" xfId="37" applyFont="1" applyFill="1" applyBorder="1" applyAlignment="1">
      <alignment horizontal="center" vertical="center" wrapText="1"/>
    </xf>
    <xf numFmtId="38" fontId="33" fillId="0" borderId="22" xfId="37" applyFont="1" applyBorder="1" applyAlignment="1">
      <alignment horizontal="center" vertical="center"/>
    </xf>
    <xf numFmtId="38" fontId="33" fillId="0" borderId="22" xfId="37" applyFont="1" applyBorder="1">
      <alignment vertical="center"/>
    </xf>
    <xf numFmtId="38" fontId="33" fillId="0" borderId="22" xfId="37" applyFont="1" applyBorder="1" applyAlignment="1">
      <alignment horizontal="right" vertical="center"/>
    </xf>
    <xf numFmtId="0" fontId="33" fillId="0" borderId="10" xfId="36" applyFont="1" applyBorder="1">
      <alignment vertical="center"/>
    </xf>
    <xf numFmtId="0" fontId="33" fillId="0" borderId="11" xfId="36" applyFont="1" applyBorder="1">
      <alignment vertical="center"/>
    </xf>
    <xf numFmtId="0" fontId="31" fillId="0" borderId="0" xfId="15" applyFont="1" applyAlignment="1">
      <alignment horizontal="left" vertical="center" wrapText="1"/>
    </xf>
    <xf numFmtId="0" fontId="33" fillId="0" borderId="8" xfId="36" applyFont="1" applyBorder="1">
      <alignment vertical="center"/>
    </xf>
    <xf numFmtId="0" fontId="31" fillId="0" borderId="0" xfId="15" applyFont="1" applyBorder="1" applyAlignment="1">
      <alignment vertical="center" wrapText="1"/>
    </xf>
    <xf numFmtId="0" fontId="33" fillId="0" borderId="1" xfId="36" applyFont="1" applyBorder="1" applyAlignment="1">
      <alignment horizontal="right" vertical="center"/>
    </xf>
    <xf numFmtId="0" fontId="35" fillId="3" borderId="2" xfId="0" applyFont="1" applyFill="1" applyBorder="1" applyAlignment="1" applyProtection="1">
      <alignment horizontal="center" vertical="center"/>
      <protection locked="0"/>
    </xf>
    <xf numFmtId="0" fontId="14" fillId="0" borderId="3" xfId="10" applyFont="1" applyFill="1" applyBorder="1" applyAlignment="1">
      <alignment vertical="center" shrinkToFit="1"/>
    </xf>
    <xf numFmtId="0" fontId="14" fillId="0" borderId="4" xfId="10" applyFont="1" applyFill="1" applyBorder="1" applyAlignment="1">
      <alignment vertical="center" shrinkToFit="1"/>
    </xf>
    <xf numFmtId="0" fontId="14" fillId="0" borderId="5" xfId="10" applyFont="1" applyFill="1" applyBorder="1" applyAlignment="1">
      <alignment vertical="center" shrinkToFit="1"/>
    </xf>
    <xf numFmtId="38" fontId="38" fillId="0" borderId="3" xfId="1" applyFont="1" applyFill="1" applyBorder="1" applyAlignment="1">
      <alignment vertical="center"/>
    </xf>
    <xf numFmtId="38" fontId="38" fillId="0" borderId="4" xfId="1" applyFont="1" applyFill="1" applyBorder="1" applyAlignment="1">
      <alignment vertical="center"/>
    </xf>
    <xf numFmtId="0" fontId="14" fillId="0" borderId="28" xfId="10" applyFont="1" applyFill="1" applyBorder="1" applyAlignment="1">
      <alignment vertical="center" wrapText="1"/>
    </xf>
    <xf numFmtId="0" fontId="14" fillId="0" borderId="29" xfId="10" applyFont="1" applyFill="1" applyBorder="1" applyAlignment="1">
      <alignment vertical="center" wrapText="1"/>
    </xf>
    <xf numFmtId="0" fontId="14" fillId="0" borderId="25" xfId="10" applyFont="1" applyFill="1" applyBorder="1" applyAlignment="1">
      <alignment vertical="center" wrapText="1"/>
    </xf>
    <xf numFmtId="38" fontId="38" fillId="0" borderId="28" xfId="1" applyFont="1" applyFill="1" applyBorder="1" applyAlignment="1" applyProtection="1">
      <alignment vertical="center"/>
      <protection locked="0"/>
    </xf>
    <xf numFmtId="38" fontId="38" fillId="0" borderId="29" xfId="1" applyFont="1" applyFill="1" applyBorder="1" applyAlignment="1" applyProtection="1">
      <alignment vertical="center"/>
      <protection locked="0"/>
    </xf>
    <xf numFmtId="179" fontId="38" fillId="0" borderId="24" xfId="10" applyNumberFormat="1" applyFont="1" applyFill="1" applyBorder="1" applyAlignment="1" applyProtection="1">
      <alignment vertical="center" wrapText="1"/>
      <protection locked="0"/>
    </xf>
    <xf numFmtId="38" fontId="14" fillId="0" borderId="28" xfId="1" applyFont="1" applyFill="1" applyBorder="1" applyAlignment="1">
      <alignment vertical="center"/>
    </xf>
    <xf numFmtId="38" fontId="14" fillId="0" borderId="29" xfId="1" applyFont="1" applyFill="1" applyBorder="1" applyAlignment="1">
      <alignment vertical="center"/>
    </xf>
    <xf numFmtId="179" fontId="38" fillId="0" borderId="28" xfId="10" applyNumberFormat="1" applyFont="1" applyFill="1" applyBorder="1" applyAlignment="1" applyProtection="1">
      <alignment vertical="center" shrinkToFit="1"/>
      <protection locked="0"/>
    </xf>
    <xf numFmtId="179" fontId="38" fillId="0" borderId="29" xfId="10" applyNumberFormat="1" applyFont="1" applyFill="1" applyBorder="1" applyAlignment="1" applyProtection="1">
      <alignment vertical="center" shrinkToFit="1"/>
      <protection locked="0"/>
    </xf>
    <xf numFmtId="179" fontId="38" fillId="0" borderId="25" xfId="10" applyNumberFormat="1" applyFont="1" applyFill="1" applyBorder="1" applyAlignment="1" applyProtection="1">
      <alignment vertical="center" shrinkToFit="1"/>
      <protection locked="0"/>
    </xf>
    <xf numFmtId="179" fontId="38" fillId="0" borderId="7" xfId="10" applyNumberFormat="1" applyFont="1" applyFill="1" applyBorder="1" applyAlignment="1" applyProtection="1">
      <alignment vertical="center" wrapText="1"/>
      <protection locked="0"/>
    </xf>
    <xf numFmtId="179" fontId="38" fillId="0" borderId="8" xfId="10" applyNumberFormat="1" applyFont="1" applyFill="1" applyBorder="1" applyAlignment="1" applyProtection="1">
      <alignment vertical="center" wrapText="1"/>
      <protection locked="0"/>
    </xf>
    <xf numFmtId="179" fontId="38" fillId="0" borderId="9" xfId="10" applyNumberFormat="1" applyFont="1" applyFill="1" applyBorder="1" applyAlignment="1" applyProtection="1">
      <alignment vertical="center" wrapText="1"/>
      <protection locked="0"/>
    </xf>
    <xf numFmtId="38" fontId="14" fillId="0" borderId="7" xfId="1" applyFont="1" applyFill="1" applyBorder="1" applyAlignment="1">
      <alignment vertical="center"/>
    </xf>
    <xf numFmtId="38" fontId="14" fillId="0" borderId="8" xfId="1" applyFont="1" applyFill="1" applyBorder="1" applyAlignment="1">
      <alignment vertical="center"/>
    </xf>
    <xf numFmtId="0" fontId="14" fillId="0" borderId="7" xfId="10" applyFont="1" applyFill="1" applyBorder="1" applyAlignment="1">
      <alignment vertical="center"/>
    </xf>
    <xf numFmtId="0" fontId="14" fillId="0" borderId="8" xfId="10" applyFont="1" applyFill="1" applyBorder="1" applyAlignment="1">
      <alignment vertical="center"/>
    </xf>
    <xf numFmtId="0" fontId="14" fillId="0" borderId="9" xfId="10" applyFont="1" applyFill="1" applyBorder="1" applyAlignment="1">
      <alignment vertical="center"/>
    </xf>
    <xf numFmtId="0" fontId="14" fillId="0" borderId="28" xfId="10" applyFont="1" applyFill="1" applyBorder="1" applyAlignment="1">
      <alignment vertical="center"/>
    </xf>
    <xf numFmtId="0" fontId="14" fillId="0" borderId="29" xfId="10" applyFont="1" applyFill="1" applyBorder="1" applyAlignment="1">
      <alignment vertical="center"/>
    </xf>
    <xf numFmtId="0" fontId="14" fillId="0" borderId="25" xfId="10" applyFont="1" applyFill="1" applyBorder="1" applyAlignment="1">
      <alignment vertical="center"/>
    </xf>
    <xf numFmtId="0" fontId="14" fillId="0" borderId="30" xfId="10" applyFont="1" applyFill="1" applyBorder="1" applyAlignment="1">
      <alignment vertical="center"/>
    </xf>
    <xf numFmtId="0" fontId="14" fillId="0" borderId="31" xfId="10" applyFont="1" applyFill="1" applyBorder="1" applyAlignment="1">
      <alignment vertical="center"/>
    </xf>
    <xf numFmtId="0" fontId="14" fillId="0" borderId="26" xfId="10" applyFont="1" applyFill="1" applyBorder="1" applyAlignment="1">
      <alignment vertical="center"/>
    </xf>
    <xf numFmtId="179" fontId="38" fillId="0" borderId="18" xfId="10" applyNumberFormat="1" applyFont="1" applyFill="1" applyBorder="1" applyAlignment="1" applyProtection="1">
      <alignment vertical="center" wrapText="1"/>
      <protection locked="0"/>
    </xf>
    <xf numFmtId="179" fontId="38" fillId="0" borderId="28" xfId="10" applyNumberFormat="1" applyFont="1" applyFill="1" applyBorder="1" applyAlignment="1" applyProtection="1">
      <alignment vertical="center" wrapText="1"/>
      <protection locked="0"/>
    </xf>
    <xf numFmtId="179" fontId="38" fillId="0" borderId="29" xfId="10" applyNumberFormat="1" applyFont="1" applyFill="1" applyBorder="1" applyAlignment="1" applyProtection="1">
      <alignment vertical="center" wrapText="1"/>
      <protection locked="0"/>
    </xf>
    <xf numFmtId="179" fontId="38" fillId="0" borderId="25" xfId="10" applyNumberFormat="1" applyFont="1" applyFill="1" applyBorder="1" applyAlignment="1" applyProtection="1">
      <alignment vertical="center" wrapText="1"/>
      <protection locked="0"/>
    </xf>
    <xf numFmtId="49" fontId="14" fillId="0" borderId="3" xfId="10" quotePrefix="1" applyNumberFormat="1" applyFont="1" applyFill="1" applyBorder="1" applyAlignment="1">
      <alignment horizontal="center" vertical="center"/>
    </xf>
    <xf numFmtId="49" fontId="14" fillId="0" borderId="5" xfId="10" quotePrefix="1" applyNumberFormat="1" applyFont="1" applyFill="1" applyBorder="1" applyAlignment="1">
      <alignment horizontal="center" vertical="center"/>
    </xf>
    <xf numFmtId="0" fontId="14" fillId="0" borderId="2" xfId="0" applyFont="1" applyFill="1" applyBorder="1" applyAlignment="1" applyProtection="1">
      <alignment horizontal="center" vertical="center"/>
      <protection locked="0"/>
    </xf>
    <xf numFmtId="49" fontId="14" fillId="3" borderId="3" xfId="10" quotePrefix="1" applyNumberFormat="1" applyFont="1" applyFill="1" applyBorder="1" applyAlignment="1">
      <alignment horizontal="center" vertical="center"/>
    </xf>
    <xf numFmtId="49" fontId="14" fillId="3" borderId="5" xfId="10" quotePrefix="1" applyNumberFormat="1" applyFont="1" applyFill="1" applyBorder="1" applyAlignment="1">
      <alignment horizontal="center" vertical="center"/>
    </xf>
    <xf numFmtId="0" fontId="14" fillId="3" borderId="2" xfId="0" applyFont="1" applyFill="1" applyBorder="1" applyAlignment="1" applyProtection="1">
      <alignment horizontal="center" vertical="center"/>
      <protection locked="0"/>
    </xf>
    <xf numFmtId="0" fontId="14" fillId="0" borderId="3" xfId="10" applyFont="1" applyFill="1" applyBorder="1" applyAlignment="1" applyProtection="1">
      <alignment vertical="center" shrinkToFit="1"/>
      <protection locked="0"/>
    </xf>
    <xf numFmtId="0" fontId="14" fillId="0" borderId="4" xfId="10" applyFont="1" applyFill="1" applyBorder="1" applyAlignment="1" applyProtection="1">
      <alignment vertical="center" shrinkToFit="1"/>
      <protection locked="0"/>
    </xf>
    <xf numFmtId="0" fontId="14" fillId="0" borderId="5" xfId="10" applyFont="1" applyFill="1" applyBorder="1" applyAlignment="1" applyProtection="1">
      <alignment vertical="center" shrinkToFit="1"/>
      <protection locked="0"/>
    </xf>
    <xf numFmtId="0" fontId="26" fillId="3" borderId="0" xfId="0" applyFont="1" applyFill="1" applyBorder="1" applyAlignment="1">
      <alignment horizontal="center" vertical="center"/>
    </xf>
    <xf numFmtId="0" fontId="14" fillId="4" borderId="3" xfId="0" applyFont="1" applyFill="1" applyBorder="1" applyAlignment="1">
      <alignment horizontal="center" vertical="center"/>
    </xf>
    <xf numFmtId="0" fontId="14" fillId="4" borderId="5" xfId="0" applyFont="1" applyFill="1" applyBorder="1" applyAlignment="1">
      <alignment horizontal="center" vertical="center"/>
    </xf>
    <xf numFmtId="0" fontId="14" fillId="4" borderId="2" xfId="0" applyFont="1" applyFill="1" applyBorder="1" applyAlignment="1">
      <alignment horizontal="center" vertical="center"/>
    </xf>
    <xf numFmtId="0" fontId="14" fillId="4" borderId="3" xfId="10" applyFont="1" applyFill="1" applyBorder="1" applyAlignment="1">
      <alignment horizontal="center" vertical="center"/>
    </xf>
    <xf numFmtId="0" fontId="14" fillId="4" borderId="4" xfId="10" applyFont="1" applyFill="1" applyBorder="1" applyAlignment="1">
      <alignment horizontal="center" vertical="center"/>
    </xf>
    <xf numFmtId="0" fontId="14" fillId="4" borderId="5" xfId="10" applyFont="1" applyFill="1" applyBorder="1" applyAlignment="1">
      <alignment horizontal="center" vertical="center"/>
    </xf>
    <xf numFmtId="0" fontId="14" fillId="0" borderId="0" xfId="0" applyFont="1" applyFill="1" applyBorder="1" applyAlignment="1">
      <alignment horizontal="right" vertical="center"/>
    </xf>
    <xf numFmtId="0" fontId="38" fillId="3" borderId="1" xfId="0" applyFont="1" applyFill="1" applyBorder="1" applyAlignment="1">
      <alignment horizontal="center" vertical="center"/>
    </xf>
    <xf numFmtId="0" fontId="27" fillId="3" borderId="0" xfId="10" applyFont="1" applyFill="1" applyBorder="1" applyAlignment="1">
      <alignment vertical="center"/>
    </xf>
    <xf numFmtId="179" fontId="38" fillId="0" borderId="30" xfId="10" applyNumberFormat="1" applyFont="1" applyFill="1" applyBorder="1" applyAlignment="1" applyProtection="1">
      <alignment vertical="center" wrapText="1"/>
      <protection locked="0"/>
    </xf>
    <xf numFmtId="179" fontId="38" fillId="0" borderId="31" xfId="10" applyNumberFormat="1" applyFont="1" applyFill="1" applyBorder="1" applyAlignment="1" applyProtection="1">
      <alignment vertical="center" wrapText="1"/>
      <protection locked="0"/>
    </xf>
    <xf numFmtId="179" fontId="38" fillId="0" borderId="26" xfId="10" applyNumberFormat="1" applyFont="1" applyFill="1" applyBorder="1" applyAlignment="1" applyProtection="1">
      <alignment vertical="center" wrapText="1"/>
      <protection locked="0"/>
    </xf>
    <xf numFmtId="179" fontId="14" fillId="0" borderId="3" xfId="10" applyNumberFormat="1" applyFont="1" applyFill="1" applyBorder="1" applyAlignment="1" applyProtection="1">
      <alignment vertical="center" wrapText="1"/>
      <protection locked="0"/>
    </xf>
    <xf numFmtId="179" fontId="14" fillId="0" borderId="4" xfId="10" applyNumberFormat="1" applyFont="1" applyFill="1" applyBorder="1" applyAlignment="1" applyProtection="1">
      <alignment vertical="center" wrapText="1"/>
      <protection locked="0"/>
    </xf>
    <xf numFmtId="179" fontId="14" fillId="0" borderId="5" xfId="10" applyNumberFormat="1" applyFont="1" applyFill="1" applyBorder="1" applyAlignment="1" applyProtection="1">
      <alignment vertical="center" wrapText="1"/>
      <protection locked="0"/>
    </xf>
    <xf numFmtId="0" fontId="38" fillId="2" borderId="1" xfId="0" applyFont="1" applyFill="1" applyBorder="1" applyAlignment="1" applyProtection="1">
      <alignment vertical="center"/>
      <protection locked="0"/>
    </xf>
    <xf numFmtId="0" fontId="38" fillId="2" borderId="0" xfId="0" applyFont="1" applyFill="1" applyBorder="1" applyAlignment="1" applyProtection="1">
      <alignment horizontal="center" vertical="center"/>
      <protection locked="0"/>
    </xf>
    <xf numFmtId="0" fontId="14" fillId="3" borderId="0" xfId="10" applyFont="1" applyFill="1" applyBorder="1" applyAlignment="1">
      <alignment horizontal="center" vertical="center"/>
    </xf>
    <xf numFmtId="0" fontId="14" fillId="0" borderId="0" xfId="10" applyFont="1" applyFill="1" applyBorder="1" applyAlignment="1">
      <alignment horizontal="center" vertical="center"/>
    </xf>
    <xf numFmtId="0" fontId="14" fillId="3" borderId="106" xfId="10" applyFont="1" applyFill="1" applyBorder="1" applyAlignment="1">
      <alignment vertical="center" wrapText="1"/>
    </xf>
    <xf numFmtId="0" fontId="14" fillId="3" borderId="0" xfId="10" applyFont="1" applyFill="1" applyBorder="1" applyAlignment="1">
      <alignment vertical="center" wrapText="1"/>
    </xf>
    <xf numFmtId="0" fontId="14" fillId="3" borderId="107" xfId="10" applyFont="1" applyFill="1" applyBorder="1" applyAlignment="1">
      <alignment vertical="center" wrapText="1"/>
    </xf>
    <xf numFmtId="38" fontId="14" fillId="3" borderId="1" xfId="1" applyFont="1" applyFill="1" applyBorder="1" applyAlignment="1">
      <alignment vertical="center"/>
    </xf>
    <xf numFmtId="0" fontId="14" fillId="4" borderId="3" xfId="10" applyFont="1" applyFill="1" applyBorder="1" applyAlignment="1">
      <alignment horizontal="center" vertical="center" readingOrder="1"/>
    </xf>
    <xf numFmtId="0" fontId="14" fillId="4" borderId="4" xfId="10" applyFont="1" applyFill="1" applyBorder="1" applyAlignment="1">
      <alignment horizontal="center" vertical="center" readingOrder="1"/>
    </xf>
    <xf numFmtId="0" fontId="14" fillId="4" borderId="5" xfId="10" applyFont="1" applyFill="1" applyBorder="1" applyAlignment="1">
      <alignment horizontal="center" vertical="center" readingOrder="1"/>
    </xf>
    <xf numFmtId="0" fontId="14" fillId="0" borderId="14" xfId="10" applyFont="1" applyFill="1" applyBorder="1" applyAlignment="1">
      <alignment vertical="center" wrapText="1"/>
    </xf>
    <xf numFmtId="179" fontId="14" fillId="0" borderId="10" xfId="10" applyNumberFormat="1" applyFont="1" applyFill="1" applyBorder="1" applyAlignment="1" applyProtection="1">
      <alignment vertical="center" wrapText="1"/>
      <protection locked="0"/>
    </xf>
    <xf numFmtId="179" fontId="14" fillId="0" borderId="1" xfId="10" applyNumberFormat="1" applyFont="1" applyFill="1" applyBorder="1" applyAlignment="1" applyProtection="1">
      <alignment vertical="center" wrapText="1"/>
      <protection locked="0"/>
    </xf>
    <xf numFmtId="179" fontId="14" fillId="0" borderId="11" xfId="10" applyNumberFormat="1" applyFont="1" applyFill="1" applyBorder="1" applyAlignment="1" applyProtection="1">
      <alignment vertical="center" wrapText="1"/>
      <protection locked="0"/>
    </xf>
    <xf numFmtId="0" fontId="14" fillId="0" borderId="13" xfId="10" applyFont="1" applyFill="1" applyBorder="1" applyAlignment="1">
      <alignment vertical="center"/>
    </xf>
    <xf numFmtId="179" fontId="14" fillId="0" borderId="15" xfId="10" applyNumberFormat="1" applyFont="1" applyFill="1" applyBorder="1" applyAlignment="1" applyProtection="1">
      <alignment vertical="center" wrapText="1"/>
      <protection locked="0"/>
    </xf>
    <xf numFmtId="179" fontId="14" fillId="0" borderId="16" xfId="10" applyNumberFormat="1" applyFont="1" applyFill="1" applyBorder="1" applyAlignment="1" applyProtection="1">
      <alignment vertical="center" wrapText="1"/>
      <protection locked="0"/>
    </xf>
    <xf numFmtId="179" fontId="14" fillId="0" borderId="17" xfId="10" applyNumberFormat="1" applyFont="1" applyFill="1" applyBorder="1" applyAlignment="1" applyProtection="1">
      <alignment vertical="center" wrapText="1"/>
      <protection locked="0"/>
    </xf>
    <xf numFmtId="0" fontId="14" fillId="0" borderId="27" xfId="10" applyFont="1" applyFill="1" applyBorder="1" applyAlignment="1">
      <alignment vertical="center"/>
    </xf>
    <xf numFmtId="0" fontId="14" fillId="0" borderId="19" xfId="10" applyFont="1" applyFill="1" applyBorder="1" applyAlignment="1">
      <alignment vertical="center"/>
    </xf>
    <xf numFmtId="0" fontId="14" fillId="0" borderId="20" xfId="10" applyFont="1" applyFill="1" applyBorder="1" applyAlignment="1">
      <alignment vertical="center"/>
    </xf>
    <xf numFmtId="179" fontId="38" fillId="0" borderId="27" xfId="10" applyNumberFormat="1" applyFont="1" applyFill="1" applyBorder="1" applyAlignment="1" applyProtection="1">
      <alignment vertical="center" wrapText="1"/>
      <protection locked="0"/>
    </xf>
    <xf numFmtId="179" fontId="38" fillId="0" borderId="19" xfId="10" applyNumberFormat="1" applyFont="1" applyFill="1" applyBorder="1" applyAlignment="1" applyProtection="1">
      <alignment vertical="center" wrapText="1"/>
      <protection locked="0"/>
    </xf>
    <xf numFmtId="179" fontId="38" fillId="0" borderId="20" xfId="10" applyNumberFormat="1" applyFont="1" applyFill="1" applyBorder="1" applyAlignment="1" applyProtection="1">
      <alignment vertical="center" wrapText="1"/>
      <protection locked="0"/>
    </xf>
    <xf numFmtId="38" fontId="14" fillId="0" borderId="10" xfId="1" applyFont="1" applyFill="1" applyBorder="1" applyAlignment="1">
      <alignment vertical="center"/>
    </xf>
    <xf numFmtId="38" fontId="14" fillId="0" borderId="1" xfId="1" applyFont="1" applyFill="1" applyBorder="1" applyAlignment="1">
      <alignment vertical="center"/>
    </xf>
    <xf numFmtId="0" fontId="38" fillId="2" borderId="0" xfId="2" applyFont="1" applyFill="1" applyBorder="1" applyAlignment="1" applyProtection="1">
      <alignment horizontal="center" vertical="center"/>
      <protection locked="0"/>
    </xf>
    <xf numFmtId="0" fontId="14" fillId="0" borderId="0" xfId="2" applyFont="1" applyBorder="1" applyAlignment="1">
      <alignment vertical="center"/>
    </xf>
    <xf numFmtId="0" fontId="14" fillId="0" borderId="0" xfId="2" applyFont="1" applyBorder="1" applyAlignment="1">
      <alignment horizontal="distributed" vertical="distributed"/>
    </xf>
    <xf numFmtId="0" fontId="38" fillId="2" borderId="0" xfId="2" applyFont="1" applyFill="1" applyBorder="1" applyAlignment="1" applyProtection="1">
      <alignment horizontal="left" vertical="center"/>
      <protection locked="0"/>
    </xf>
    <xf numFmtId="0" fontId="14" fillId="0" borderId="2" xfId="10" applyFont="1" applyFill="1" applyBorder="1" applyAlignment="1">
      <alignment vertical="center"/>
    </xf>
    <xf numFmtId="179" fontId="14" fillId="0" borderId="3" xfId="10" applyNumberFormat="1" applyFont="1" applyFill="1" applyBorder="1" applyAlignment="1">
      <alignment horizontal="center" vertical="center" shrinkToFit="1"/>
    </xf>
    <xf numFmtId="179" fontId="14" fillId="0" borderId="4" xfId="10" applyNumberFormat="1" applyFont="1" applyFill="1" applyBorder="1" applyAlignment="1">
      <alignment horizontal="center" vertical="center" shrinkToFit="1"/>
    </xf>
    <xf numFmtId="38" fontId="14" fillId="0" borderId="4" xfId="1" applyFont="1" applyFill="1" applyBorder="1" applyAlignment="1">
      <alignment vertical="center"/>
    </xf>
    <xf numFmtId="38" fontId="14" fillId="0" borderId="5" xfId="1" applyFont="1" applyFill="1" applyBorder="1" applyAlignment="1">
      <alignment vertical="center"/>
    </xf>
    <xf numFmtId="0" fontId="14" fillId="0" borderId="6" xfId="10" applyFont="1" applyFill="1" applyBorder="1" applyAlignment="1">
      <alignment vertical="center"/>
    </xf>
    <xf numFmtId="179" fontId="14" fillId="0" borderId="7" xfId="10" applyNumberFormat="1" applyFont="1" applyFill="1" applyBorder="1" applyAlignment="1" applyProtection="1">
      <alignment vertical="center" wrapText="1"/>
      <protection locked="0"/>
    </xf>
    <xf numFmtId="179" fontId="14" fillId="0" borderId="8" xfId="10" applyNumberFormat="1" applyFont="1" applyFill="1" applyBorder="1" applyAlignment="1" applyProtection="1">
      <alignment vertical="center" wrapText="1"/>
      <protection locked="0"/>
    </xf>
    <xf numFmtId="179" fontId="14" fillId="0" borderId="9" xfId="10" applyNumberFormat="1" applyFont="1" applyFill="1" applyBorder="1" applyAlignment="1" applyProtection="1">
      <alignment vertical="center" wrapText="1"/>
      <protection locked="0"/>
    </xf>
    <xf numFmtId="179" fontId="14" fillId="0" borderId="30" xfId="10" applyNumberFormat="1" applyFont="1" applyFill="1" applyBorder="1" applyAlignment="1" applyProtection="1">
      <alignment vertical="center" wrapText="1"/>
      <protection locked="0"/>
    </xf>
    <xf numFmtId="179" fontId="14" fillId="0" borderId="31" xfId="10" applyNumberFormat="1" applyFont="1" applyFill="1" applyBorder="1" applyAlignment="1" applyProtection="1">
      <alignment vertical="center" wrapText="1"/>
      <protection locked="0"/>
    </xf>
    <xf numFmtId="179" fontId="14" fillId="0" borderId="26" xfId="10" applyNumberFormat="1" applyFont="1" applyFill="1" applyBorder="1" applyAlignment="1" applyProtection="1">
      <alignment vertical="center" wrapText="1"/>
      <protection locked="0"/>
    </xf>
    <xf numFmtId="0" fontId="14" fillId="0" borderId="27" xfId="10" applyFont="1" applyFill="1" applyBorder="1" applyAlignment="1">
      <alignment vertical="center" wrapText="1"/>
    </xf>
    <xf numFmtId="0" fontId="14" fillId="0" borderId="19" xfId="10" applyFont="1" applyFill="1" applyBorder="1" applyAlignment="1">
      <alignment vertical="center" wrapText="1"/>
    </xf>
    <xf numFmtId="0" fontId="14" fillId="0" borderId="20" xfId="10" applyFont="1" applyFill="1" applyBorder="1" applyAlignment="1">
      <alignment vertical="center" wrapText="1"/>
    </xf>
    <xf numFmtId="179" fontId="38" fillId="0" borderId="27" xfId="10" applyNumberFormat="1" applyFont="1" applyFill="1" applyBorder="1" applyAlignment="1" applyProtection="1">
      <alignment vertical="center" shrinkToFit="1"/>
      <protection locked="0"/>
    </xf>
    <xf numFmtId="179" fontId="38" fillId="0" borderId="19" xfId="10" applyNumberFormat="1" applyFont="1" applyFill="1" applyBorder="1" applyAlignment="1" applyProtection="1">
      <alignment vertical="center" shrinkToFit="1"/>
      <protection locked="0"/>
    </xf>
    <xf numFmtId="179" fontId="38" fillId="0" borderId="20" xfId="10" applyNumberFormat="1" applyFont="1" applyFill="1" applyBorder="1" applyAlignment="1" applyProtection="1">
      <alignment vertical="center" shrinkToFit="1"/>
      <protection locked="0"/>
    </xf>
    <xf numFmtId="179" fontId="38" fillId="0" borderId="99" xfId="10" applyNumberFormat="1" applyFont="1" applyFill="1" applyBorder="1" applyAlignment="1" applyProtection="1">
      <alignment vertical="center" wrapText="1"/>
      <protection locked="0"/>
    </xf>
    <xf numFmtId="179" fontId="38" fillId="0" borderId="100" xfId="10" applyNumberFormat="1" applyFont="1" applyFill="1" applyBorder="1" applyAlignment="1" applyProtection="1">
      <alignment vertical="center" wrapText="1"/>
      <protection locked="0"/>
    </xf>
    <xf numFmtId="179" fontId="38" fillId="0" borderId="102" xfId="10" applyNumberFormat="1" applyFont="1" applyFill="1" applyBorder="1" applyAlignment="1" applyProtection="1">
      <alignment vertical="center" wrapText="1"/>
      <protection locked="0"/>
    </xf>
    <xf numFmtId="0" fontId="14" fillId="0" borderId="88" xfId="10" applyFont="1" applyFill="1" applyBorder="1" applyAlignment="1">
      <alignment vertical="center" wrapText="1"/>
    </xf>
    <xf numFmtId="38" fontId="38" fillId="0" borderId="27" xfId="1" applyFont="1" applyFill="1" applyBorder="1" applyAlignment="1" applyProtection="1">
      <alignment vertical="center"/>
      <protection locked="0"/>
    </xf>
    <xf numFmtId="38" fontId="38" fillId="0" borderId="19" xfId="1" applyFont="1" applyFill="1" applyBorder="1" applyAlignment="1" applyProtection="1">
      <alignment vertical="center"/>
      <protection locked="0"/>
    </xf>
    <xf numFmtId="38" fontId="38" fillId="0" borderId="30" xfId="1" applyFont="1" applyFill="1" applyBorder="1" applyAlignment="1" applyProtection="1">
      <alignment vertical="center"/>
      <protection locked="0"/>
    </xf>
    <xf numFmtId="38" fontId="38" fillId="0" borderId="31" xfId="1" applyFont="1" applyFill="1" applyBorder="1" applyAlignment="1" applyProtection="1">
      <alignment vertical="center"/>
      <protection locked="0"/>
    </xf>
    <xf numFmtId="179" fontId="38" fillId="0" borderId="23" xfId="10" applyNumberFormat="1" applyFont="1" applyFill="1" applyBorder="1" applyAlignment="1" applyProtection="1">
      <alignment vertical="center" shrinkToFit="1"/>
      <protection locked="0"/>
    </xf>
    <xf numFmtId="0" fontId="14" fillId="0" borderId="45" xfId="10" applyFont="1" applyFill="1" applyBorder="1" applyAlignment="1">
      <alignment vertical="center"/>
    </xf>
    <xf numFmtId="0" fontId="14" fillId="0" borderId="46" xfId="10" applyFont="1" applyFill="1" applyBorder="1" applyAlignment="1">
      <alignment vertical="center"/>
    </xf>
    <xf numFmtId="0" fontId="14" fillId="0" borderId="47" xfId="10" applyFont="1" applyFill="1" applyBorder="1" applyAlignment="1">
      <alignment vertical="center"/>
    </xf>
    <xf numFmtId="179" fontId="14" fillId="0" borderId="45" xfId="10" applyNumberFormat="1" applyFont="1" applyFill="1" applyBorder="1" applyAlignment="1" applyProtection="1">
      <alignment vertical="center" wrapText="1"/>
      <protection locked="0"/>
    </xf>
    <xf numFmtId="179" fontId="14" fillId="0" borderId="46" xfId="10" applyNumberFormat="1" applyFont="1" applyFill="1" applyBorder="1" applyAlignment="1" applyProtection="1">
      <alignment vertical="center" wrapText="1"/>
      <protection locked="0"/>
    </xf>
    <xf numFmtId="179" fontId="14" fillId="0" borderId="47" xfId="10" applyNumberFormat="1" applyFont="1" applyFill="1" applyBorder="1" applyAlignment="1" applyProtection="1">
      <alignment vertical="center" wrapText="1"/>
      <protection locked="0"/>
    </xf>
    <xf numFmtId="0" fontId="14" fillId="4" borderId="7" xfId="10" applyFont="1" applyFill="1" applyBorder="1" applyAlignment="1">
      <alignment horizontal="center" vertical="center" readingOrder="1"/>
    </xf>
    <xf numFmtId="0" fontId="14" fillId="4" borderId="8" xfId="10" applyFont="1" applyFill="1" applyBorder="1" applyAlignment="1">
      <alignment horizontal="center" vertical="center" readingOrder="1"/>
    </xf>
    <xf numFmtId="0" fontId="14" fillId="4" borderId="9" xfId="10" applyFont="1" applyFill="1" applyBorder="1" applyAlignment="1">
      <alignment horizontal="center" vertical="center" readingOrder="1"/>
    </xf>
    <xf numFmtId="179" fontId="38" fillId="0" borderId="24" xfId="10" applyNumberFormat="1" applyFont="1" applyFill="1" applyBorder="1" applyAlignment="1" applyProtection="1">
      <alignment vertical="center" shrinkToFit="1"/>
      <protection locked="0"/>
    </xf>
    <xf numFmtId="0" fontId="14" fillId="0" borderId="7" xfId="10" applyFont="1" applyFill="1" applyBorder="1" applyAlignment="1">
      <alignment vertical="center" wrapText="1" shrinkToFit="1"/>
    </xf>
    <xf numFmtId="0" fontId="14" fillId="0" borderId="8" xfId="10" applyFont="1" applyFill="1" applyBorder="1" applyAlignment="1">
      <alignment vertical="center" wrapText="1" shrinkToFit="1"/>
    </xf>
    <xf numFmtId="0" fontId="14" fillId="0" borderId="9" xfId="10" applyFont="1" applyFill="1" applyBorder="1" applyAlignment="1">
      <alignment vertical="center" wrapText="1" shrinkToFit="1"/>
    </xf>
    <xf numFmtId="38" fontId="38" fillId="0" borderId="15" xfId="1" applyFont="1" applyFill="1" applyBorder="1" applyAlignment="1" applyProtection="1">
      <alignment vertical="center"/>
      <protection locked="0"/>
    </xf>
    <xf numFmtId="38" fontId="38" fillId="0" borderId="16" xfId="1" applyFont="1" applyFill="1" applyBorder="1" applyAlignment="1" applyProtection="1">
      <alignment vertical="center"/>
      <protection locked="0"/>
    </xf>
    <xf numFmtId="179" fontId="40" fillId="0" borderId="7" xfId="10" applyNumberFormat="1" applyFont="1" applyFill="1" applyBorder="1" applyAlignment="1" applyProtection="1">
      <alignment vertical="center" wrapText="1"/>
      <protection locked="0"/>
    </xf>
    <xf numFmtId="179" fontId="40" fillId="0" borderId="8" xfId="10" applyNumberFormat="1" applyFont="1" applyFill="1" applyBorder="1" applyAlignment="1" applyProtection="1">
      <alignment vertical="center" wrapText="1"/>
      <protection locked="0"/>
    </xf>
    <xf numFmtId="179" fontId="40" fillId="0" borderId="9" xfId="10" applyNumberFormat="1" applyFont="1" applyFill="1" applyBorder="1" applyAlignment="1" applyProtection="1">
      <alignment vertical="center" wrapText="1"/>
      <protection locked="0"/>
    </xf>
    <xf numFmtId="38" fontId="14" fillId="0" borderId="3" xfId="1" applyFont="1" applyFill="1" applyBorder="1" applyAlignment="1">
      <alignment vertical="center"/>
    </xf>
    <xf numFmtId="0" fontId="14" fillId="0" borderId="89" xfId="10" applyFont="1" applyFill="1" applyBorder="1" applyAlignment="1">
      <alignment horizontal="center" vertical="center" textRotation="255" wrapText="1"/>
    </xf>
    <xf numFmtId="0" fontId="14" fillId="0" borderId="14" xfId="10" applyFont="1" applyFill="1" applyBorder="1" applyAlignment="1">
      <alignment horizontal="center" vertical="center" textRotation="255" wrapText="1"/>
    </xf>
    <xf numFmtId="38" fontId="38" fillId="0" borderId="3" xfId="1" applyFont="1" applyFill="1" applyBorder="1" applyAlignment="1" applyProtection="1">
      <alignment vertical="center"/>
      <protection locked="0"/>
    </xf>
    <xf numFmtId="38" fontId="38" fillId="0" borderId="4" xfId="1" applyFont="1" applyFill="1" applyBorder="1" applyAlignment="1" applyProtection="1">
      <alignment vertical="center"/>
      <protection locked="0"/>
    </xf>
    <xf numFmtId="0" fontId="14" fillId="0" borderId="3" xfId="10" applyFont="1" applyFill="1" applyBorder="1" applyAlignment="1">
      <alignment vertical="center"/>
    </xf>
    <xf numFmtId="0" fontId="14" fillId="0" borderId="4" xfId="10" applyFont="1" applyFill="1" applyBorder="1" applyAlignment="1">
      <alignment vertical="center"/>
    </xf>
    <xf numFmtId="0" fontId="14" fillId="0" borderId="5" xfId="10" applyFont="1" applyFill="1" applyBorder="1" applyAlignment="1">
      <alignment vertical="center"/>
    </xf>
    <xf numFmtId="0" fontId="14" fillId="0" borderId="3" xfId="10" applyFont="1" applyFill="1" applyBorder="1" applyAlignment="1">
      <alignment vertical="center" wrapText="1"/>
    </xf>
    <xf numFmtId="0" fontId="14" fillId="0" borderId="4" xfId="10" applyFont="1" applyFill="1" applyBorder="1" applyAlignment="1">
      <alignment vertical="center" wrapText="1"/>
    </xf>
    <xf numFmtId="0" fontId="14" fillId="0" borderId="5" xfId="10" applyFont="1" applyFill="1" applyBorder="1" applyAlignment="1">
      <alignment vertical="center" wrapText="1"/>
    </xf>
    <xf numFmtId="0" fontId="14" fillId="0" borderId="7" xfId="10" applyFont="1" applyFill="1" applyBorder="1" applyAlignment="1" applyProtection="1">
      <alignment vertical="center" shrinkToFit="1"/>
      <protection locked="0"/>
    </xf>
    <xf numFmtId="0" fontId="14" fillId="0" borderId="8" xfId="10" applyFont="1" applyFill="1" applyBorder="1" applyAlignment="1" applyProtection="1">
      <alignment vertical="center" shrinkToFit="1"/>
      <protection locked="0"/>
    </xf>
    <xf numFmtId="0" fontId="14" fillId="0" borderId="9" xfId="10" applyFont="1" applyFill="1" applyBorder="1" applyAlignment="1" applyProtection="1">
      <alignment vertical="center" shrinkToFit="1"/>
      <protection locked="0"/>
    </xf>
    <xf numFmtId="0" fontId="14" fillId="0" borderId="45" xfId="10" applyFont="1" applyFill="1" applyBorder="1" applyAlignment="1">
      <alignment vertical="center" shrinkToFit="1"/>
    </xf>
    <xf numFmtId="0" fontId="14" fillId="0" borderId="46" xfId="10" applyFont="1" applyFill="1" applyBorder="1" applyAlignment="1">
      <alignment vertical="center" shrinkToFit="1"/>
    </xf>
    <xf numFmtId="0" fontId="14" fillId="0" borderId="47" xfId="10" applyFont="1" applyFill="1" applyBorder="1" applyAlignment="1">
      <alignment vertical="center" shrinkToFit="1"/>
    </xf>
    <xf numFmtId="38" fontId="14" fillId="0" borderId="15" xfId="1" applyFont="1" applyFill="1" applyBorder="1" applyAlignment="1">
      <alignment vertical="center"/>
    </xf>
    <xf numFmtId="38" fontId="14" fillId="0" borderId="16" xfId="1" applyFont="1" applyFill="1" applyBorder="1" applyAlignment="1">
      <alignment vertical="center"/>
    </xf>
    <xf numFmtId="0" fontId="39" fillId="2" borderId="0" xfId="10" applyFont="1" applyFill="1" applyBorder="1" applyAlignment="1" applyProtection="1">
      <alignment horizontal="center" vertical="center"/>
      <protection locked="0"/>
    </xf>
    <xf numFmtId="0" fontId="14" fillId="3" borderId="0" xfId="10" applyFont="1" applyFill="1" applyBorder="1" applyAlignment="1">
      <alignment vertical="center"/>
    </xf>
    <xf numFmtId="0" fontId="31" fillId="3" borderId="0" xfId="10" applyFont="1" applyFill="1" applyBorder="1" applyAlignment="1">
      <alignment horizontal="left" vertical="center" wrapText="1"/>
    </xf>
    <xf numFmtId="0" fontId="31" fillId="0" borderId="12" xfId="10" applyFont="1" applyFill="1" applyBorder="1" applyAlignment="1">
      <alignment horizontal="left" vertical="center" wrapText="1"/>
    </xf>
    <xf numFmtId="0" fontId="31" fillId="0" borderId="12" xfId="10" applyFont="1" applyFill="1" applyBorder="1" applyAlignment="1">
      <alignment horizontal="left" vertical="top" wrapText="1"/>
    </xf>
    <xf numFmtId="0" fontId="31" fillId="0" borderId="0" xfId="10" applyFont="1" applyFill="1" applyBorder="1" applyAlignment="1">
      <alignment horizontal="left" vertical="top" wrapText="1"/>
    </xf>
    <xf numFmtId="0" fontId="31" fillId="0" borderId="0" xfId="10" applyFont="1" applyFill="1" applyBorder="1" applyAlignment="1">
      <alignment horizontal="left" vertical="center" wrapText="1"/>
    </xf>
    <xf numFmtId="177" fontId="16" fillId="0" borderId="12" xfId="4" applyNumberFormat="1" applyFont="1" applyFill="1" applyBorder="1" applyAlignment="1" applyProtection="1">
      <alignment horizontal="left" vertical="center" wrapText="1"/>
      <protection hidden="1"/>
    </xf>
    <xf numFmtId="177" fontId="16" fillId="0" borderId="12" xfId="4" applyNumberFormat="1" applyFont="1" applyFill="1" applyBorder="1" applyAlignment="1" applyProtection="1">
      <alignment horizontal="left" vertical="top" wrapText="1"/>
      <protection hidden="1"/>
    </xf>
    <xf numFmtId="0" fontId="16" fillId="0" borderId="12" xfId="4" applyFont="1" applyBorder="1" applyAlignment="1">
      <alignment horizontal="left" vertical="top" wrapText="1"/>
    </xf>
    <xf numFmtId="0" fontId="16" fillId="0" borderId="12" xfId="6" applyNumberFormat="1" applyFont="1" applyFill="1" applyBorder="1" applyAlignment="1" applyProtection="1">
      <alignment horizontal="left" vertical="top" wrapText="1"/>
      <protection hidden="1"/>
    </xf>
    <xf numFmtId="0" fontId="16" fillId="0" borderId="12" xfId="4" applyNumberFormat="1" applyFont="1" applyFill="1" applyBorder="1" applyAlignment="1" applyProtection="1">
      <alignment horizontal="left" vertical="top" wrapText="1"/>
      <protection hidden="1"/>
    </xf>
    <xf numFmtId="177" fontId="14" fillId="0" borderId="2" xfId="4" applyNumberFormat="1" applyFont="1" applyFill="1" applyBorder="1" applyAlignment="1" applyProtection="1">
      <alignment horizontal="center" vertical="center"/>
    </xf>
    <xf numFmtId="38" fontId="14" fillId="0" borderId="3" xfId="1" applyFont="1" applyFill="1" applyBorder="1" applyAlignment="1" applyProtection="1">
      <alignment vertical="center"/>
    </xf>
    <xf numFmtId="38" fontId="14" fillId="0" borderId="4" xfId="1" applyFont="1" applyFill="1" applyBorder="1" applyAlignment="1" applyProtection="1">
      <alignment vertical="center"/>
    </xf>
    <xf numFmtId="38" fontId="14" fillId="0" borderId="7" xfId="1" applyFont="1" applyFill="1" applyBorder="1" applyAlignment="1" applyProtection="1">
      <alignment vertical="center"/>
    </xf>
    <xf numFmtId="38" fontId="14" fillId="0" borderId="8" xfId="1" applyFont="1" applyFill="1" applyBorder="1" applyAlignment="1" applyProtection="1">
      <alignment vertical="center"/>
    </xf>
    <xf numFmtId="38" fontId="14" fillId="0" borderId="45" xfId="1" applyFont="1" applyFill="1" applyBorder="1" applyAlignment="1" applyProtection="1">
      <alignment vertical="center"/>
    </xf>
    <xf numFmtId="38" fontId="14" fillId="0" borderId="46" xfId="1" applyFont="1" applyFill="1" applyBorder="1" applyAlignment="1" applyProtection="1">
      <alignment vertical="center"/>
    </xf>
    <xf numFmtId="177" fontId="14" fillId="0" borderId="0" xfId="4" applyNumberFormat="1" applyFont="1" applyFill="1" applyBorder="1" applyAlignment="1" applyProtection="1">
      <alignment vertical="center" wrapText="1"/>
      <protection hidden="1"/>
    </xf>
    <xf numFmtId="38" fontId="38" fillId="2" borderId="3" xfId="1" applyFont="1" applyFill="1" applyBorder="1" applyAlignment="1" applyProtection="1">
      <alignment vertical="center"/>
      <protection locked="0"/>
    </xf>
    <xf numFmtId="38" fontId="38" fillId="2" borderId="4" xfId="1" applyFont="1" applyFill="1" applyBorder="1" applyAlignment="1" applyProtection="1">
      <alignment vertical="center"/>
      <protection locked="0"/>
    </xf>
    <xf numFmtId="38" fontId="38" fillId="2" borderId="7" xfId="1" applyFont="1" applyFill="1" applyBorder="1" applyAlignment="1" applyProtection="1">
      <alignment vertical="center"/>
      <protection locked="0"/>
    </xf>
    <xf numFmtId="38" fontId="38" fillId="2" borderId="8" xfId="1" applyFont="1" applyFill="1" applyBorder="1" applyAlignment="1" applyProtection="1">
      <alignment vertical="center"/>
      <protection locked="0"/>
    </xf>
    <xf numFmtId="177" fontId="14" fillId="0" borderId="2" xfId="4" applyNumberFormat="1" applyFont="1" applyFill="1" applyBorder="1" applyAlignment="1" applyProtection="1">
      <alignment horizontal="center" vertical="center" shrinkToFit="1"/>
      <protection hidden="1"/>
    </xf>
    <xf numFmtId="0" fontId="17" fillId="0" borderId="2" xfId="4" applyFont="1" applyBorder="1" applyAlignment="1">
      <alignment horizontal="center" vertical="center" wrapText="1"/>
    </xf>
    <xf numFmtId="38" fontId="14" fillId="0" borderId="3" xfId="1" applyFont="1" applyBorder="1" applyAlignment="1">
      <alignment vertical="center"/>
    </xf>
    <xf numFmtId="38" fontId="14" fillId="0" borderId="4" xfId="1" applyFont="1" applyBorder="1" applyAlignment="1">
      <alignment vertical="center"/>
    </xf>
    <xf numFmtId="38" fontId="14" fillId="0" borderId="36" xfId="1" applyFont="1" applyFill="1" applyBorder="1" applyAlignment="1" applyProtection="1">
      <alignment vertical="center" shrinkToFit="1"/>
    </xf>
    <xf numFmtId="38" fontId="14" fillId="0" borderId="60" xfId="1" applyFont="1" applyFill="1" applyBorder="1" applyAlignment="1" applyProtection="1">
      <alignment vertical="center" shrinkToFit="1"/>
    </xf>
    <xf numFmtId="177" fontId="14" fillId="0" borderId="2" xfId="4" applyNumberFormat="1" applyFont="1" applyFill="1" applyBorder="1" applyAlignment="1" applyProtection="1">
      <alignment vertical="center"/>
      <protection hidden="1"/>
    </xf>
    <xf numFmtId="177" fontId="23" fillId="0" borderId="2" xfId="4" applyNumberFormat="1" applyFont="1" applyFill="1" applyBorder="1" applyAlignment="1" applyProtection="1">
      <alignment horizontal="center" vertical="center" wrapText="1"/>
      <protection hidden="1"/>
    </xf>
    <xf numFmtId="177" fontId="14" fillId="0" borderId="3" xfId="4" applyNumberFormat="1" applyFont="1" applyFill="1" applyBorder="1" applyAlignment="1" applyProtection="1">
      <alignment horizontal="center" vertical="center" shrinkToFit="1"/>
      <protection hidden="1"/>
    </xf>
    <xf numFmtId="0" fontId="17" fillId="0" borderId="7" xfId="4" applyFont="1" applyBorder="1" applyAlignment="1">
      <alignment horizontal="center" vertical="center" wrapText="1"/>
    </xf>
    <xf numFmtId="0" fontId="17" fillId="0" borderId="8" xfId="4" applyFont="1" applyBorder="1" applyAlignment="1">
      <alignment horizontal="center" vertical="center" wrapText="1"/>
    </xf>
    <xf numFmtId="0" fontId="17" fillId="0" borderId="9" xfId="4" applyFont="1" applyBorder="1" applyAlignment="1">
      <alignment horizontal="center" vertical="center" wrapText="1"/>
    </xf>
    <xf numFmtId="0" fontId="17" fillId="0" borderId="10" xfId="4" applyFont="1" applyBorder="1" applyAlignment="1">
      <alignment horizontal="center" vertical="center" wrapText="1"/>
    </xf>
    <xf numFmtId="0" fontId="17" fillId="0" borderId="1" xfId="4" applyFont="1" applyBorder="1" applyAlignment="1">
      <alignment horizontal="center" vertical="center" wrapText="1"/>
    </xf>
    <xf numFmtId="0" fontId="17" fillId="0" borderId="11" xfId="4" applyFont="1" applyBorder="1" applyAlignment="1">
      <alignment horizontal="center" vertical="center" wrapText="1"/>
    </xf>
    <xf numFmtId="0" fontId="14" fillId="0" borderId="9" xfId="4" applyFont="1" applyBorder="1" applyAlignment="1">
      <alignment horizontal="center" vertical="center" shrinkToFit="1"/>
    </xf>
    <xf numFmtId="0" fontId="14" fillId="0" borderId="11" xfId="4" applyFont="1" applyBorder="1" applyAlignment="1">
      <alignment horizontal="center" vertical="center" shrinkToFit="1"/>
    </xf>
    <xf numFmtId="177" fontId="14" fillId="0" borderId="76" xfId="4" applyNumberFormat="1" applyFont="1" applyFill="1" applyBorder="1" applyAlignment="1" applyProtection="1">
      <alignment horizontal="center" vertical="center"/>
      <protection hidden="1"/>
    </xf>
    <xf numFmtId="177" fontId="14" fillId="0" borderId="77" xfId="4" applyNumberFormat="1" applyFont="1" applyFill="1" applyBorder="1" applyAlignment="1" applyProtection="1">
      <alignment horizontal="center" vertical="center"/>
      <protection hidden="1"/>
    </xf>
    <xf numFmtId="177" fontId="14" fillId="0" borderId="78" xfId="4" applyNumberFormat="1" applyFont="1" applyFill="1" applyBorder="1" applyAlignment="1" applyProtection="1">
      <alignment horizontal="center" vertical="center"/>
      <protection hidden="1"/>
    </xf>
    <xf numFmtId="183" fontId="38" fillId="2" borderId="3" xfId="1" applyNumberFormat="1" applyFont="1" applyFill="1" applyBorder="1" applyAlignment="1" applyProtection="1">
      <alignment vertical="center" shrinkToFit="1"/>
      <protection locked="0"/>
    </xf>
    <xf numFmtId="183" fontId="38" fillId="2" borderId="4" xfId="1" applyNumberFormat="1" applyFont="1" applyFill="1" applyBorder="1" applyAlignment="1" applyProtection="1">
      <alignment vertical="center" shrinkToFit="1"/>
      <protection locked="0"/>
    </xf>
    <xf numFmtId="183" fontId="14" fillId="0" borderId="3" xfId="4" applyNumberFormat="1" applyFont="1" applyFill="1" applyBorder="1" applyAlignment="1" applyProtection="1">
      <alignment horizontal="center" vertical="center"/>
    </xf>
    <xf numFmtId="183" fontId="14" fillId="0" borderId="4" xfId="4" applyNumberFormat="1" applyFont="1" applyFill="1" applyBorder="1" applyAlignment="1" applyProtection="1">
      <alignment horizontal="center" vertical="center"/>
    </xf>
    <xf numFmtId="177" fontId="14" fillId="0" borderId="3" xfId="4" applyNumberFormat="1" applyFont="1" applyFill="1" applyBorder="1" applyAlignment="1" applyProtection="1">
      <alignment horizontal="center" vertical="center" wrapText="1" shrinkToFit="1"/>
      <protection hidden="1"/>
    </xf>
    <xf numFmtId="177" fontId="14" fillId="0" borderId="4" xfId="4" applyNumberFormat="1" applyFont="1" applyFill="1" applyBorder="1" applyAlignment="1" applyProtection="1">
      <alignment horizontal="center" vertical="center" wrapText="1" shrinkToFit="1"/>
      <protection hidden="1"/>
    </xf>
    <xf numFmtId="177" fontId="14" fillId="0" borderId="3" xfId="4" applyNumberFormat="1" applyFont="1" applyFill="1" applyBorder="1" applyAlignment="1" applyProtection="1">
      <alignment horizontal="center" vertical="center"/>
      <protection hidden="1"/>
    </xf>
    <xf numFmtId="177" fontId="14" fillId="0" borderId="4" xfId="4" applyNumberFormat="1" applyFont="1" applyFill="1" applyBorder="1" applyAlignment="1" applyProtection="1">
      <alignment horizontal="center" vertical="center"/>
      <protection hidden="1"/>
    </xf>
    <xf numFmtId="177" fontId="14" fillId="0" borderId="5" xfId="4" applyNumberFormat="1" applyFont="1" applyFill="1" applyBorder="1" applyAlignment="1" applyProtection="1">
      <alignment horizontal="center" vertical="center"/>
      <protection hidden="1"/>
    </xf>
    <xf numFmtId="178" fontId="14" fillId="0" borderId="9" xfId="4" applyNumberFormat="1" applyFont="1" applyFill="1" applyBorder="1" applyAlignment="1" applyProtection="1">
      <alignment horizontal="center" vertical="center" shrinkToFit="1"/>
    </xf>
    <xf numFmtId="178" fontId="14" fillId="0" borderId="11" xfId="4" applyNumberFormat="1" applyFont="1" applyFill="1" applyBorder="1" applyAlignment="1" applyProtection="1">
      <alignment horizontal="center" vertical="center" shrinkToFit="1"/>
    </xf>
    <xf numFmtId="38" fontId="14" fillId="0" borderId="7" xfId="1" applyFont="1" applyFill="1" applyBorder="1" applyAlignment="1" applyProtection="1">
      <alignment vertical="center" shrinkToFit="1"/>
    </xf>
    <xf numFmtId="38" fontId="14" fillId="0" borderId="8" xfId="1" applyFont="1" applyFill="1" applyBorder="1" applyAlignment="1" applyProtection="1">
      <alignment vertical="center" shrinkToFit="1"/>
    </xf>
    <xf numFmtId="38" fontId="14" fillId="0" borderId="10" xfId="1" applyFont="1" applyFill="1" applyBorder="1" applyAlignment="1" applyProtection="1">
      <alignment vertical="center" shrinkToFit="1"/>
    </xf>
    <xf numFmtId="38" fontId="14" fillId="0" borderId="1" xfId="1" applyFont="1" applyFill="1" applyBorder="1" applyAlignment="1" applyProtection="1">
      <alignment vertical="center" shrinkToFit="1"/>
    </xf>
    <xf numFmtId="177" fontId="14" fillId="0" borderId="7" xfId="4" applyNumberFormat="1" applyFont="1" applyFill="1" applyBorder="1" applyAlignment="1" applyProtection="1">
      <alignment horizontal="center" vertical="center" wrapText="1"/>
      <protection hidden="1"/>
    </xf>
    <xf numFmtId="177" fontId="14" fillId="0" borderId="8" xfId="4" applyNumberFormat="1" applyFont="1" applyFill="1" applyBorder="1" applyAlignment="1" applyProtection="1">
      <alignment horizontal="center" vertical="center" wrapText="1"/>
      <protection hidden="1"/>
    </xf>
    <xf numFmtId="177" fontId="14" fillId="0" borderId="9" xfId="4" applyNumberFormat="1" applyFont="1" applyFill="1" applyBorder="1" applyAlignment="1" applyProtection="1">
      <alignment horizontal="center" vertical="center" wrapText="1"/>
      <protection hidden="1"/>
    </xf>
    <xf numFmtId="177" fontId="14" fillId="0" borderId="10" xfId="4" applyNumberFormat="1" applyFont="1" applyFill="1" applyBorder="1" applyAlignment="1" applyProtection="1">
      <alignment horizontal="center" vertical="center" wrapText="1"/>
      <protection hidden="1"/>
    </xf>
    <xf numFmtId="177" fontId="14" fillId="0" borderId="1" xfId="4" applyNumberFormat="1" applyFont="1" applyFill="1" applyBorder="1" applyAlignment="1" applyProtection="1">
      <alignment horizontal="center" vertical="center" wrapText="1"/>
      <protection hidden="1"/>
    </xf>
    <xf numFmtId="177" fontId="14" fillId="0" borderId="11" xfId="4" applyNumberFormat="1" applyFont="1" applyFill="1" applyBorder="1" applyAlignment="1" applyProtection="1">
      <alignment horizontal="center" vertical="center" wrapText="1"/>
      <protection hidden="1"/>
    </xf>
    <xf numFmtId="177" fontId="14" fillId="0" borderId="2" xfId="4" applyNumberFormat="1" applyFont="1" applyFill="1" applyBorder="1" applyAlignment="1" applyProtection="1">
      <alignment horizontal="center" vertical="center" wrapText="1"/>
      <protection hidden="1"/>
    </xf>
    <xf numFmtId="38" fontId="14" fillId="0" borderId="3" xfId="1" applyFont="1" applyFill="1" applyBorder="1" applyAlignment="1" applyProtection="1">
      <alignment vertical="center" shrinkToFit="1"/>
    </xf>
    <xf numFmtId="38" fontId="14" fillId="0" borderId="4" xfId="1" applyFont="1" applyFill="1" applyBorder="1" applyAlignment="1" applyProtection="1">
      <alignment vertical="center" shrinkToFit="1"/>
    </xf>
    <xf numFmtId="177" fontId="16" fillId="0" borderId="2" xfId="4" applyNumberFormat="1" applyFont="1" applyFill="1" applyBorder="1" applyAlignment="1" applyProtection="1">
      <alignment horizontal="center" vertical="center"/>
      <protection hidden="1"/>
    </xf>
    <xf numFmtId="177" fontId="14" fillId="0" borderId="2" xfId="4" applyNumberFormat="1" applyFont="1" applyFill="1" applyBorder="1" applyAlignment="1" applyProtection="1">
      <alignment horizontal="center" vertical="center"/>
      <protection hidden="1"/>
    </xf>
    <xf numFmtId="177" fontId="14" fillId="0" borderId="34" xfId="4" applyNumberFormat="1" applyFont="1" applyFill="1" applyBorder="1" applyAlignment="1" applyProtection="1">
      <alignment horizontal="center" vertical="center" wrapText="1"/>
      <protection hidden="1"/>
    </xf>
    <xf numFmtId="177" fontId="14" fillId="0" borderId="51" xfId="4" applyNumberFormat="1" applyFont="1" applyFill="1" applyBorder="1" applyAlignment="1" applyProtection="1">
      <alignment horizontal="center" vertical="center"/>
      <protection hidden="1"/>
    </xf>
    <xf numFmtId="177" fontId="14" fillId="0" borderId="52" xfId="4" applyNumberFormat="1" applyFont="1" applyFill="1" applyBorder="1" applyAlignment="1" applyProtection="1">
      <alignment horizontal="center" vertical="center"/>
      <protection hidden="1"/>
    </xf>
    <xf numFmtId="177" fontId="14" fillId="0" borderId="36" xfId="4" applyNumberFormat="1" applyFont="1" applyFill="1" applyBorder="1" applyAlignment="1" applyProtection="1">
      <alignment horizontal="center" vertical="center"/>
      <protection hidden="1"/>
    </xf>
    <xf numFmtId="177" fontId="14" fillId="0" borderId="60" xfId="4" applyNumberFormat="1" applyFont="1" applyFill="1" applyBorder="1" applyAlignment="1" applyProtection="1">
      <alignment horizontal="center" vertical="center"/>
      <protection hidden="1"/>
    </xf>
    <xf numFmtId="177" fontId="14" fillId="0" borderId="61" xfId="4" applyNumberFormat="1" applyFont="1" applyFill="1" applyBorder="1" applyAlignment="1" applyProtection="1">
      <alignment horizontal="center" vertical="center"/>
      <protection hidden="1"/>
    </xf>
    <xf numFmtId="177" fontId="14" fillId="0" borderId="7" xfId="4" applyNumberFormat="1" applyFont="1" applyFill="1" applyBorder="1" applyAlignment="1" applyProtection="1">
      <alignment horizontal="center" vertical="center"/>
      <protection hidden="1"/>
    </xf>
    <xf numFmtId="177" fontId="14" fillId="0" borderId="8" xfId="4" applyNumberFormat="1" applyFont="1" applyFill="1" applyBorder="1" applyAlignment="1" applyProtection="1">
      <alignment horizontal="center" vertical="center"/>
      <protection hidden="1"/>
    </xf>
    <xf numFmtId="177" fontId="14" fillId="0" borderId="9" xfId="4" applyNumberFormat="1" applyFont="1" applyFill="1" applyBorder="1" applyAlignment="1" applyProtection="1">
      <alignment horizontal="center" vertical="center"/>
      <protection hidden="1"/>
    </xf>
    <xf numFmtId="0" fontId="14" fillId="0" borderId="2" xfId="4" applyFont="1" applyBorder="1" applyAlignment="1">
      <alignment horizontal="center" vertical="center"/>
    </xf>
    <xf numFmtId="38" fontId="14" fillId="0" borderId="7" xfId="1" applyFont="1" applyBorder="1" applyAlignment="1">
      <alignment vertical="center"/>
    </xf>
    <xf numFmtId="38" fontId="14" fillId="0" borderId="8" xfId="1" applyFont="1" applyBorder="1" applyAlignment="1">
      <alignment vertical="center"/>
    </xf>
    <xf numFmtId="38" fontId="14" fillId="0" borderId="10" xfId="1" applyFont="1" applyBorder="1" applyAlignment="1">
      <alignment vertical="center"/>
    </xf>
    <xf numFmtId="38" fontId="14" fillId="0" borderId="1" xfId="1" applyFont="1" applyBorder="1" applyAlignment="1">
      <alignment vertical="center"/>
    </xf>
    <xf numFmtId="0" fontId="14" fillId="0" borderId="8" xfId="4" applyFont="1" applyBorder="1" applyAlignment="1">
      <alignment horizontal="center" vertical="center" shrinkToFit="1"/>
    </xf>
    <xf numFmtId="0" fontId="14" fillId="0" borderId="1" xfId="4" applyFont="1" applyBorder="1" applyAlignment="1">
      <alignment horizontal="center" vertical="center" shrinkToFit="1"/>
    </xf>
    <xf numFmtId="38" fontId="14" fillId="0" borderId="3" xfId="1" applyFont="1" applyFill="1" applyBorder="1" applyAlignment="1" applyProtection="1">
      <alignment vertical="center" shrinkToFit="1"/>
      <protection locked="0"/>
    </xf>
    <xf numFmtId="38" fontId="14" fillId="0" borderId="4" xfId="1" applyFont="1" applyFill="1" applyBorder="1" applyAlignment="1" applyProtection="1">
      <alignment vertical="center" shrinkToFit="1"/>
      <protection locked="0"/>
    </xf>
    <xf numFmtId="0" fontId="14" fillId="0" borderId="2" xfId="4" applyFont="1" applyBorder="1" applyAlignment="1">
      <alignment horizontal="center" vertical="center" wrapText="1"/>
    </xf>
    <xf numFmtId="38" fontId="38" fillId="2" borderId="3" xfId="1" applyFont="1" applyFill="1" applyBorder="1" applyAlignment="1" applyProtection="1">
      <alignment vertical="center" shrinkToFit="1"/>
      <protection locked="0"/>
    </xf>
    <xf numFmtId="38" fontId="38" fillId="2" borderId="4" xfId="1" applyFont="1" applyFill="1" applyBorder="1" applyAlignment="1" applyProtection="1">
      <alignment vertical="center" shrinkToFit="1"/>
      <protection locked="0"/>
    </xf>
    <xf numFmtId="38" fontId="14" fillId="0" borderId="12" xfId="1" applyFont="1" applyFill="1" applyBorder="1" applyAlignment="1" applyProtection="1">
      <alignment vertical="center" shrinkToFit="1"/>
    </xf>
    <xf numFmtId="38" fontId="14" fillId="0" borderId="0" xfId="1" applyFont="1" applyFill="1" applyBorder="1" applyAlignment="1" applyProtection="1">
      <alignment vertical="center" shrinkToFit="1"/>
    </xf>
    <xf numFmtId="177" fontId="14" fillId="0" borderId="3" xfId="4" applyNumberFormat="1" applyFont="1" applyFill="1" applyBorder="1" applyAlignment="1" applyProtection="1">
      <alignment horizontal="center" vertical="center"/>
    </xf>
    <xf numFmtId="177" fontId="14" fillId="0" borderId="4" xfId="4" applyNumberFormat="1" applyFont="1" applyFill="1" applyBorder="1" applyAlignment="1" applyProtection="1">
      <alignment horizontal="center" vertical="center"/>
    </xf>
    <xf numFmtId="177" fontId="14" fillId="0" borderId="5" xfId="4" applyNumberFormat="1" applyFont="1" applyFill="1" applyBorder="1" applyAlignment="1" applyProtection="1">
      <alignment horizontal="center" vertical="center"/>
    </xf>
    <xf numFmtId="177" fontId="14" fillId="0" borderId="7" xfId="4" applyNumberFormat="1" applyFont="1" applyFill="1" applyBorder="1" applyAlignment="1" applyProtection="1">
      <alignment horizontal="center" vertical="center"/>
    </xf>
    <xf numFmtId="177" fontId="14" fillId="0" borderId="8" xfId="4" applyNumberFormat="1" applyFont="1" applyFill="1" applyBorder="1" applyAlignment="1" applyProtection="1">
      <alignment horizontal="center" vertical="center"/>
    </xf>
    <xf numFmtId="177" fontId="14" fillId="0" borderId="9" xfId="4" applyNumberFormat="1" applyFont="1" applyFill="1" applyBorder="1" applyAlignment="1" applyProtection="1">
      <alignment horizontal="center" vertical="center"/>
    </xf>
    <xf numFmtId="178" fontId="14" fillId="0" borderId="3" xfId="4" applyNumberFormat="1" applyFont="1" applyFill="1" applyBorder="1" applyAlignment="1" applyProtection="1">
      <alignment horizontal="center" vertical="center"/>
    </xf>
    <xf numFmtId="178" fontId="14" fillId="0" borderId="4" xfId="4" applyNumberFormat="1" applyFont="1" applyFill="1" applyBorder="1" applyAlignment="1" applyProtection="1">
      <alignment horizontal="center" vertical="center"/>
    </xf>
    <xf numFmtId="177" fontId="35" fillId="0" borderId="0" xfId="4" applyNumberFormat="1" applyFont="1" applyFill="1" applyBorder="1" applyAlignment="1" applyProtection="1">
      <alignment horizontal="center" vertical="center"/>
      <protection locked="0"/>
    </xf>
    <xf numFmtId="0" fontId="15" fillId="0" borderId="0" xfId="4" applyNumberFormat="1" applyFont="1" applyFill="1" applyBorder="1" applyAlignment="1" applyProtection="1">
      <alignment horizontal="center" vertical="center"/>
      <protection hidden="1"/>
    </xf>
    <xf numFmtId="0" fontId="41" fillId="2" borderId="1" xfId="4" applyNumberFormat="1" applyFont="1" applyFill="1" applyBorder="1" applyAlignment="1" applyProtection="1">
      <alignment horizontal="center" vertical="center"/>
      <protection locked="0"/>
    </xf>
    <xf numFmtId="177" fontId="14" fillId="0" borderId="2" xfId="4" applyNumberFormat="1" applyFont="1" applyFill="1" applyBorder="1" applyAlignment="1" applyProtection="1">
      <alignment vertical="center" wrapText="1"/>
      <protection hidden="1"/>
    </xf>
    <xf numFmtId="177" fontId="14" fillId="0" borderId="6" xfId="4" applyNumberFormat="1" applyFont="1" applyFill="1" applyBorder="1" applyAlignment="1" applyProtection="1">
      <alignment vertical="center"/>
      <protection hidden="1"/>
    </xf>
    <xf numFmtId="177" fontId="14" fillId="0" borderId="98" xfId="4" applyNumberFormat="1" applyFont="1" applyFill="1" applyBorder="1" applyAlignment="1" applyProtection="1">
      <alignment horizontal="center" vertical="center"/>
      <protection hidden="1"/>
    </xf>
    <xf numFmtId="0" fontId="31" fillId="0" borderId="0" xfId="11" applyFont="1" applyBorder="1" applyAlignment="1">
      <alignment horizontal="left" vertical="center" wrapText="1"/>
    </xf>
    <xf numFmtId="0" fontId="31" fillId="0" borderId="12" xfId="11" applyFont="1" applyBorder="1" applyAlignment="1">
      <alignment horizontal="left" vertical="top" wrapText="1"/>
    </xf>
    <xf numFmtId="0" fontId="31" fillId="0" borderId="0" xfId="11" applyFont="1" applyBorder="1" applyAlignment="1">
      <alignment horizontal="left" vertical="top" wrapText="1"/>
    </xf>
    <xf numFmtId="0" fontId="14" fillId="0" borderId="2" xfId="11" applyFont="1" applyBorder="1" applyAlignment="1" applyProtection="1">
      <alignment horizontal="center" vertical="center"/>
      <protection locked="0"/>
    </xf>
    <xf numFmtId="0" fontId="38" fillId="0" borderId="2" xfId="11" applyFont="1" applyBorder="1" applyAlignment="1" applyProtection="1">
      <alignment horizontal="center" vertical="center"/>
      <protection locked="0"/>
    </xf>
    <xf numFmtId="0" fontId="14" fillId="4" borderId="2" xfId="11" applyFont="1" applyFill="1" applyBorder="1" applyAlignment="1">
      <alignment horizontal="center" vertical="center" wrapText="1"/>
    </xf>
    <xf numFmtId="0" fontId="14" fillId="3" borderId="2" xfId="11" applyFont="1" applyFill="1" applyBorder="1" applyAlignment="1">
      <alignment horizontal="center" vertical="center"/>
    </xf>
    <xf numFmtId="0" fontId="14" fillId="4" borderId="2" xfId="11" applyFont="1" applyFill="1" applyBorder="1" applyAlignment="1">
      <alignment horizontal="center" vertical="center"/>
    </xf>
    <xf numFmtId="38" fontId="38" fillId="3" borderId="2" xfId="1" applyFont="1" applyFill="1" applyBorder="1" applyAlignment="1" applyProtection="1">
      <alignment vertical="center" shrinkToFit="1"/>
      <protection locked="0"/>
    </xf>
    <xf numFmtId="38" fontId="38" fillId="3" borderId="3" xfId="1" applyFont="1" applyFill="1" applyBorder="1" applyAlignment="1" applyProtection="1">
      <alignment vertical="center" shrinkToFit="1"/>
      <protection locked="0"/>
    </xf>
    <xf numFmtId="38" fontId="14" fillId="3" borderId="2" xfId="1" applyFont="1" applyFill="1" applyBorder="1" applyAlignment="1">
      <alignment vertical="center" shrinkToFit="1"/>
    </xf>
    <xf numFmtId="38" fontId="14" fillId="3" borderId="3" xfId="1" applyFont="1" applyFill="1" applyBorder="1" applyAlignment="1">
      <alignment vertical="center" shrinkToFit="1"/>
    </xf>
    <xf numFmtId="0" fontId="35" fillId="0" borderId="2" xfId="11" applyFont="1" applyBorder="1" applyAlignment="1" applyProtection="1">
      <alignment horizontal="center" vertical="center"/>
      <protection locked="0"/>
    </xf>
    <xf numFmtId="38" fontId="38" fillId="0" borderId="2" xfId="1" applyFont="1" applyBorder="1" applyAlignment="1" applyProtection="1">
      <alignment vertical="center"/>
      <protection locked="0"/>
    </xf>
    <xf numFmtId="38" fontId="38" fillId="0" borderId="3" xfId="1" applyFont="1" applyBorder="1" applyAlignment="1" applyProtection="1">
      <alignment vertical="center"/>
      <protection locked="0"/>
    </xf>
    <xf numFmtId="38" fontId="14" fillId="0" borderId="2" xfId="1" applyFont="1" applyBorder="1" applyAlignment="1" applyProtection="1">
      <alignment vertical="center"/>
      <protection locked="0"/>
    </xf>
    <xf numFmtId="38" fontId="14" fillId="0" borderId="3" xfId="1" applyFont="1" applyBorder="1" applyAlignment="1" applyProtection="1">
      <alignment vertical="center"/>
      <protection locked="0"/>
    </xf>
    <xf numFmtId="0" fontId="15" fillId="3" borderId="0" xfId="11" applyFont="1" applyFill="1" applyBorder="1" applyAlignment="1">
      <alignment horizontal="center" vertical="center" wrapText="1"/>
    </xf>
    <xf numFmtId="0" fontId="14" fillId="4" borderId="3" xfId="11" applyFont="1" applyFill="1" applyBorder="1" applyAlignment="1">
      <alignment horizontal="center" vertical="center"/>
    </xf>
    <xf numFmtId="0" fontId="14" fillId="4" borderId="21" xfId="11" applyFont="1" applyFill="1" applyBorder="1" applyAlignment="1">
      <alignment horizontal="center" vertical="center"/>
    </xf>
    <xf numFmtId="0" fontId="38" fillId="0" borderId="1" xfId="11" applyFont="1" applyBorder="1" applyAlignment="1" applyProtection="1">
      <alignment horizontal="center" vertical="center"/>
      <protection locked="0"/>
    </xf>
    <xf numFmtId="38" fontId="14" fillId="0" borderId="43" xfId="1" applyFont="1" applyBorder="1" applyAlignment="1">
      <alignment vertical="center" shrinkToFit="1"/>
    </xf>
    <xf numFmtId="38" fontId="14" fillId="0" borderId="4" xfId="1" applyFont="1" applyBorder="1" applyAlignment="1">
      <alignment vertical="center" shrinkToFit="1"/>
    </xf>
    <xf numFmtId="38" fontId="14" fillId="0" borderId="113" xfId="1" applyFont="1" applyBorder="1" applyAlignment="1">
      <alignment vertical="center" shrinkToFit="1"/>
    </xf>
    <xf numFmtId="38" fontId="14" fillId="0" borderId="115" xfId="1" applyFont="1" applyBorder="1" applyAlignment="1">
      <alignment vertical="center" shrinkToFit="1"/>
    </xf>
    <xf numFmtId="38" fontId="14" fillId="0" borderId="114" xfId="1" applyFont="1" applyBorder="1" applyAlignment="1">
      <alignment vertical="center" shrinkToFit="1"/>
    </xf>
    <xf numFmtId="0" fontId="14" fillId="0" borderId="8" xfId="11" applyFont="1" applyFill="1" applyBorder="1" applyAlignment="1">
      <alignment vertical="center" wrapText="1" shrinkToFit="1"/>
    </xf>
    <xf numFmtId="38" fontId="14" fillId="3" borderId="2" xfId="1" applyFont="1" applyFill="1" applyBorder="1" applyAlignment="1" applyProtection="1">
      <alignment vertical="center" shrinkToFit="1"/>
      <protection locked="0"/>
    </xf>
    <xf numFmtId="38" fontId="14" fillId="3" borderId="3" xfId="1" applyFont="1" applyFill="1" applyBorder="1" applyAlignment="1" applyProtection="1">
      <alignment vertical="center" shrinkToFit="1"/>
      <protection locked="0"/>
    </xf>
    <xf numFmtId="0" fontId="14" fillId="3" borderId="6" xfId="11" applyFont="1" applyFill="1" applyBorder="1" applyAlignment="1">
      <alignment horizontal="center" vertical="center"/>
    </xf>
    <xf numFmtId="38" fontId="38" fillId="3" borderId="23" xfId="1" applyFont="1" applyFill="1" applyBorder="1" applyAlignment="1" applyProtection="1">
      <alignment vertical="center" shrinkToFit="1"/>
      <protection locked="0"/>
    </xf>
    <xf numFmtId="38" fontId="38" fillId="3" borderId="27" xfId="1" applyFont="1" applyFill="1" applyBorder="1" applyAlignment="1" applyProtection="1">
      <alignment vertical="center" shrinkToFit="1"/>
      <protection locked="0"/>
    </xf>
    <xf numFmtId="38" fontId="14" fillId="3" borderId="23" xfId="1" applyFont="1" applyFill="1" applyBorder="1" applyAlignment="1" applyProtection="1">
      <alignment vertical="center" shrinkToFit="1"/>
      <protection locked="0"/>
    </xf>
    <xf numFmtId="38" fontId="14" fillId="3" borderId="27" xfId="1" applyFont="1" applyFill="1" applyBorder="1" applyAlignment="1" applyProtection="1">
      <alignment vertical="center" shrinkToFit="1"/>
      <protection locked="0"/>
    </xf>
    <xf numFmtId="38" fontId="14" fillId="3" borderId="24" xfId="1" applyFont="1" applyFill="1" applyBorder="1" applyAlignment="1" applyProtection="1">
      <alignment vertical="center" shrinkToFit="1"/>
      <protection locked="0"/>
    </xf>
    <xf numFmtId="38" fontId="14" fillId="3" borderId="28" xfId="1" applyFont="1" applyFill="1" applyBorder="1" applyAlignment="1" applyProtection="1">
      <alignment vertical="center" shrinkToFit="1"/>
      <protection locked="0"/>
    </xf>
    <xf numFmtId="0" fontId="14" fillId="3" borderId="27" xfId="11" applyFont="1" applyFill="1" applyBorder="1" applyAlignment="1">
      <alignment horizontal="center" vertical="center"/>
    </xf>
    <xf numFmtId="0" fontId="14" fillId="3" borderId="19" xfId="11" applyFont="1" applyFill="1" applyBorder="1" applyAlignment="1">
      <alignment horizontal="center" vertical="center"/>
    </xf>
    <xf numFmtId="0" fontId="14" fillId="3" borderId="20" xfId="11" applyFont="1" applyFill="1" applyBorder="1" applyAlignment="1">
      <alignment horizontal="center" vertical="center"/>
    </xf>
    <xf numFmtId="0" fontId="14" fillId="3" borderId="28" xfId="11" applyFont="1" applyFill="1" applyBorder="1" applyAlignment="1">
      <alignment horizontal="center" vertical="center"/>
    </xf>
    <xf numFmtId="0" fontId="14" fillId="3" borderId="29" xfId="11" applyFont="1" applyFill="1" applyBorder="1" applyAlignment="1">
      <alignment horizontal="center" vertical="center"/>
    </xf>
    <xf numFmtId="0" fontId="14" fillId="3" borderId="25" xfId="11" applyFont="1" applyFill="1" applyBorder="1" applyAlignment="1">
      <alignment horizontal="center" vertical="center"/>
    </xf>
    <xf numFmtId="0" fontId="14" fillId="3" borderId="30" xfId="11" applyFont="1" applyFill="1" applyBorder="1" applyAlignment="1">
      <alignment horizontal="center" vertical="center"/>
    </xf>
    <xf numFmtId="0" fontId="14" fillId="3" borderId="31" xfId="11" applyFont="1" applyFill="1" applyBorder="1" applyAlignment="1">
      <alignment horizontal="center" vertical="center"/>
    </xf>
    <xf numFmtId="0" fontId="14" fillId="3" borderId="26" xfId="11" applyFont="1" applyFill="1" applyBorder="1" applyAlignment="1">
      <alignment horizontal="center" vertical="center"/>
    </xf>
    <xf numFmtId="38" fontId="14" fillId="0" borderId="116" xfId="1" applyFont="1" applyBorder="1" applyAlignment="1">
      <alignment vertical="center" shrinkToFit="1"/>
    </xf>
    <xf numFmtId="38" fontId="14" fillId="0" borderId="90" xfId="1" applyFont="1" applyBorder="1" applyAlignment="1">
      <alignment vertical="center" shrinkToFit="1"/>
    </xf>
    <xf numFmtId="38" fontId="14" fillId="0" borderId="91" xfId="1" applyFont="1" applyBorder="1" applyAlignment="1">
      <alignment vertical="center" shrinkToFit="1"/>
    </xf>
    <xf numFmtId="38" fontId="14" fillId="0" borderId="117" xfId="1" applyFont="1" applyBorder="1" applyAlignment="1">
      <alignment vertical="center" shrinkToFit="1"/>
    </xf>
    <xf numFmtId="38" fontId="14" fillId="0" borderId="118" xfId="1" applyFont="1" applyBorder="1" applyAlignment="1">
      <alignment vertical="center" shrinkToFit="1"/>
    </xf>
    <xf numFmtId="38" fontId="14" fillId="0" borderId="119" xfId="1" applyFont="1" applyBorder="1" applyAlignment="1">
      <alignment vertical="center" shrinkToFit="1"/>
    </xf>
    <xf numFmtId="38" fontId="14" fillId="0" borderId="120" xfId="1" applyFont="1" applyBorder="1" applyAlignment="1">
      <alignment vertical="center" shrinkToFit="1"/>
    </xf>
    <xf numFmtId="38" fontId="14" fillId="0" borderId="121" xfId="1" applyFont="1" applyBorder="1" applyAlignment="1">
      <alignment vertical="center" shrinkToFit="1"/>
    </xf>
    <xf numFmtId="38" fontId="14" fillId="0" borderId="122" xfId="1" applyFont="1" applyBorder="1" applyAlignment="1">
      <alignment vertical="center" shrinkToFit="1"/>
    </xf>
    <xf numFmtId="38" fontId="14" fillId="3" borderId="18" xfId="1" applyFont="1" applyFill="1" applyBorder="1" applyAlignment="1" applyProtection="1">
      <alignment vertical="center" shrinkToFit="1"/>
      <protection locked="0"/>
    </xf>
    <xf numFmtId="38" fontId="14" fillId="3" borderId="30" xfId="1" applyFont="1" applyFill="1" applyBorder="1" applyAlignment="1" applyProtection="1">
      <alignment vertical="center" shrinkToFit="1"/>
      <protection locked="0"/>
    </xf>
    <xf numFmtId="0" fontId="31" fillId="0" borderId="12" xfId="11" applyFont="1" applyBorder="1" applyAlignment="1">
      <alignment horizontal="left" vertical="center" wrapText="1"/>
    </xf>
    <xf numFmtId="0" fontId="31" fillId="0" borderId="0" xfId="11" applyFont="1" applyBorder="1" applyAlignment="1">
      <alignment horizontal="left" wrapText="1"/>
    </xf>
    <xf numFmtId="184" fontId="14" fillId="0" borderId="4" xfId="16" applyNumberFormat="1" applyFont="1" applyBorder="1" applyAlignment="1">
      <alignment vertical="center"/>
    </xf>
    <xf numFmtId="0" fontId="14" fillId="0" borderId="10" xfId="16" applyFont="1" applyBorder="1" applyAlignment="1">
      <alignment horizontal="center" vertical="center"/>
    </xf>
    <xf numFmtId="0" fontId="14" fillId="0" borderId="1" xfId="16" applyFont="1" applyBorder="1" applyAlignment="1">
      <alignment horizontal="center" vertical="center"/>
    </xf>
    <xf numFmtId="0" fontId="14" fillId="0" borderId="11" xfId="16" applyFont="1" applyBorder="1" applyAlignment="1">
      <alignment horizontal="center" vertical="center"/>
    </xf>
    <xf numFmtId="184" fontId="14" fillId="0" borderId="14" xfId="6" applyNumberFormat="1" applyFont="1" applyBorder="1" applyAlignment="1">
      <alignment vertical="center"/>
    </xf>
    <xf numFmtId="184" fontId="14" fillId="0" borderId="1" xfId="16" applyNumberFormat="1" applyFont="1" applyBorder="1" applyAlignment="1">
      <alignment vertical="center"/>
    </xf>
    <xf numFmtId="184" fontId="38" fillId="2" borderId="1" xfId="16" applyNumberFormat="1" applyFont="1" applyFill="1" applyBorder="1" applyAlignment="1" applyProtection="1">
      <alignment vertical="center"/>
      <protection locked="0"/>
    </xf>
    <xf numFmtId="0" fontId="14" fillId="0" borderId="18" xfId="16" applyFont="1" applyBorder="1" applyAlignment="1" applyProtection="1">
      <alignment horizontal="center" vertical="center"/>
      <protection locked="0"/>
    </xf>
    <xf numFmtId="184" fontId="14" fillId="0" borderId="18" xfId="6" applyNumberFormat="1" applyFont="1" applyBorder="1" applyAlignment="1" applyProtection="1">
      <alignment vertical="center"/>
      <protection locked="0"/>
    </xf>
    <xf numFmtId="0" fontId="14" fillId="0" borderId="24" xfId="16" applyFont="1" applyBorder="1" applyAlignment="1" applyProtection="1">
      <alignment horizontal="center" vertical="center"/>
      <protection locked="0"/>
    </xf>
    <xf numFmtId="184" fontId="14" fillId="0" borderId="24" xfId="6" applyNumberFormat="1" applyFont="1" applyBorder="1" applyAlignment="1" applyProtection="1">
      <alignment vertical="center"/>
      <protection locked="0"/>
    </xf>
    <xf numFmtId="0" fontId="38" fillId="2" borderId="33" xfId="16" applyFont="1" applyFill="1" applyBorder="1" applyAlignment="1" applyProtection="1">
      <alignment horizontal="center" vertical="center"/>
      <protection locked="0"/>
    </xf>
    <xf numFmtId="184" fontId="38" fillId="2" borderId="33" xfId="6" applyNumberFormat="1" applyFont="1" applyFill="1" applyBorder="1" applyAlignment="1" applyProtection="1">
      <alignment vertical="center"/>
      <protection locked="0"/>
    </xf>
    <xf numFmtId="0" fontId="14" fillId="0" borderId="15" xfId="16" applyFont="1" applyBorder="1" applyAlignment="1">
      <alignment horizontal="center" vertical="center"/>
    </xf>
    <xf numFmtId="0" fontId="14" fillId="0" borderId="16" xfId="16" applyFont="1" applyBorder="1" applyAlignment="1">
      <alignment horizontal="center" vertical="center"/>
    </xf>
    <xf numFmtId="0" fontId="14" fillId="0" borderId="17" xfId="16" applyFont="1" applyBorder="1" applyAlignment="1">
      <alignment horizontal="center" vertical="center"/>
    </xf>
    <xf numFmtId="184" fontId="14" fillId="0" borderId="15" xfId="17" applyNumberFormat="1" applyFont="1" applyBorder="1" applyAlignment="1">
      <alignment horizontal="right" vertical="center"/>
    </xf>
    <xf numFmtId="0" fontId="14" fillId="0" borderId="17" xfId="17" applyFont="1" applyBorder="1" applyAlignment="1">
      <alignment horizontal="right" vertical="center"/>
    </xf>
    <xf numFmtId="0" fontId="14" fillId="0" borderId="134" xfId="16" applyFont="1" applyBorder="1" applyAlignment="1">
      <alignment horizontal="center" vertical="center"/>
    </xf>
    <xf numFmtId="0" fontId="14" fillId="0" borderId="89" xfId="16" applyFont="1" applyBorder="1" applyAlignment="1">
      <alignment horizontal="center" vertical="center"/>
    </xf>
    <xf numFmtId="0" fontId="14" fillId="0" borderId="14" xfId="16" applyFont="1" applyBorder="1" applyAlignment="1">
      <alignment horizontal="center" vertical="center"/>
    </xf>
    <xf numFmtId="0" fontId="14" fillId="0" borderId="101" xfId="16" applyFont="1" applyBorder="1" applyAlignment="1" applyProtection="1">
      <alignment horizontal="center" vertical="center"/>
      <protection locked="0"/>
    </xf>
    <xf numFmtId="184" fontId="14" fillId="0" borderId="101" xfId="6" applyNumberFormat="1" applyFont="1" applyBorder="1" applyAlignment="1" applyProtection="1">
      <alignment vertical="center"/>
      <protection locked="0"/>
    </xf>
    <xf numFmtId="0" fontId="38" fillId="2" borderId="24" xfId="16" applyFont="1" applyFill="1" applyBorder="1" applyAlignment="1" applyProtection="1">
      <alignment horizontal="center" vertical="center"/>
      <protection locked="0"/>
    </xf>
    <xf numFmtId="184" fontId="38" fillId="2" borderId="24" xfId="6" applyNumberFormat="1" applyFont="1" applyFill="1" applyBorder="1" applyAlignment="1" applyProtection="1">
      <alignment vertical="center"/>
      <protection locked="0"/>
    </xf>
    <xf numFmtId="0" fontId="15" fillId="0" borderId="12" xfId="16" applyFont="1" applyBorder="1" applyAlignment="1">
      <alignment horizontal="center" vertical="center"/>
    </xf>
    <xf numFmtId="0" fontId="15" fillId="0" borderId="0" xfId="16" applyFont="1" applyBorder="1" applyAlignment="1">
      <alignment horizontal="center" vertical="center"/>
    </xf>
    <xf numFmtId="0" fontId="15" fillId="0" borderId="22" xfId="16" applyFont="1" applyBorder="1" applyAlignment="1">
      <alignment horizontal="center" vertical="center"/>
    </xf>
    <xf numFmtId="0" fontId="38" fillId="2" borderId="1" xfId="16" applyFont="1" applyFill="1" applyBorder="1" applyAlignment="1" applyProtection="1">
      <alignment horizontal="center" vertical="center" shrinkToFit="1"/>
      <protection locked="0"/>
    </xf>
    <xf numFmtId="0" fontId="38" fillId="2" borderId="11" xfId="16" applyFont="1" applyFill="1" applyBorder="1" applyAlignment="1" applyProtection="1">
      <alignment horizontal="center" vertical="center" shrinkToFit="1"/>
      <protection locked="0"/>
    </xf>
    <xf numFmtId="0" fontId="14" fillId="0" borderId="12" xfId="16" applyFont="1" applyBorder="1" applyAlignment="1">
      <alignment horizontal="left" vertical="center" wrapText="1" indent="1"/>
    </xf>
    <xf numFmtId="0" fontId="14" fillId="0" borderId="0" xfId="16" applyFont="1" applyBorder="1" applyAlignment="1">
      <alignment horizontal="left" vertical="center" wrapText="1" indent="1"/>
    </xf>
    <xf numFmtId="0" fontId="14" fillId="0" borderId="22" xfId="16" applyFont="1" applyBorder="1" applyAlignment="1">
      <alignment horizontal="left" vertical="center" wrapText="1" indent="1"/>
    </xf>
    <xf numFmtId="0" fontId="14" fillId="0" borderId="6" xfId="16" applyFont="1" applyBorder="1" applyAlignment="1">
      <alignment horizontal="center" vertical="center"/>
    </xf>
    <xf numFmtId="0" fontId="14" fillId="0" borderId="2" xfId="16" applyFont="1" applyBorder="1" applyAlignment="1">
      <alignment horizontal="center" vertical="center"/>
    </xf>
    <xf numFmtId="0" fontId="38" fillId="2" borderId="23" xfId="16" applyFont="1" applyFill="1" applyBorder="1" applyAlignment="1" applyProtection="1">
      <alignment horizontal="center" vertical="center"/>
      <protection locked="0"/>
    </xf>
    <xf numFmtId="184" fontId="38" fillId="2" borderId="23" xfId="6" applyNumberFormat="1" applyFont="1" applyFill="1" applyBorder="1" applyAlignment="1" applyProtection="1">
      <alignment vertical="center"/>
      <protection locked="0"/>
    </xf>
    <xf numFmtId="0" fontId="38" fillId="2" borderId="28" xfId="16" applyFont="1" applyFill="1" applyBorder="1" applyAlignment="1" applyProtection="1">
      <alignment horizontal="center" vertical="center"/>
      <protection locked="0"/>
    </xf>
    <xf numFmtId="0" fontId="38" fillId="2" borderId="29" xfId="16" applyFont="1" applyFill="1" applyBorder="1" applyAlignment="1" applyProtection="1">
      <alignment horizontal="center" vertical="center"/>
      <protection locked="0"/>
    </xf>
    <xf numFmtId="0" fontId="38" fillId="2" borderId="25" xfId="16" applyFont="1" applyFill="1" applyBorder="1" applyAlignment="1" applyProtection="1">
      <alignment horizontal="center" vertical="center"/>
      <protection locked="0"/>
    </xf>
    <xf numFmtId="0" fontId="31" fillId="0" borderId="12" xfId="0" applyFont="1" applyBorder="1" applyAlignment="1">
      <alignment horizontal="left" vertical="top" wrapText="1"/>
    </xf>
    <xf numFmtId="0" fontId="31" fillId="0" borderId="12" xfId="0" applyFont="1" applyBorder="1" applyAlignment="1">
      <alignment horizontal="left" vertical="center" wrapText="1"/>
    </xf>
    <xf numFmtId="0" fontId="14" fillId="0" borderId="3" xfId="0" applyFont="1" applyFill="1" applyBorder="1" applyAlignment="1" applyProtection="1">
      <alignment horizontal="left" vertical="center"/>
      <protection locked="0"/>
    </xf>
    <xf numFmtId="0" fontId="14" fillId="0" borderId="4" xfId="0" applyFont="1" applyFill="1" applyBorder="1" applyAlignment="1" applyProtection="1">
      <alignment horizontal="left" vertical="center"/>
      <protection locked="0"/>
    </xf>
    <xf numFmtId="0" fontId="14" fillId="0" borderId="5" xfId="0" applyFont="1" applyFill="1" applyBorder="1" applyAlignment="1" applyProtection="1">
      <alignment horizontal="left" vertical="center"/>
      <protection locked="0"/>
    </xf>
    <xf numFmtId="0" fontId="15" fillId="0" borderId="0" xfId="0" applyFont="1" applyBorder="1" applyAlignment="1">
      <alignment horizontal="center" vertical="center"/>
    </xf>
    <xf numFmtId="0" fontId="38" fillId="0" borderId="1" xfId="0" applyFont="1" applyBorder="1" applyAlignment="1" applyProtection="1">
      <alignment horizontal="center" vertical="center"/>
      <protection locked="0"/>
    </xf>
    <xf numFmtId="0" fontId="14" fillId="4" borderId="4" xfId="0" applyFont="1" applyFill="1" applyBorder="1" applyAlignment="1">
      <alignment horizontal="center" vertical="center"/>
    </xf>
    <xf numFmtId="0" fontId="38" fillId="0" borderId="3" xfId="0" applyFont="1" applyFill="1" applyBorder="1" applyAlignment="1" applyProtection="1">
      <alignment horizontal="center" vertical="center"/>
      <protection locked="0"/>
    </xf>
    <xf numFmtId="0" fontId="38" fillId="0" borderId="4" xfId="0" applyFont="1" applyFill="1" applyBorder="1" applyAlignment="1" applyProtection="1">
      <alignment horizontal="center" vertical="center"/>
      <protection locked="0"/>
    </xf>
    <xf numFmtId="0" fontId="38" fillId="0" borderId="5" xfId="0" applyFont="1" applyFill="1" applyBorder="1" applyAlignment="1" applyProtection="1">
      <alignment horizontal="center" vertical="center"/>
      <protection locked="0"/>
    </xf>
    <xf numFmtId="38" fontId="38" fillId="0" borderId="1" xfId="1" applyFont="1" applyFill="1" applyBorder="1" applyAlignment="1" applyProtection="1">
      <alignment vertical="center"/>
      <protection locked="0"/>
    </xf>
    <xf numFmtId="0" fontId="14" fillId="0" borderId="0" xfId="0" applyFont="1" applyBorder="1" applyAlignment="1">
      <alignment vertical="center" shrinkToFit="1"/>
    </xf>
    <xf numFmtId="0" fontId="31" fillId="3" borderId="12" xfId="0" applyFont="1" applyFill="1" applyBorder="1" applyAlignment="1" applyProtection="1">
      <alignment horizontal="left" vertical="top" wrapText="1"/>
    </xf>
    <xf numFmtId="178" fontId="31" fillId="3" borderId="12" xfId="0" applyNumberFormat="1" applyFont="1" applyFill="1" applyBorder="1" applyAlignment="1" applyProtection="1">
      <alignment horizontal="left" vertical="top" wrapText="1"/>
      <protection locked="0"/>
    </xf>
    <xf numFmtId="0" fontId="31" fillId="0" borderId="12" xfId="0" applyFont="1" applyBorder="1" applyAlignment="1" applyProtection="1">
      <alignment horizontal="left" vertical="top" wrapText="1"/>
    </xf>
    <xf numFmtId="0" fontId="10" fillId="3" borderId="0" xfId="0" applyFont="1" applyFill="1" applyBorder="1" applyAlignment="1" applyProtection="1">
      <alignment horizontal="center" vertical="center" wrapText="1" shrinkToFit="1"/>
    </xf>
    <xf numFmtId="38" fontId="10" fillId="0" borderId="128" xfId="12" applyFont="1" applyBorder="1" applyAlignment="1" applyProtection="1">
      <alignment horizontal="center" vertical="center" shrinkToFit="1"/>
    </xf>
    <xf numFmtId="38" fontId="10" fillId="0" borderId="129" xfId="12" applyFont="1" applyBorder="1" applyAlignment="1" applyProtection="1">
      <alignment horizontal="center" vertical="center" shrinkToFit="1"/>
    </xf>
    <xf numFmtId="38" fontId="10" fillId="0" borderId="130" xfId="12" applyFont="1" applyBorder="1" applyAlignment="1" applyProtection="1">
      <alignment horizontal="center" vertical="center" shrinkToFit="1"/>
    </xf>
    <xf numFmtId="0" fontId="10" fillId="0" borderId="124" xfId="0" applyFont="1" applyFill="1" applyBorder="1" applyAlignment="1" applyProtection="1">
      <alignment horizontal="center" vertical="center" wrapText="1"/>
    </xf>
    <xf numFmtId="0" fontId="10" fillId="0" borderId="95" xfId="0" applyFont="1" applyFill="1" applyBorder="1" applyAlignment="1" applyProtection="1">
      <alignment horizontal="center" vertical="center" wrapText="1"/>
    </xf>
    <xf numFmtId="38" fontId="13" fillId="3" borderId="1" xfId="1" applyFont="1" applyFill="1" applyBorder="1" applyAlignment="1" applyProtection="1">
      <alignment vertical="center" shrinkToFit="1"/>
    </xf>
    <xf numFmtId="0" fontId="12" fillId="3" borderId="0" xfId="0" applyFont="1" applyFill="1" applyBorder="1" applyAlignment="1" applyProtection="1">
      <alignment horizontal="center" vertical="center"/>
    </xf>
    <xf numFmtId="0" fontId="10" fillId="0" borderId="92" xfId="0" applyFont="1" applyFill="1" applyBorder="1" applyAlignment="1" applyProtection="1">
      <alignment horizontal="center" vertical="center"/>
    </xf>
    <xf numFmtId="0" fontId="10" fillId="0" borderId="84" xfId="0" applyFont="1" applyFill="1" applyBorder="1" applyAlignment="1" applyProtection="1">
      <alignment horizontal="center" vertical="center"/>
    </xf>
    <xf numFmtId="0" fontId="10" fillId="0" borderId="93" xfId="0" applyFont="1" applyFill="1" applyBorder="1" applyAlignment="1" applyProtection="1">
      <alignment horizontal="center" vertical="center"/>
    </xf>
    <xf numFmtId="0" fontId="10" fillId="0" borderId="14" xfId="0" applyFont="1" applyFill="1" applyBorder="1" applyAlignment="1" applyProtection="1">
      <alignment horizontal="center" vertical="center"/>
    </xf>
    <xf numFmtId="0" fontId="10" fillId="0" borderId="94" xfId="0" applyFont="1" applyFill="1" applyBorder="1" applyAlignment="1" applyProtection="1">
      <alignment horizontal="center" vertical="center"/>
    </xf>
    <xf numFmtId="0" fontId="10" fillId="0" borderId="49" xfId="0" applyFont="1" applyFill="1" applyBorder="1" applyAlignment="1" applyProtection="1">
      <alignment horizontal="center" vertical="center"/>
    </xf>
    <xf numFmtId="0" fontId="10" fillId="0" borderId="34" xfId="0" applyFont="1" applyFill="1" applyBorder="1" applyAlignment="1" applyProtection="1">
      <alignment horizontal="center" vertical="center" wrapText="1"/>
    </xf>
    <xf numFmtId="0" fontId="10" fillId="0" borderId="52" xfId="0" applyFont="1" applyFill="1" applyBorder="1" applyAlignment="1" applyProtection="1">
      <alignment horizontal="center" vertical="center" wrapText="1"/>
    </xf>
    <xf numFmtId="0" fontId="10" fillId="0" borderId="62" xfId="0" applyFont="1" applyFill="1" applyBorder="1" applyAlignment="1" applyProtection="1">
      <alignment horizontal="center" vertical="center" wrapText="1"/>
    </xf>
    <xf numFmtId="0" fontId="10" fillId="0" borderId="63" xfId="0" applyFont="1" applyFill="1" applyBorder="1" applyAlignment="1" applyProtection="1">
      <alignment horizontal="center" vertical="center" wrapText="1"/>
    </xf>
    <xf numFmtId="0" fontId="10" fillId="0" borderId="123" xfId="0" applyFont="1" applyFill="1" applyBorder="1" applyAlignment="1" applyProtection="1">
      <alignment horizontal="center" vertical="center" wrapText="1"/>
    </xf>
    <xf numFmtId="0" fontId="10" fillId="0" borderId="97" xfId="0" applyFont="1" applyFill="1" applyBorder="1" applyAlignment="1" applyProtection="1">
      <alignment horizontal="center" vertical="center" wrapText="1"/>
    </xf>
    <xf numFmtId="0" fontId="38" fillId="3" borderId="1" xfId="0" applyFont="1" applyFill="1" applyBorder="1" applyAlignment="1" applyProtection="1">
      <alignment horizontal="center" vertical="center"/>
      <protection locked="0"/>
    </xf>
    <xf numFmtId="0" fontId="10" fillId="0" borderId="48" xfId="0" applyFont="1" applyFill="1" applyBorder="1" applyAlignment="1" applyProtection="1">
      <alignment horizontal="center" vertical="center" wrapText="1"/>
    </xf>
    <xf numFmtId="0" fontId="10" fillId="0" borderId="49" xfId="0" applyFont="1" applyFill="1" applyBorder="1" applyAlignment="1" applyProtection="1">
      <alignment horizontal="center" vertical="center" wrapText="1"/>
    </xf>
    <xf numFmtId="0" fontId="10" fillId="0" borderId="131" xfId="0" applyFont="1" applyFill="1" applyBorder="1" applyAlignment="1" applyProtection="1">
      <alignment horizontal="center" vertical="center" wrapText="1"/>
    </xf>
    <xf numFmtId="0" fontId="10" fillId="0" borderId="53" xfId="0" applyFont="1" applyFill="1" applyBorder="1" applyAlignment="1" applyProtection="1">
      <alignment horizontal="center" vertical="center" wrapText="1"/>
    </xf>
    <xf numFmtId="0" fontId="10" fillId="0" borderId="44" xfId="0" applyFont="1" applyFill="1" applyBorder="1" applyAlignment="1" applyProtection="1">
      <alignment horizontal="center" vertical="center" wrapText="1"/>
    </xf>
    <xf numFmtId="38" fontId="41" fillId="3" borderId="1" xfId="1" applyFont="1" applyFill="1" applyBorder="1" applyAlignment="1" applyProtection="1">
      <alignment vertical="center" shrinkToFit="1"/>
      <protection locked="0"/>
    </xf>
    <xf numFmtId="38" fontId="14" fillId="0" borderId="0" xfId="7" applyFont="1" applyBorder="1" applyAlignment="1">
      <alignment horizontal="right" vertical="center"/>
    </xf>
    <xf numFmtId="38" fontId="38" fillId="2" borderId="0" xfId="7" applyFont="1" applyFill="1" applyBorder="1" applyAlignment="1" applyProtection="1">
      <alignment horizontal="left" vertical="center"/>
      <protection locked="0"/>
    </xf>
    <xf numFmtId="38" fontId="14" fillId="0" borderId="1" xfId="7" applyFont="1" applyBorder="1" applyAlignment="1">
      <alignment horizontal="right" vertical="center"/>
    </xf>
    <xf numFmtId="38" fontId="38" fillId="2" borderId="1" xfId="7" applyFont="1" applyFill="1" applyBorder="1" applyAlignment="1" applyProtection="1">
      <alignment horizontal="left" vertical="center"/>
      <protection locked="0"/>
    </xf>
    <xf numFmtId="38" fontId="14" fillId="0" borderId="72" xfId="7" applyFont="1" applyBorder="1" applyAlignment="1">
      <alignment vertical="center" shrinkToFit="1"/>
    </xf>
    <xf numFmtId="38" fontId="14" fillId="0" borderId="2" xfId="7" applyFont="1" applyBorder="1" applyAlignment="1">
      <alignment vertical="center" shrinkToFit="1"/>
    </xf>
    <xf numFmtId="38" fontId="14" fillId="0" borderId="73" xfId="7" applyFont="1" applyBorder="1" applyAlignment="1">
      <alignment vertical="center" shrinkToFit="1"/>
    </xf>
    <xf numFmtId="38" fontId="38" fillId="2" borderId="5" xfId="7" applyFont="1" applyFill="1" applyBorder="1" applyAlignment="1" applyProtection="1">
      <alignment horizontal="center" vertical="center" shrinkToFit="1"/>
      <protection locked="0"/>
    </xf>
    <xf numFmtId="38" fontId="38" fillId="2" borderId="2" xfId="7" applyFont="1" applyFill="1" applyBorder="1" applyAlignment="1" applyProtection="1">
      <alignment horizontal="center" vertical="center" shrinkToFit="1"/>
      <protection locked="0"/>
    </xf>
    <xf numFmtId="38" fontId="38" fillId="2" borderId="73" xfId="7" applyFont="1" applyFill="1" applyBorder="1" applyAlignment="1" applyProtection="1">
      <alignment horizontal="center" vertical="center" shrinkToFit="1"/>
      <protection locked="0"/>
    </xf>
    <xf numFmtId="38" fontId="14" fillId="0" borderId="74" xfId="7" applyFont="1" applyBorder="1" applyAlignment="1">
      <alignment vertical="center" shrinkToFit="1"/>
    </xf>
    <xf numFmtId="38" fontId="14" fillId="0" borderId="37" xfId="7" applyFont="1" applyBorder="1" applyAlignment="1">
      <alignment vertical="center" shrinkToFit="1"/>
    </xf>
    <xf numFmtId="38" fontId="14" fillId="0" borderId="75" xfId="7" applyFont="1" applyBorder="1" applyAlignment="1">
      <alignment vertical="center" shrinkToFit="1"/>
    </xf>
    <xf numFmtId="38" fontId="38" fillId="2" borderId="39" xfId="7" applyFont="1" applyFill="1" applyBorder="1" applyAlignment="1" applyProtection="1">
      <alignment horizontal="center" vertical="center" shrinkToFit="1"/>
      <protection locked="0"/>
    </xf>
    <xf numFmtId="38" fontId="38" fillId="2" borderId="37" xfId="7" applyFont="1" applyFill="1" applyBorder="1" applyAlignment="1" applyProtection="1">
      <alignment horizontal="center" vertical="center" shrinkToFit="1"/>
      <protection locked="0"/>
    </xf>
    <xf numFmtId="38" fontId="38" fillId="2" borderId="75" xfId="7" applyFont="1" applyFill="1" applyBorder="1" applyAlignment="1" applyProtection="1">
      <alignment horizontal="center" vertical="center" shrinkToFit="1"/>
      <protection locked="0"/>
    </xf>
    <xf numFmtId="38" fontId="38" fillId="2" borderId="0" xfId="7" applyFont="1" applyFill="1" applyBorder="1" applyAlignment="1" applyProtection="1">
      <alignment horizontal="center" vertical="center"/>
      <protection locked="0"/>
    </xf>
    <xf numFmtId="38" fontId="38" fillId="2" borderId="55" xfId="7" applyFont="1" applyFill="1" applyBorder="1" applyAlignment="1" applyProtection="1">
      <alignment horizontal="right" vertical="center"/>
      <protection locked="0"/>
    </xf>
    <xf numFmtId="38" fontId="38" fillId="2" borderId="8" xfId="7" applyFont="1" applyFill="1" applyBorder="1" applyAlignment="1" applyProtection="1">
      <alignment horizontal="right" vertical="center"/>
      <protection locked="0"/>
    </xf>
    <xf numFmtId="38" fontId="38" fillId="2" borderId="62" xfId="7" applyFont="1" applyFill="1" applyBorder="1" applyAlignment="1" applyProtection="1">
      <alignment horizontal="right" vertical="center"/>
      <protection locked="0"/>
    </xf>
    <xf numFmtId="38" fontId="38" fillId="2" borderId="1" xfId="7" applyFont="1" applyFill="1" applyBorder="1" applyAlignment="1" applyProtection="1">
      <alignment horizontal="right" vertical="center"/>
      <protection locked="0"/>
    </xf>
    <xf numFmtId="38" fontId="14" fillId="0" borderId="8" xfId="7" applyFont="1" applyBorder="1" applyAlignment="1">
      <alignment horizontal="left" vertical="center"/>
    </xf>
    <xf numFmtId="38" fontId="14" fillId="0" borderId="56" xfId="7" applyFont="1" applyBorder="1" applyAlignment="1">
      <alignment horizontal="left" vertical="center"/>
    </xf>
    <xf numFmtId="38" fontId="14" fillId="0" borderId="1" xfId="7" applyFont="1" applyBorder="1" applyAlignment="1">
      <alignment horizontal="left" vertical="center"/>
    </xf>
    <xf numFmtId="38" fontId="14" fillId="0" borderId="63" xfId="7" applyFont="1" applyBorder="1" applyAlignment="1">
      <alignment horizontal="left" vertical="center"/>
    </xf>
    <xf numFmtId="38" fontId="14" fillId="0" borderId="5" xfId="7" applyFont="1" applyBorder="1" applyAlignment="1">
      <alignment horizontal="center" vertical="center" shrinkToFit="1"/>
    </xf>
    <xf numFmtId="38" fontId="14" fillId="0" borderId="2" xfId="7" applyFont="1" applyBorder="1" applyAlignment="1">
      <alignment horizontal="center" vertical="center" shrinkToFit="1"/>
    </xf>
    <xf numFmtId="38" fontId="14" fillId="0" borderId="73" xfId="7" applyFont="1" applyBorder="1" applyAlignment="1">
      <alignment horizontal="center" vertical="center" shrinkToFit="1"/>
    </xf>
    <xf numFmtId="38" fontId="14" fillId="0" borderId="57" xfId="7" applyFont="1" applyBorder="1" applyAlignment="1">
      <alignment horizontal="left" vertical="center"/>
    </xf>
    <xf numFmtId="38" fontId="14" fillId="0" borderId="58" xfId="7" applyFont="1" applyBorder="1" applyAlignment="1">
      <alignment horizontal="left" vertical="center"/>
    </xf>
    <xf numFmtId="38" fontId="14" fillId="0" borderId="57" xfId="7" applyFont="1" applyBorder="1" applyAlignment="1">
      <alignment horizontal="right" vertical="center"/>
    </xf>
    <xf numFmtId="38" fontId="14" fillId="0" borderId="58" xfId="7" applyFont="1" applyBorder="1" applyAlignment="1">
      <alignment horizontal="right" vertical="center"/>
    </xf>
    <xf numFmtId="38" fontId="14" fillId="0" borderId="59" xfId="7" applyFont="1" applyBorder="1" applyAlignment="1">
      <alignment horizontal="left" vertical="center"/>
    </xf>
    <xf numFmtId="38" fontId="14" fillId="0" borderId="68" xfId="7" applyFont="1" applyBorder="1" applyAlignment="1">
      <alignment vertical="center" wrapText="1"/>
    </xf>
    <xf numFmtId="38" fontId="14" fillId="0" borderId="69" xfId="7" applyFont="1" applyBorder="1" applyAlignment="1">
      <alignment vertical="center" wrapText="1"/>
    </xf>
    <xf numFmtId="38" fontId="14" fillId="0" borderId="70" xfId="7" applyFont="1" applyBorder="1" applyAlignment="1">
      <alignment vertical="center" wrapText="1"/>
    </xf>
    <xf numFmtId="38" fontId="14" fillId="0" borderId="71" xfId="7" applyFont="1" applyBorder="1" applyAlignment="1">
      <alignment horizontal="center" vertical="center" shrinkToFit="1"/>
    </xf>
    <xf numFmtId="38" fontId="14" fillId="0" borderId="69" xfId="7" applyFont="1" applyBorder="1" applyAlignment="1">
      <alignment horizontal="center" vertical="center" shrinkToFit="1"/>
    </xf>
    <xf numFmtId="38" fontId="14" fillId="0" borderId="70" xfId="7" applyFont="1" applyBorder="1" applyAlignment="1">
      <alignment horizontal="center" vertical="center" shrinkToFit="1"/>
    </xf>
    <xf numFmtId="38" fontId="14" fillId="0" borderId="35" xfId="7" applyFont="1" applyBorder="1" applyAlignment="1">
      <alignment horizontal="left" vertical="center" wrapText="1"/>
    </xf>
    <xf numFmtId="38" fontId="14" fillId="0" borderId="0" xfId="7" applyFont="1" applyBorder="1" applyAlignment="1">
      <alignment horizontal="left" vertical="center" wrapText="1"/>
    </xf>
    <xf numFmtId="38" fontId="14" fillId="0" borderId="65" xfId="7" applyFont="1" applyBorder="1" applyAlignment="1">
      <alignment horizontal="left" vertical="center" wrapText="1"/>
    </xf>
    <xf numFmtId="38" fontId="14" fillId="0" borderId="36" xfId="7" applyFont="1" applyBorder="1" applyAlignment="1">
      <alignment horizontal="left" vertical="center" wrapText="1"/>
    </xf>
    <xf numFmtId="38" fontId="14" fillId="0" borderId="60" xfId="7" applyFont="1" applyBorder="1" applyAlignment="1">
      <alignment horizontal="left" vertical="center" wrapText="1"/>
    </xf>
    <xf numFmtId="38" fontId="14" fillId="0" borderId="61" xfId="7" applyFont="1" applyBorder="1" applyAlignment="1">
      <alignment horizontal="left" vertical="center" wrapText="1"/>
    </xf>
    <xf numFmtId="38" fontId="15" fillId="0" borderId="12" xfId="7" applyFont="1" applyBorder="1" applyAlignment="1">
      <alignment horizontal="center" vertical="center"/>
    </xf>
    <xf numFmtId="38" fontId="15" fillId="0" borderId="0" xfId="7" applyFont="1" applyBorder="1" applyAlignment="1">
      <alignment horizontal="center" vertical="center"/>
    </xf>
    <xf numFmtId="38" fontId="15" fillId="0" borderId="22" xfId="7" applyFont="1" applyBorder="1" applyAlignment="1">
      <alignment horizontal="center" vertical="center"/>
    </xf>
    <xf numFmtId="38" fontId="38" fillId="2" borderId="1" xfId="7" applyFont="1" applyFill="1" applyBorder="1" applyAlignment="1" applyProtection="1">
      <alignment horizontal="center" vertical="center"/>
      <protection locked="0"/>
    </xf>
    <xf numFmtId="38" fontId="14" fillId="0" borderId="48" xfId="7" applyFont="1" applyBorder="1" applyAlignment="1">
      <alignment horizontal="left" vertical="center"/>
    </xf>
    <xf numFmtId="38" fontId="14" fillId="0" borderId="49" xfId="7" applyFont="1" applyBorder="1" applyAlignment="1">
      <alignment horizontal="left" vertical="center"/>
    </xf>
    <xf numFmtId="38" fontId="14" fillId="0" borderId="50" xfId="7" applyFont="1" applyBorder="1" applyAlignment="1">
      <alignment horizontal="left" vertical="center"/>
    </xf>
    <xf numFmtId="38" fontId="14" fillId="0" borderId="34" xfId="7" applyFont="1" applyBorder="1" applyAlignment="1">
      <alignment horizontal="center" vertical="center"/>
    </xf>
    <xf numFmtId="38" fontId="14" fillId="0" borderId="51" xfId="7" applyFont="1" applyBorder="1" applyAlignment="1">
      <alignment horizontal="center" vertical="center"/>
    </xf>
    <xf numFmtId="38" fontId="38" fillId="2" borderId="51" xfId="7" applyFont="1" applyFill="1" applyBorder="1" applyAlignment="1" applyProtection="1">
      <alignment horizontal="center" vertical="center"/>
      <protection locked="0"/>
    </xf>
    <xf numFmtId="38" fontId="14" fillId="0" borderId="135" xfId="7" applyFont="1" applyBorder="1" applyAlignment="1">
      <alignment horizontal="left" vertical="center"/>
    </xf>
    <xf numFmtId="38" fontId="14" fillId="0" borderId="86" xfId="7" applyFont="1" applyBorder="1" applyAlignment="1">
      <alignment horizontal="left" vertical="center"/>
    </xf>
    <xf numFmtId="38" fontId="14" fillId="0" borderId="87" xfId="7" applyFont="1" applyBorder="1" applyAlignment="1">
      <alignment horizontal="left" vertical="center"/>
    </xf>
    <xf numFmtId="38" fontId="38" fillId="2" borderId="135" xfId="7" applyFont="1" applyFill="1" applyBorder="1" applyAlignment="1" applyProtection="1">
      <alignment horizontal="right" vertical="center"/>
      <protection locked="0"/>
    </xf>
    <xf numFmtId="38" fontId="38" fillId="2" borderId="86" xfId="7" applyFont="1" applyFill="1" applyBorder="1" applyAlignment="1" applyProtection="1">
      <alignment horizontal="right" vertical="center"/>
      <protection locked="0"/>
    </xf>
    <xf numFmtId="38" fontId="14" fillId="0" borderId="34" xfId="7" applyFont="1" applyBorder="1" applyAlignment="1">
      <alignment horizontal="left" vertical="center"/>
    </xf>
    <xf numFmtId="38" fontId="14" fillId="0" borderId="51" xfId="7" applyFont="1" applyBorder="1" applyAlignment="1">
      <alignment horizontal="left" vertical="center"/>
    </xf>
    <xf numFmtId="38" fontId="14" fillId="0" borderId="52" xfId="7" applyFont="1" applyBorder="1" applyAlignment="1">
      <alignment horizontal="left" vertical="center"/>
    </xf>
    <xf numFmtId="38" fontId="14" fillId="0" borderId="7" xfId="7" applyFont="1" applyBorder="1" applyAlignment="1">
      <alignment horizontal="left" vertical="center" wrapText="1"/>
    </xf>
    <xf numFmtId="38" fontId="14" fillId="0" borderId="8" xfId="7" applyFont="1" applyBorder="1" applyAlignment="1">
      <alignment horizontal="left" vertical="center" wrapText="1"/>
    </xf>
    <xf numFmtId="38" fontId="14" fillId="0" borderId="56" xfId="7" applyFont="1" applyBorder="1" applyAlignment="1">
      <alignment horizontal="left" vertical="center" wrapText="1"/>
    </xf>
    <xf numFmtId="38" fontId="14" fillId="0" borderId="10" xfId="7" applyFont="1" applyBorder="1" applyAlignment="1">
      <alignment horizontal="left" vertical="center" wrapText="1"/>
    </xf>
    <xf numFmtId="38" fontId="14" fillId="0" borderId="1" xfId="7" applyFont="1" applyBorder="1" applyAlignment="1">
      <alignment horizontal="left" vertical="center" wrapText="1"/>
    </xf>
    <xf numFmtId="38" fontId="14" fillId="0" borderId="63" xfId="7" applyFont="1" applyBorder="1" applyAlignment="1">
      <alignment horizontal="left" vertical="center" wrapText="1"/>
    </xf>
    <xf numFmtId="38" fontId="38" fillId="2" borderId="34" xfId="7" applyFont="1" applyFill="1" applyBorder="1" applyAlignment="1" applyProtection="1">
      <alignment horizontal="right" vertical="center"/>
      <protection locked="0"/>
    </xf>
    <xf numFmtId="38" fontId="38" fillId="2" borderId="51" xfId="7" applyFont="1" applyFill="1" applyBorder="1" applyAlignment="1" applyProtection="1">
      <alignment horizontal="right" vertical="center"/>
      <protection locked="0"/>
    </xf>
    <xf numFmtId="38" fontId="38" fillId="2" borderId="67" xfId="7" applyFont="1" applyFill="1" applyBorder="1" applyAlignment="1" applyProtection="1">
      <alignment horizontal="right" vertical="center"/>
      <protection locked="0"/>
    </xf>
    <xf numFmtId="38" fontId="38" fillId="2" borderId="32" xfId="7" applyFont="1" applyFill="1" applyBorder="1" applyAlignment="1" applyProtection="1">
      <alignment horizontal="right" vertical="center"/>
      <protection locked="0"/>
    </xf>
    <xf numFmtId="38" fontId="14" fillId="0" borderId="32" xfId="7" applyFont="1" applyBorder="1" applyAlignment="1">
      <alignment vertical="center"/>
    </xf>
    <xf numFmtId="38" fontId="14" fillId="0" borderId="66" xfId="7" applyFont="1" applyBorder="1" applyAlignment="1">
      <alignment vertical="center"/>
    </xf>
    <xf numFmtId="38" fontId="14" fillId="0" borderId="1" xfId="7" applyFont="1" applyBorder="1" applyAlignment="1">
      <alignment vertical="center"/>
    </xf>
    <xf numFmtId="38" fontId="14" fillId="0" borderId="63" xfId="7" applyFont="1" applyBorder="1" applyAlignment="1">
      <alignment vertical="center"/>
    </xf>
    <xf numFmtId="0" fontId="14" fillId="0" borderId="51" xfId="8" applyFont="1" applyFill="1" applyBorder="1" applyAlignment="1">
      <alignment horizontal="left" vertical="center" wrapText="1"/>
    </xf>
    <xf numFmtId="0" fontId="25" fillId="0" borderId="12" xfId="8" applyFont="1" applyFill="1" applyBorder="1" applyAlignment="1">
      <alignment horizontal="center" vertical="center"/>
    </xf>
    <xf numFmtId="0" fontId="25" fillId="0" borderId="0" xfId="8" applyFont="1" applyFill="1" applyBorder="1" applyAlignment="1">
      <alignment horizontal="center" vertical="center"/>
    </xf>
    <xf numFmtId="0" fontId="25" fillId="0" borderId="22" xfId="8" applyFont="1" applyFill="1" applyBorder="1" applyAlignment="1">
      <alignment horizontal="center" vertical="center"/>
    </xf>
    <xf numFmtId="0" fontId="38" fillId="2" borderId="1" xfId="8" applyFont="1" applyFill="1" applyBorder="1" applyAlignment="1" applyProtection="1">
      <alignment horizontal="center" vertical="center"/>
      <protection locked="0"/>
    </xf>
    <xf numFmtId="0" fontId="14" fillId="0" borderId="0" xfId="8" applyFont="1" applyFill="1" applyBorder="1" applyAlignment="1">
      <alignment horizontal="center" vertical="center"/>
    </xf>
    <xf numFmtId="0" fontId="14" fillId="0" borderId="65" xfId="8" applyFont="1" applyFill="1" applyBorder="1" applyAlignment="1">
      <alignment horizontal="center" vertical="center"/>
    </xf>
    <xf numFmtId="0" fontId="14" fillId="0" borderId="48" xfId="8" applyFont="1" applyFill="1" applyBorder="1" applyAlignment="1" applyProtection="1">
      <alignment horizontal="center" vertical="center" shrinkToFit="1"/>
      <protection locked="0"/>
    </xf>
    <xf numFmtId="0" fontId="14" fillId="0" borderId="49" xfId="8" applyFont="1" applyFill="1" applyBorder="1" applyAlignment="1" applyProtection="1">
      <alignment horizontal="center" vertical="center" shrinkToFit="1"/>
      <protection locked="0"/>
    </xf>
    <xf numFmtId="0" fontId="14" fillId="0" borderId="50" xfId="8" applyFont="1" applyFill="1" applyBorder="1" applyAlignment="1" applyProtection="1">
      <alignment horizontal="center" vertical="center" shrinkToFit="1"/>
      <protection locked="0"/>
    </xf>
    <xf numFmtId="0" fontId="14" fillId="0" borderId="136" xfId="8" applyFont="1" applyFill="1" applyBorder="1" applyAlignment="1">
      <alignment horizontal="center" vertical="center" wrapText="1"/>
    </xf>
    <xf numFmtId="0" fontId="14" fillId="0" borderId="137" xfId="8" applyFont="1" applyFill="1" applyBorder="1" applyAlignment="1">
      <alignment horizontal="center" vertical="center" wrapText="1"/>
    </xf>
    <xf numFmtId="0" fontId="14" fillId="0" borderId="76" xfId="8" applyFont="1" applyFill="1" applyBorder="1" applyAlignment="1">
      <alignment horizontal="center" vertical="center"/>
    </xf>
    <xf numFmtId="0" fontId="14" fillId="0" borderId="77" xfId="8" applyFont="1" applyFill="1" applyBorder="1" applyAlignment="1">
      <alignment horizontal="center" vertical="center"/>
    </xf>
    <xf numFmtId="0" fontId="14" fillId="0" borderId="78" xfId="8" applyFont="1" applyFill="1" applyBorder="1" applyAlignment="1">
      <alignment horizontal="center" vertical="center"/>
    </xf>
    <xf numFmtId="0" fontId="14" fillId="0" borderId="79" xfId="8" applyFont="1" applyFill="1" applyBorder="1" applyAlignment="1">
      <alignment horizontal="center" vertical="center" wrapText="1"/>
    </xf>
    <xf numFmtId="0" fontId="14" fillId="0" borderId="80" xfId="8" applyFont="1" applyFill="1" applyBorder="1" applyAlignment="1">
      <alignment horizontal="center" vertical="center" wrapText="1"/>
    </xf>
    <xf numFmtId="0" fontId="14" fillId="0" borderId="82" xfId="8" applyFont="1" applyFill="1" applyBorder="1" applyAlignment="1">
      <alignment horizontal="center" vertical="center" wrapText="1"/>
    </xf>
    <xf numFmtId="0" fontId="14" fillId="0" borderId="60" xfId="8" applyFont="1" applyFill="1" applyBorder="1" applyAlignment="1">
      <alignment horizontal="center" vertical="center" wrapText="1"/>
    </xf>
    <xf numFmtId="0" fontId="14" fillId="0" borderId="42" xfId="8" applyFont="1" applyFill="1" applyBorder="1" applyAlignment="1">
      <alignment horizontal="center" vertical="center" wrapText="1"/>
    </xf>
    <xf numFmtId="0" fontId="23" fillId="0" borderId="41" xfId="8" applyFont="1" applyFill="1" applyBorder="1" applyAlignment="1">
      <alignment horizontal="center" vertical="center" wrapText="1"/>
    </xf>
    <xf numFmtId="0" fontId="23" fillId="0" borderId="39" xfId="8" applyFont="1" applyFill="1" applyBorder="1" applyAlignment="1">
      <alignment horizontal="center" vertical="center" wrapText="1"/>
    </xf>
    <xf numFmtId="0" fontId="14" fillId="0" borderId="41" xfId="8" applyFont="1" applyFill="1" applyBorder="1" applyAlignment="1">
      <alignment horizontal="center" vertical="center" wrapText="1"/>
    </xf>
    <xf numFmtId="0" fontId="14" fillId="0" borderId="87" xfId="8" applyFont="1" applyFill="1" applyBorder="1" applyAlignment="1">
      <alignment horizontal="center" vertical="center" wrapText="1"/>
    </xf>
    <xf numFmtId="0" fontId="38" fillId="0" borderId="3" xfId="0" applyFont="1" applyFill="1" applyBorder="1" applyAlignment="1" applyProtection="1">
      <alignment horizontal="left" vertical="center"/>
      <protection locked="0"/>
    </xf>
    <xf numFmtId="0" fontId="38" fillId="0" borderId="4" xfId="0" applyFont="1" applyFill="1" applyBorder="1" applyAlignment="1" applyProtection="1">
      <alignment horizontal="left" vertical="center"/>
      <protection locked="0"/>
    </xf>
    <xf numFmtId="0" fontId="38" fillId="0" borderId="5" xfId="0" applyFont="1" applyFill="1" applyBorder="1" applyAlignment="1" applyProtection="1">
      <alignment horizontal="left" vertical="center"/>
      <protection locked="0"/>
    </xf>
    <xf numFmtId="0" fontId="31" fillId="0" borderId="12" xfId="15" applyFont="1" applyBorder="1" applyAlignment="1">
      <alignment horizontal="left" vertical="top" wrapText="1"/>
    </xf>
    <xf numFmtId="0" fontId="31" fillId="0" borderId="0" xfId="15" applyFont="1" applyBorder="1" applyAlignment="1">
      <alignment horizontal="left" vertical="top" wrapText="1"/>
    </xf>
    <xf numFmtId="0" fontId="31" fillId="0" borderId="12" xfId="15" applyFont="1" applyBorder="1" applyAlignment="1">
      <alignment horizontal="left" vertical="center" wrapText="1"/>
    </xf>
    <xf numFmtId="0" fontId="43" fillId="0" borderId="12" xfId="15" applyFont="1" applyBorder="1" applyAlignment="1">
      <alignment horizontal="left" vertical="center" wrapText="1"/>
    </xf>
    <xf numFmtId="0" fontId="31" fillId="0" borderId="12" xfId="15" applyFont="1" applyBorder="1" applyAlignment="1">
      <alignment vertical="center" wrapText="1"/>
    </xf>
    <xf numFmtId="0" fontId="31" fillId="0" borderId="0" xfId="15" applyFont="1" applyBorder="1" applyAlignment="1">
      <alignment horizontal="left" vertical="center" wrapText="1"/>
    </xf>
    <xf numFmtId="0" fontId="43" fillId="0" borderId="0" xfId="15" applyFont="1" applyBorder="1" applyAlignment="1">
      <alignment horizontal="left" vertical="center" wrapText="1"/>
    </xf>
    <xf numFmtId="0" fontId="31" fillId="0" borderId="0" xfId="15" applyFont="1" applyAlignment="1">
      <alignment horizontal="left" vertical="center" wrapText="1"/>
    </xf>
    <xf numFmtId="38" fontId="33" fillId="0" borderId="6" xfId="37" applyFont="1" applyBorder="1" applyAlignment="1">
      <alignment horizontal="center" vertical="center"/>
    </xf>
    <xf numFmtId="38" fontId="33" fillId="0" borderId="89" xfId="37" applyFont="1" applyBorder="1" applyAlignment="1">
      <alignment horizontal="center" vertical="center"/>
    </xf>
    <xf numFmtId="38" fontId="33" fillId="0" borderId="14" xfId="37" applyFont="1" applyBorder="1" applyAlignment="1">
      <alignment horizontal="center" vertical="center"/>
    </xf>
    <xf numFmtId="0" fontId="33" fillId="0" borderId="2" xfId="36" applyFont="1" applyBorder="1" applyAlignment="1">
      <alignment horizontal="center" vertical="center"/>
    </xf>
    <xf numFmtId="38" fontId="33" fillId="0" borderId="2" xfId="37" applyFont="1" applyBorder="1" applyAlignment="1">
      <alignment horizontal="right" vertical="center"/>
    </xf>
    <xf numFmtId="38" fontId="34" fillId="4" borderId="89" xfId="37" applyFont="1" applyFill="1" applyBorder="1" applyAlignment="1">
      <alignment horizontal="left" vertical="center" wrapText="1"/>
    </xf>
    <xf numFmtId="38" fontId="34" fillId="4" borderId="14" xfId="37" applyFont="1" applyFill="1" applyBorder="1" applyAlignment="1">
      <alignment horizontal="left" vertical="center" wrapText="1"/>
    </xf>
    <xf numFmtId="38" fontId="34" fillId="4" borderId="89" xfId="37" applyFont="1" applyFill="1" applyBorder="1" applyAlignment="1">
      <alignment horizontal="center" vertical="center" wrapText="1"/>
    </xf>
    <xf numFmtId="38" fontId="34" fillId="4" borderId="14" xfId="37" applyFont="1" applyFill="1" applyBorder="1" applyAlignment="1">
      <alignment horizontal="center" vertical="center" wrapText="1"/>
    </xf>
    <xf numFmtId="0" fontId="32" fillId="0" borderId="8" xfId="36" applyFont="1" applyBorder="1" applyAlignment="1">
      <alignment horizontal="center" vertical="center"/>
    </xf>
    <xf numFmtId="0" fontId="33" fillId="4" borderId="2" xfId="36" applyFont="1" applyFill="1" applyBorder="1" applyAlignment="1">
      <alignment horizontal="center" vertical="center"/>
    </xf>
    <xf numFmtId="0" fontId="33" fillId="4" borderId="2" xfId="36" applyFont="1" applyFill="1" applyBorder="1" applyAlignment="1">
      <alignment horizontal="center" vertical="center" wrapText="1"/>
    </xf>
    <xf numFmtId="38" fontId="33" fillId="4" borderId="3" xfId="37" applyFont="1" applyFill="1" applyBorder="1" applyAlignment="1">
      <alignment horizontal="center" vertical="center" wrapText="1"/>
    </xf>
    <xf numFmtId="38" fontId="33" fillId="4" borderId="4" xfId="37" applyFont="1" applyFill="1" applyBorder="1" applyAlignment="1">
      <alignment horizontal="center" vertical="center" wrapText="1"/>
    </xf>
    <xf numFmtId="38" fontId="33" fillId="4" borderId="5" xfId="37" applyFont="1" applyFill="1" applyBorder="1" applyAlignment="1">
      <alignment horizontal="center" vertical="center" wrapText="1"/>
    </xf>
    <xf numFmtId="38" fontId="33" fillId="4" borderId="7" xfId="37" applyFont="1" applyFill="1" applyBorder="1" applyAlignment="1">
      <alignment horizontal="center" vertical="center" wrapText="1"/>
    </xf>
    <xf numFmtId="38" fontId="33" fillId="4" borderId="12" xfId="37" applyFont="1" applyFill="1" applyBorder="1" applyAlignment="1">
      <alignment horizontal="center" vertical="center" wrapText="1"/>
    </xf>
    <xf numFmtId="38" fontId="33" fillId="4" borderId="10" xfId="37" applyFont="1" applyFill="1" applyBorder="1" applyAlignment="1">
      <alignment horizontal="center" vertical="center" wrapText="1"/>
    </xf>
    <xf numFmtId="38" fontId="34" fillId="5" borderId="6" xfId="37" applyFont="1" applyFill="1" applyBorder="1" applyAlignment="1">
      <alignment horizontal="center" vertical="center" wrapText="1"/>
    </xf>
    <xf numFmtId="38" fontId="34" fillId="5" borderId="89" xfId="37" applyFont="1" applyFill="1" applyBorder="1" applyAlignment="1">
      <alignment horizontal="center" vertical="center" wrapText="1"/>
    </xf>
    <xf numFmtId="38" fontId="34" fillId="5" borderId="14" xfId="37" applyFont="1" applyFill="1" applyBorder="1" applyAlignment="1">
      <alignment horizontal="center" vertical="center" wrapText="1"/>
    </xf>
    <xf numFmtId="38" fontId="34" fillId="4" borderId="0" xfId="37" applyFont="1" applyFill="1" applyBorder="1" applyAlignment="1">
      <alignment horizontal="left" vertical="center" wrapText="1"/>
    </xf>
    <xf numFmtId="38" fontId="34" fillId="4" borderId="1" xfId="37" applyFont="1" applyFill="1" applyBorder="1" applyAlignment="1">
      <alignment horizontal="left" vertical="center" wrapText="1"/>
    </xf>
  </cellXfs>
  <cellStyles count="38">
    <cellStyle name="パーセント 2" xfId="25"/>
    <cellStyle name="桁区切り" xfId="1" builtinId="6"/>
    <cellStyle name="桁区切り 2" xfId="3"/>
    <cellStyle name="桁区切り 2 2" xfId="6"/>
    <cellStyle name="桁区切り 2 2 2" xfId="32"/>
    <cellStyle name="桁区切り 3" xfId="23"/>
    <cellStyle name="桁区切り 3 2" xfId="20"/>
    <cellStyle name="桁区切り 3 3" xfId="12"/>
    <cellStyle name="桁区切り 3 4" xfId="7"/>
    <cellStyle name="桁区切り 3 4 2" xfId="29"/>
    <cellStyle name="桁区切り 3 4 3" xfId="33"/>
    <cellStyle name="桁区切り 3 4 4" xfId="18"/>
    <cellStyle name="桁区切り 3 5" xfId="37"/>
    <cellStyle name="桁区切り 4" xfId="5"/>
    <cellStyle name="桁区切り 4 2" xfId="21"/>
    <cellStyle name="桁区切り 5" xfId="28"/>
    <cellStyle name="標準" xfId="0" builtinId="0"/>
    <cellStyle name="標準 2" xfId="2"/>
    <cellStyle name="標準 2 2" xfId="13"/>
    <cellStyle name="標準 2 2 2" xfId="16"/>
    <cellStyle name="標準 2 2 3" xfId="31"/>
    <cellStyle name="標準 2 3" xfId="11"/>
    <cellStyle name="標準 2 3 2" xfId="19"/>
    <cellStyle name="標準 2 4" xfId="22"/>
    <cellStyle name="標準 3" xfId="4"/>
    <cellStyle name="標準 3 2" xfId="8"/>
    <cellStyle name="標準 3 2 2" xfId="34"/>
    <cellStyle name="標準 3 2 3" xfId="26"/>
    <cellStyle name="標準 3 3" xfId="27"/>
    <cellStyle name="標準 3 4" xfId="24"/>
    <cellStyle name="標準 4" xfId="14"/>
    <cellStyle name="標準 5" xfId="15"/>
    <cellStyle name="標準 5 2" xfId="30"/>
    <cellStyle name="標準 5 3" xfId="36"/>
    <cellStyle name="標準 6" xfId="17"/>
    <cellStyle name="標準 6 2" xfId="35"/>
    <cellStyle name="標準_☆学童様式継続new_様式6　施設概況" xfId="9"/>
    <cellStyle name="標準_コピー ～ 21 資金計画表" xfId="10"/>
  </cellStyles>
  <dxfs count="159">
    <dxf>
      <fill>
        <patternFill>
          <bgColor rgb="FFCCFFCC"/>
        </patternFill>
      </fill>
    </dxf>
    <dxf>
      <fill>
        <patternFill>
          <bgColor rgb="FFCCFFCC"/>
        </patternFill>
      </fill>
    </dxf>
    <dxf>
      <numFmt numFmtId="0" formatCode="General"/>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s>
  <tableStyles count="0" defaultTableStyle="TableStyleMedium2" defaultPivotStyle="PivotStyleLight16"/>
  <colors>
    <mruColors>
      <color rgb="FFCCFFCC"/>
      <color rgb="FF99FF99"/>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s>
</file>

<file path=xl/drawings/drawing1.xml><?xml version="1.0" encoding="utf-8"?>
<xdr:wsDr xmlns:xdr="http://schemas.openxmlformats.org/drawingml/2006/spreadsheetDrawing" xmlns:a="http://schemas.openxmlformats.org/drawingml/2006/main">
  <xdr:oneCellAnchor>
    <xdr:from>
      <xdr:col>6</xdr:col>
      <xdr:colOff>0</xdr:colOff>
      <xdr:row>88</xdr:row>
      <xdr:rowOff>0</xdr:rowOff>
    </xdr:from>
    <xdr:ext cx="76200" cy="192767"/>
    <xdr:sp macro="" textlink="">
      <xdr:nvSpPr>
        <xdr:cNvPr id="2" name="Text Box 5"/>
        <xdr:cNvSpPr txBox="1">
          <a:spLocks noChangeArrowheads="1"/>
        </xdr:cNvSpPr>
      </xdr:nvSpPr>
      <xdr:spPr bwMode="auto">
        <a:xfrm>
          <a:off x="1190625" y="13658850"/>
          <a:ext cx="76200" cy="1927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149678</xdr:colOff>
      <xdr:row>88</xdr:row>
      <xdr:rowOff>0</xdr:rowOff>
    </xdr:from>
    <xdr:ext cx="83909" cy="215714"/>
    <xdr:sp macro="" textlink="">
      <xdr:nvSpPr>
        <xdr:cNvPr id="3" name="Text Box 1"/>
        <xdr:cNvSpPr txBox="1">
          <a:spLocks noChangeArrowheads="1"/>
        </xdr:cNvSpPr>
      </xdr:nvSpPr>
      <xdr:spPr bwMode="auto">
        <a:xfrm>
          <a:off x="1102178" y="13658850"/>
          <a:ext cx="83909" cy="2157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88</xdr:row>
      <xdr:rowOff>0</xdr:rowOff>
    </xdr:from>
    <xdr:ext cx="76200" cy="192767"/>
    <xdr:sp macro="" textlink="">
      <xdr:nvSpPr>
        <xdr:cNvPr id="4" name="Text Box 5"/>
        <xdr:cNvSpPr txBox="1">
          <a:spLocks noChangeArrowheads="1"/>
        </xdr:cNvSpPr>
      </xdr:nvSpPr>
      <xdr:spPr bwMode="auto">
        <a:xfrm>
          <a:off x="1190625" y="13658850"/>
          <a:ext cx="76200" cy="1927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xdr:from>
      <xdr:col>17</xdr:col>
      <xdr:colOff>85726</xdr:colOff>
      <xdr:row>16</xdr:row>
      <xdr:rowOff>200025</xdr:rowOff>
    </xdr:from>
    <xdr:to>
      <xdr:col>26</xdr:col>
      <xdr:colOff>209551</xdr:colOff>
      <xdr:row>19</xdr:row>
      <xdr:rowOff>38100</xdr:rowOff>
    </xdr:to>
    <xdr:sp macro="" textlink="">
      <xdr:nvSpPr>
        <xdr:cNvPr id="5" name="角丸四角形 4"/>
        <xdr:cNvSpPr/>
      </xdr:nvSpPr>
      <xdr:spPr>
        <a:xfrm>
          <a:off x="4133851" y="4029075"/>
          <a:ext cx="2266950" cy="504825"/>
        </a:xfrm>
        <a:prstGeom prst="roundRect">
          <a:avLst>
            <a:gd name="adj" fmla="val 4422"/>
          </a:avLst>
        </a:prstGeom>
        <a:noFill/>
        <a:ln w="38100">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85726</xdr:colOff>
      <xdr:row>19</xdr:row>
      <xdr:rowOff>123825</xdr:rowOff>
    </xdr:from>
    <xdr:to>
      <xdr:col>26</xdr:col>
      <xdr:colOff>209551</xdr:colOff>
      <xdr:row>22</xdr:row>
      <xdr:rowOff>66675</xdr:rowOff>
    </xdr:to>
    <xdr:sp macro="" textlink="">
      <xdr:nvSpPr>
        <xdr:cNvPr id="6" name="角丸四角形 5"/>
        <xdr:cNvSpPr/>
      </xdr:nvSpPr>
      <xdr:spPr>
        <a:xfrm>
          <a:off x="4133851" y="4619625"/>
          <a:ext cx="2266950" cy="514350"/>
        </a:xfrm>
        <a:prstGeom prst="roundRect">
          <a:avLst>
            <a:gd name="adj" fmla="val 4422"/>
          </a:avLst>
        </a:prstGeom>
        <a:noFill/>
        <a:ln w="38100">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28576</xdr:colOff>
      <xdr:row>16</xdr:row>
      <xdr:rowOff>104775</xdr:rowOff>
    </xdr:from>
    <xdr:to>
      <xdr:col>28</xdr:col>
      <xdr:colOff>209551</xdr:colOff>
      <xdr:row>17</xdr:row>
      <xdr:rowOff>104775</xdr:rowOff>
    </xdr:to>
    <xdr:sp macro="" textlink="">
      <xdr:nvSpPr>
        <xdr:cNvPr id="7" name="テキスト ボックス 6"/>
        <xdr:cNvSpPr txBox="1"/>
      </xdr:nvSpPr>
      <xdr:spPr>
        <a:xfrm>
          <a:off x="6457951" y="3933825"/>
          <a:ext cx="41910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en-US" altLang="ja-JP" sz="1400">
              <a:solidFill>
                <a:srgbClr val="FF0000"/>
              </a:solidFill>
              <a:latin typeface="HG丸ｺﾞｼｯｸM-PRO" panose="020F0600000000000000" pitchFamily="50" charset="-128"/>
              <a:ea typeface="HG丸ｺﾞｼｯｸM-PRO" panose="020F0600000000000000" pitchFamily="50" charset="-128"/>
            </a:rPr>
            <a:t>※</a:t>
          </a:r>
          <a:r>
            <a:rPr kumimoji="1" lang="ja-JP" altLang="en-US" sz="1400">
              <a:solidFill>
                <a:srgbClr val="FF0000"/>
              </a:solidFill>
              <a:latin typeface="HG丸ｺﾞｼｯｸM-PRO" panose="020F0600000000000000" pitchFamily="50" charset="-128"/>
              <a:ea typeface="HG丸ｺﾞｼｯｸM-PRO" panose="020F0600000000000000" pitchFamily="50" charset="-128"/>
            </a:rPr>
            <a:t>１</a:t>
          </a:r>
        </a:p>
      </xdr:txBody>
    </xdr:sp>
    <xdr:clientData/>
  </xdr:twoCellAnchor>
  <xdr:twoCellAnchor>
    <xdr:from>
      <xdr:col>27</xdr:col>
      <xdr:colOff>28576</xdr:colOff>
      <xdr:row>19</xdr:row>
      <xdr:rowOff>104775</xdr:rowOff>
    </xdr:from>
    <xdr:to>
      <xdr:col>28</xdr:col>
      <xdr:colOff>209551</xdr:colOff>
      <xdr:row>21</xdr:row>
      <xdr:rowOff>9525</xdr:rowOff>
    </xdr:to>
    <xdr:sp macro="" textlink="">
      <xdr:nvSpPr>
        <xdr:cNvPr id="8" name="テキスト ボックス 7"/>
        <xdr:cNvSpPr txBox="1"/>
      </xdr:nvSpPr>
      <xdr:spPr>
        <a:xfrm>
          <a:off x="6457951" y="4600575"/>
          <a:ext cx="41910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en-US" altLang="ja-JP" sz="1400">
              <a:solidFill>
                <a:srgbClr val="FF0000"/>
              </a:solidFill>
              <a:latin typeface="HG丸ｺﾞｼｯｸM-PRO" panose="020F0600000000000000" pitchFamily="50" charset="-128"/>
              <a:ea typeface="HG丸ｺﾞｼｯｸM-PRO" panose="020F0600000000000000" pitchFamily="50" charset="-128"/>
            </a:rPr>
            <a:t>※</a:t>
          </a:r>
          <a:r>
            <a:rPr kumimoji="1" lang="ja-JP" altLang="en-US" sz="1400">
              <a:solidFill>
                <a:srgbClr val="FF0000"/>
              </a:solidFill>
              <a:latin typeface="HG丸ｺﾞｼｯｸM-PRO" panose="020F0600000000000000" pitchFamily="50" charset="-128"/>
              <a:ea typeface="HG丸ｺﾞｼｯｸM-PRO" panose="020F0600000000000000" pitchFamily="50" charset="-128"/>
            </a:rPr>
            <a:t>２</a:t>
          </a:r>
        </a:p>
      </xdr:txBody>
    </xdr:sp>
    <xdr:clientData/>
  </xdr:twoCellAnchor>
  <xdr:twoCellAnchor>
    <xdr:from>
      <xdr:col>15</xdr:col>
      <xdr:colOff>19050</xdr:colOff>
      <xdr:row>27</xdr:row>
      <xdr:rowOff>276225</xdr:rowOff>
    </xdr:from>
    <xdr:to>
      <xdr:col>33</xdr:col>
      <xdr:colOff>200025</xdr:colOff>
      <xdr:row>34</xdr:row>
      <xdr:rowOff>0</xdr:rowOff>
    </xdr:to>
    <xdr:sp macro="" textlink="">
      <xdr:nvSpPr>
        <xdr:cNvPr id="9" name="角丸四角形 8"/>
        <xdr:cNvSpPr/>
      </xdr:nvSpPr>
      <xdr:spPr>
        <a:xfrm>
          <a:off x="3590925" y="6572250"/>
          <a:ext cx="4467225" cy="1257300"/>
        </a:xfrm>
        <a:prstGeom prst="roundRect">
          <a:avLst>
            <a:gd name="adj" fmla="val 4422"/>
          </a:avLst>
        </a:prstGeom>
        <a:noFill/>
        <a:ln w="38100">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32</xdr:col>
      <xdr:colOff>114301</xdr:colOff>
      <xdr:row>34</xdr:row>
      <xdr:rowOff>47625</xdr:rowOff>
    </xdr:from>
    <xdr:to>
      <xdr:col>34</xdr:col>
      <xdr:colOff>57151</xdr:colOff>
      <xdr:row>35</xdr:row>
      <xdr:rowOff>95250</xdr:rowOff>
    </xdr:to>
    <xdr:sp macro="" textlink="">
      <xdr:nvSpPr>
        <xdr:cNvPr id="10" name="テキスト ボックス 9"/>
        <xdr:cNvSpPr txBox="1"/>
      </xdr:nvSpPr>
      <xdr:spPr>
        <a:xfrm>
          <a:off x="7734301" y="7877175"/>
          <a:ext cx="41910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en-US" altLang="ja-JP" sz="1400">
              <a:solidFill>
                <a:srgbClr val="FF0000"/>
              </a:solidFill>
              <a:latin typeface="HG丸ｺﾞｼｯｸM-PRO" panose="020F0600000000000000" pitchFamily="50" charset="-128"/>
              <a:ea typeface="HG丸ｺﾞｼｯｸM-PRO" panose="020F0600000000000000" pitchFamily="50" charset="-128"/>
            </a:rPr>
            <a:t>※</a:t>
          </a:r>
          <a:r>
            <a:rPr kumimoji="1" lang="ja-JP" altLang="en-US" sz="1400">
              <a:solidFill>
                <a:srgbClr val="FF0000"/>
              </a:solidFill>
              <a:latin typeface="HG丸ｺﾞｼｯｸM-PRO" panose="020F0600000000000000" pitchFamily="50" charset="-128"/>
              <a:ea typeface="HG丸ｺﾞｼｯｸM-PRO" panose="020F0600000000000000" pitchFamily="50" charset="-128"/>
            </a:rPr>
            <a:t>３</a:t>
          </a:r>
        </a:p>
      </xdr:txBody>
    </xdr:sp>
    <xdr:clientData/>
  </xdr:twoCellAnchor>
  <xdr:twoCellAnchor>
    <xdr:from>
      <xdr:col>25</xdr:col>
      <xdr:colOff>171450</xdr:colOff>
      <xdr:row>70</xdr:row>
      <xdr:rowOff>200026</xdr:rowOff>
    </xdr:from>
    <xdr:to>
      <xdr:col>29</xdr:col>
      <xdr:colOff>190500</xdr:colOff>
      <xdr:row>71</xdr:row>
      <xdr:rowOff>200026</xdr:rowOff>
    </xdr:to>
    <xdr:sp macro="" textlink="">
      <xdr:nvSpPr>
        <xdr:cNvPr id="11" name="角丸四角形吹き出し 10"/>
        <xdr:cNvSpPr/>
      </xdr:nvSpPr>
      <xdr:spPr>
        <a:xfrm>
          <a:off x="6124575" y="16592551"/>
          <a:ext cx="971550" cy="285750"/>
        </a:xfrm>
        <a:prstGeom prst="wedgeRoundRectCallout">
          <a:avLst>
            <a:gd name="adj1" fmla="val -76302"/>
            <a:gd name="adj2" fmla="val 41321"/>
            <a:gd name="adj3" fmla="val 16667"/>
          </a:avLst>
        </a:prstGeom>
        <a:solidFill>
          <a:schemeClr val="bg1"/>
        </a:solidFill>
        <a:ln w="1905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２と一致</a:t>
          </a:r>
        </a:p>
      </xdr:txBody>
    </xdr:sp>
    <xdr:clientData/>
  </xdr:twoCellAnchor>
  <xdr:twoCellAnchor>
    <xdr:from>
      <xdr:col>1</xdr:col>
      <xdr:colOff>219075</xdr:colOff>
      <xdr:row>59</xdr:row>
      <xdr:rowOff>266700</xdr:rowOff>
    </xdr:from>
    <xdr:to>
      <xdr:col>24</xdr:col>
      <xdr:colOff>76200</xdr:colOff>
      <xdr:row>61</xdr:row>
      <xdr:rowOff>9525</xdr:rowOff>
    </xdr:to>
    <xdr:sp macro="" textlink="">
      <xdr:nvSpPr>
        <xdr:cNvPr id="12" name="角丸四角形 11"/>
        <xdr:cNvSpPr/>
      </xdr:nvSpPr>
      <xdr:spPr>
        <a:xfrm>
          <a:off x="457200" y="13515975"/>
          <a:ext cx="5334000" cy="314325"/>
        </a:xfrm>
        <a:prstGeom prst="roundRect">
          <a:avLst>
            <a:gd name="adj" fmla="val 4422"/>
          </a:avLst>
        </a:prstGeom>
        <a:noFill/>
        <a:ln w="38100">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190500</xdr:colOff>
      <xdr:row>59</xdr:row>
      <xdr:rowOff>276225</xdr:rowOff>
    </xdr:from>
    <xdr:to>
      <xdr:col>26</xdr:col>
      <xdr:colOff>133350</xdr:colOff>
      <xdr:row>60</xdr:row>
      <xdr:rowOff>228600</xdr:rowOff>
    </xdr:to>
    <xdr:sp macro="" textlink="">
      <xdr:nvSpPr>
        <xdr:cNvPr id="13" name="テキスト ボックス 12"/>
        <xdr:cNvSpPr txBox="1"/>
      </xdr:nvSpPr>
      <xdr:spPr>
        <a:xfrm>
          <a:off x="5905500" y="13525500"/>
          <a:ext cx="41910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en-US" altLang="ja-JP" sz="1400">
              <a:solidFill>
                <a:srgbClr val="FF0000"/>
              </a:solidFill>
              <a:latin typeface="HG丸ｺﾞｼｯｸM-PRO" panose="020F0600000000000000" pitchFamily="50" charset="-128"/>
              <a:ea typeface="HG丸ｺﾞｼｯｸM-PRO" panose="020F0600000000000000" pitchFamily="50" charset="-128"/>
            </a:rPr>
            <a:t>※</a:t>
          </a:r>
          <a:r>
            <a:rPr kumimoji="1" lang="ja-JP" altLang="en-US" sz="1400">
              <a:solidFill>
                <a:srgbClr val="FF0000"/>
              </a:solidFill>
              <a:latin typeface="HG丸ｺﾞｼｯｸM-PRO" panose="020F0600000000000000" pitchFamily="50" charset="-128"/>
              <a:ea typeface="HG丸ｺﾞｼｯｸM-PRO" panose="020F0600000000000000" pitchFamily="50" charset="-128"/>
            </a:rPr>
            <a:t>４</a:t>
          </a:r>
        </a:p>
      </xdr:txBody>
    </xdr:sp>
    <xdr:clientData/>
  </xdr:twoCellAnchor>
  <xdr:twoCellAnchor>
    <xdr:from>
      <xdr:col>1</xdr:col>
      <xdr:colOff>219075</xdr:colOff>
      <xdr:row>65</xdr:row>
      <xdr:rowOff>19051</xdr:rowOff>
    </xdr:from>
    <xdr:to>
      <xdr:col>24</xdr:col>
      <xdr:colOff>76200</xdr:colOff>
      <xdr:row>66</xdr:row>
      <xdr:rowOff>19051</xdr:rowOff>
    </xdr:to>
    <xdr:sp macro="" textlink="">
      <xdr:nvSpPr>
        <xdr:cNvPr id="14" name="角丸四角形 13"/>
        <xdr:cNvSpPr/>
      </xdr:nvSpPr>
      <xdr:spPr>
        <a:xfrm>
          <a:off x="457200" y="14982826"/>
          <a:ext cx="5334000" cy="285750"/>
        </a:xfrm>
        <a:prstGeom prst="roundRect">
          <a:avLst>
            <a:gd name="adj" fmla="val 4422"/>
          </a:avLst>
        </a:prstGeom>
        <a:noFill/>
        <a:ln w="38100">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190500</xdr:colOff>
      <xdr:row>65</xdr:row>
      <xdr:rowOff>28575</xdr:rowOff>
    </xdr:from>
    <xdr:to>
      <xdr:col>26</xdr:col>
      <xdr:colOff>133350</xdr:colOff>
      <xdr:row>65</xdr:row>
      <xdr:rowOff>266700</xdr:rowOff>
    </xdr:to>
    <xdr:sp macro="" textlink="">
      <xdr:nvSpPr>
        <xdr:cNvPr id="15" name="テキスト ボックス 14"/>
        <xdr:cNvSpPr txBox="1"/>
      </xdr:nvSpPr>
      <xdr:spPr>
        <a:xfrm>
          <a:off x="5905500" y="14992350"/>
          <a:ext cx="41910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en-US" altLang="ja-JP" sz="1400">
              <a:solidFill>
                <a:srgbClr val="FF0000"/>
              </a:solidFill>
              <a:latin typeface="HG丸ｺﾞｼｯｸM-PRO" panose="020F0600000000000000" pitchFamily="50" charset="-128"/>
              <a:ea typeface="HG丸ｺﾞｼｯｸM-PRO" panose="020F0600000000000000" pitchFamily="50" charset="-128"/>
            </a:rPr>
            <a:t>※</a:t>
          </a:r>
          <a:r>
            <a:rPr kumimoji="1" lang="ja-JP" altLang="en-US" sz="1400">
              <a:solidFill>
                <a:srgbClr val="FF0000"/>
              </a:solidFill>
              <a:latin typeface="HG丸ｺﾞｼｯｸM-PRO" panose="020F0600000000000000" pitchFamily="50" charset="-128"/>
              <a:ea typeface="HG丸ｺﾞｼｯｸM-PRO" panose="020F0600000000000000" pitchFamily="50" charset="-128"/>
            </a:rPr>
            <a:t>５</a:t>
          </a:r>
        </a:p>
      </xdr:txBody>
    </xdr:sp>
    <xdr:clientData/>
  </xdr:twoCellAnchor>
  <xdr:twoCellAnchor>
    <xdr:from>
      <xdr:col>24</xdr:col>
      <xdr:colOff>190500</xdr:colOff>
      <xdr:row>69</xdr:row>
      <xdr:rowOff>19050</xdr:rowOff>
    </xdr:from>
    <xdr:to>
      <xdr:col>26</xdr:col>
      <xdr:colOff>133350</xdr:colOff>
      <xdr:row>69</xdr:row>
      <xdr:rowOff>257175</xdr:rowOff>
    </xdr:to>
    <xdr:sp macro="" textlink="">
      <xdr:nvSpPr>
        <xdr:cNvPr id="16" name="テキスト ボックス 15"/>
        <xdr:cNvSpPr txBox="1"/>
      </xdr:nvSpPr>
      <xdr:spPr>
        <a:xfrm>
          <a:off x="5905500" y="16125825"/>
          <a:ext cx="41910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en-US" altLang="ja-JP" sz="1400">
              <a:solidFill>
                <a:srgbClr val="FF0000"/>
              </a:solidFill>
              <a:latin typeface="HG丸ｺﾞｼｯｸM-PRO" panose="020F0600000000000000" pitchFamily="50" charset="-128"/>
              <a:ea typeface="HG丸ｺﾞｼｯｸM-PRO" panose="020F0600000000000000" pitchFamily="50" charset="-128"/>
            </a:rPr>
            <a:t>※</a:t>
          </a:r>
          <a:r>
            <a:rPr kumimoji="1" lang="ja-JP" altLang="en-US" sz="1400">
              <a:solidFill>
                <a:srgbClr val="FF0000"/>
              </a:solidFill>
              <a:latin typeface="HG丸ｺﾞｼｯｸM-PRO" panose="020F0600000000000000" pitchFamily="50" charset="-128"/>
              <a:ea typeface="HG丸ｺﾞｼｯｸM-PRO" panose="020F0600000000000000" pitchFamily="50" charset="-128"/>
            </a:rPr>
            <a:t>６</a:t>
          </a:r>
        </a:p>
      </xdr:txBody>
    </xdr:sp>
    <xdr:clientData/>
  </xdr:twoCellAnchor>
  <xdr:twoCellAnchor>
    <xdr:from>
      <xdr:col>1</xdr:col>
      <xdr:colOff>219075</xdr:colOff>
      <xdr:row>69</xdr:row>
      <xdr:rowOff>9526</xdr:rowOff>
    </xdr:from>
    <xdr:to>
      <xdr:col>24</xdr:col>
      <xdr:colOff>76200</xdr:colOff>
      <xdr:row>70</xdr:row>
      <xdr:rowOff>9526</xdr:rowOff>
    </xdr:to>
    <xdr:sp macro="" textlink="">
      <xdr:nvSpPr>
        <xdr:cNvPr id="17" name="角丸四角形 16"/>
        <xdr:cNvSpPr/>
      </xdr:nvSpPr>
      <xdr:spPr>
        <a:xfrm>
          <a:off x="457200" y="16116301"/>
          <a:ext cx="5334000" cy="285750"/>
        </a:xfrm>
        <a:prstGeom prst="roundRect">
          <a:avLst>
            <a:gd name="adj" fmla="val 4422"/>
          </a:avLst>
        </a:prstGeom>
        <a:noFill/>
        <a:ln w="38100">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209550</xdr:colOff>
      <xdr:row>76</xdr:row>
      <xdr:rowOff>266701</xdr:rowOff>
    </xdr:from>
    <xdr:to>
      <xdr:col>34</xdr:col>
      <xdr:colOff>66675</xdr:colOff>
      <xdr:row>78</xdr:row>
      <xdr:rowOff>38100</xdr:rowOff>
    </xdr:to>
    <xdr:sp macro="" textlink="">
      <xdr:nvSpPr>
        <xdr:cNvPr id="18" name="角丸四角形 17"/>
        <xdr:cNvSpPr/>
      </xdr:nvSpPr>
      <xdr:spPr>
        <a:xfrm>
          <a:off x="2828925" y="18135601"/>
          <a:ext cx="5334000" cy="1343024"/>
        </a:xfrm>
        <a:prstGeom prst="roundRect">
          <a:avLst>
            <a:gd name="adj" fmla="val 4422"/>
          </a:avLst>
        </a:prstGeom>
        <a:noFill/>
        <a:ln w="38100">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104775</xdr:colOff>
      <xdr:row>77</xdr:row>
      <xdr:rowOff>238126</xdr:rowOff>
    </xdr:from>
    <xdr:to>
      <xdr:col>10</xdr:col>
      <xdr:colOff>123825</xdr:colOff>
      <xdr:row>77</xdr:row>
      <xdr:rowOff>523876</xdr:rowOff>
    </xdr:to>
    <xdr:sp macro="" textlink="">
      <xdr:nvSpPr>
        <xdr:cNvPr id="19" name="角丸四角形吹き出し 18"/>
        <xdr:cNvSpPr/>
      </xdr:nvSpPr>
      <xdr:spPr>
        <a:xfrm>
          <a:off x="1533525" y="18392776"/>
          <a:ext cx="971550" cy="285750"/>
        </a:xfrm>
        <a:prstGeom prst="wedgeRoundRectCallout">
          <a:avLst>
            <a:gd name="adj1" fmla="val 101149"/>
            <a:gd name="adj2" fmla="val 97988"/>
            <a:gd name="adj3" fmla="val 16667"/>
          </a:avLst>
        </a:prstGeom>
        <a:solidFill>
          <a:schemeClr val="bg1"/>
        </a:solidFill>
        <a:ln w="1905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１と一致</a:t>
          </a:r>
        </a:p>
      </xdr:txBody>
    </xdr:sp>
    <xdr:clientData/>
  </xdr:twoCellAnchor>
  <xdr:twoCellAnchor>
    <xdr:from>
      <xdr:col>11</xdr:col>
      <xdr:colOff>209550</xdr:colOff>
      <xdr:row>85</xdr:row>
      <xdr:rowOff>0</xdr:rowOff>
    </xdr:from>
    <xdr:to>
      <xdr:col>34</xdr:col>
      <xdr:colOff>66675</xdr:colOff>
      <xdr:row>86</xdr:row>
      <xdr:rowOff>19050</xdr:rowOff>
    </xdr:to>
    <xdr:sp macro="" textlink="">
      <xdr:nvSpPr>
        <xdr:cNvPr id="20" name="角丸四角形 19"/>
        <xdr:cNvSpPr/>
      </xdr:nvSpPr>
      <xdr:spPr>
        <a:xfrm>
          <a:off x="2828925" y="22745700"/>
          <a:ext cx="5334000" cy="495300"/>
        </a:xfrm>
        <a:prstGeom prst="roundRect">
          <a:avLst>
            <a:gd name="adj" fmla="val 4422"/>
          </a:avLst>
        </a:prstGeom>
        <a:noFill/>
        <a:ln w="38100">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32</xdr:col>
      <xdr:colOff>57150</xdr:colOff>
      <xdr:row>76</xdr:row>
      <xdr:rowOff>0</xdr:rowOff>
    </xdr:from>
    <xdr:to>
      <xdr:col>34</xdr:col>
      <xdr:colOff>0</xdr:colOff>
      <xdr:row>76</xdr:row>
      <xdr:rowOff>238125</xdr:rowOff>
    </xdr:to>
    <xdr:sp macro="" textlink="">
      <xdr:nvSpPr>
        <xdr:cNvPr id="21" name="テキスト ボックス 20"/>
        <xdr:cNvSpPr txBox="1"/>
      </xdr:nvSpPr>
      <xdr:spPr>
        <a:xfrm>
          <a:off x="7677150" y="17868900"/>
          <a:ext cx="41910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en-US" altLang="ja-JP" sz="1400">
              <a:solidFill>
                <a:srgbClr val="FF0000"/>
              </a:solidFill>
              <a:latin typeface="HG丸ｺﾞｼｯｸM-PRO" panose="020F0600000000000000" pitchFamily="50" charset="-128"/>
              <a:ea typeface="HG丸ｺﾞｼｯｸM-PRO" panose="020F0600000000000000" pitchFamily="50" charset="-128"/>
            </a:rPr>
            <a:t>※7</a:t>
          </a:r>
          <a:endParaRPr kumimoji="1" lang="ja-JP" altLang="en-US" sz="1400">
            <a:solidFill>
              <a:srgbClr val="FF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32</xdr:col>
      <xdr:colOff>57150</xdr:colOff>
      <xdr:row>84</xdr:row>
      <xdr:rowOff>180975</xdr:rowOff>
    </xdr:from>
    <xdr:to>
      <xdr:col>34</xdr:col>
      <xdr:colOff>0</xdr:colOff>
      <xdr:row>84</xdr:row>
      <xdr:rowOff>419100</xdr:rowOff>
    </xdr:to>
    <xdr:sp macro="" textlink="">
      <xdr:nvSpPr>
        <xdr:cNvPr id="22" name="テキスト ボックス 21"/>
        <xdr:cNvSpPr txBox="1"/>
      </xdr:nvSpPr>
      <xdr:spPr>
        <a:xfrm>
          <a:off x="7677150" y="22469475"/>
          <a:ext cx="41910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en-US" altLang="ja-JP" sz="1400">
              <a:solidFill>
                <a:srgbClr val="FF0000"/>
              </a:solidFill>
              <a:latin typeface="HG丸ｺﾞｼｯｸM-PRO" panose="020F0600000000000000" pitchFamily="50" charset="-128"/>
              <a:ea typeface="HG丸ｺﾞｼｯｸM-PRO" panose="020F0600000000000000" pitchFamily="50" charset="-128"/>
            </a:rPr>
            <a:t>※8</a:t>
          </a:r>
          <a:endParaRPr kumimoji="1" lang="ja-JP" altLang="en-US" sz="1400">
            <a:solidFill>
              <a:srgbClr val="FF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2</xdr:col>
      <xdr:colOff>19049</xdr:colOff>
      <xdr:row>91</xdr:row>
      <xdr:rowOff>9524</xdr:rowOff>
    </xdr:from>
    <xdr:to>
      <xdr:col>34</xdr:col>
      <xdr:colOff>9524</xdr:colOff>
      <xdr:row>101</xdr:row>
      <xdr:rowOff>38099</xdr:rowOff>
    </xdr:to>
    <xdr:sp macro="" textlink="">
      <xdr:nvSpPr>
        <xdr:cNvPr id="23" name="角丸四角形 22"/>
        <xdr:cNvSpPr/>
      </xdr:nvSpPr>
      <xdr:spPr>
        <a:xfrm>
          <a:off x="495299" y="24374474"/>
          <a:ext cx="7610475" cy="3571875"/>
        </a:xfrm>
        <a:prstGeom prst="roundRect">
          <a:avLst>
            <a:gd name="adj" fmla="val 4422"/>
          </a:avLst>
        </a:prstGeom>
        <a:noFill/>
        <a:ln w="38100">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32</xdr:col>
      <xdr:colOff>57150</xdr:colOff>
      <xdr:row>90</xdr:row>
      <xdr:rowOff>0</xdr:rowOff>
    </xdr:from>
    <xdr:to>
      <xdr:col>34</xdr:col>
      <xdr:colOff>0</xdr:colOff>
      <xdr:row>91</xdr:row>
      <xdr:rowOff>0</xdr:rowOff>
    </xdr:to>
    <xdr:sp macro="" textlink="">
      <xdr:nvSpPr>
        <xdr:cNvPr id="24" name="テキスト ボックス 23"/>
        <xdr:cNvSpPr txBox="1"/>
      </xdr:nvSpPr>
      <xdr:spPr>
        <a:xfrm>
          <a:off x="7677150" y="24126825"/>
          <a:ext cx="41910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en-US" altLang="ja-JP" sz="1400">
              <a:solidFill>
                <a:srgbClr val="FF0000"/>
              </a:solidFill>
              <a:latin typeface="HG丸ｺﾞｼｯｸM-PRO" panose="020F0600000000000000" pitchFamily="50" charset="-128"/>
              <a:ea typeface="HG丸ｺﾞｼｯｸM-PRO" panose="020F0600000000000000" pitchFamily="50" charset="-128"/>
            </a:rPr>
            <a:t>※9</a:t>
          </a:r>
          <a:endParaRPr kumimoji="1" lang="ja-JP" altLang="en-US" sz="1400">
            <a:solidFill>
              <a:srgbClr val="FF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11</xdr:col>
      <xdr:colOff>209550</xdr:colOff>
      <xdr:row>92</xdr:row>
      <xdr:rowOff>276224</xdr:rowOff>
    </xdr:from>
    <xdr:to>
      <xdr:col>24</xdr:col>
      <xdr:colOff>19050</xdr:colOff>
      <xdr:row>99</xdr:row>
      <xdr:rowOff>390524</xdr:rowOff>
    </xdr:to>
    <xdr:sp macro="" textlink="">
      <xdr:nvSpPr>
        <xdr:cNvPr id="25" name="角丸四角形 24"/>
        <xdr:cNvSpPr/>
      </xdr:nvSpPr>
      <xdr:spPr>
        <a:xfrm>
          <a:off x="2828925" y="24917399"/>
          <a:ext cx="2905125" cy="2714625"/>
        </a:xfrm>
        <a:prstGeom prst="roundRect">
          <a:avLst>
            <a:gd name="adj" fmla="val 4422"/>
          </a:avLst>
        </a:prstGeom>
        <a:noFill/>
        <a:ln w="38100">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104775</xdr:colOff>
      <xdr:row>93</xdr:row>
      <xdr:rowOff>161925</xdr:rowOff>
    </xdr:from>
    <xdr:to>
      <xdr:col>26</xdr:col>
      <xdr:colOff>161925</xdr:colOff>
      <xdr:row>94</xdr:row>
      <xdr:rowOff>19050</xdr:rowOff>
    </xdr:to>
    <xdr:sp macro="" textlink="">
      <xdr:nvSpPr>
        <xdr:cNvPr id="26" name="テキスト ボックス 25"/>
        <xdr:cNvSpPr txBox="1"/>
      </xdr:nvSpPr>
      <xdr:spPr>
        <a:xfrm>
          <a:off x="5819775" y="25079325"/>
          <a:ext cx="53340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en-US" altLang="ja-JP" sz="1400">
              <a:solidFill>
                <a:srgbClr val="FF0000"/>
              </a:solidFill>
              <a:latin typeface="HG丸ｺﾞｼｯｸM-PRO" panose="020F0600000000000000" pitchFamily="50" charset="-128"/>
              <a:ea typeface="HG丸ｺﾞｼｯｸM-PRO" panose="020F0600000000000000" pitchFamily="50" charset="-128"/>
            </a:rPr>
            <a:t>※10</a:t>
          </a:r>
          <a:endParaRPr kumimoji="1" lang="ja-JP" altLang="en-US" sz="1400">
            <a:solidFill>
              <a:srgbClr val="FF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11</xdr:col>
      <xdr:colOff>209550</xdr:colOff>
      <xdr:row>101</xdr:row>
      <xdr:rowOff>247650</xdr:rowOff>
    </xdr:from>
    <xdr:to>
      <xdr:col>24</xdr:col>
      <xdr:colOff>19050</xdr:colOff>
      <xdr:row>105</xdr:row>
      <xdr:rowOff>28576</xdr:rowOff>
    </xdr:to>
    <xdr:sp macro="" textlink="">
      <xdr:nvSpPr>
        <xdr:cNvPr id="27" name="角丸四角形 26"/>
        <xdr:cNvSpPr/>
      </xdr:nvSpPr>
      <xdr:spPr>
        <a:xfrm>
          <a:off x="2828925" y="28155900"/>
          <a:ext cx="2905125" cy="1228726"/>
        </a:xfrm>
        <a:prstGeom prst="roundRect">
          <a:avLst>
            <a:gd name="adj" fmla="val 4422"/>
          </a:avLst>
        </a:prstGeom>
        <a:noFill/>
        <a:ln w="38100">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104775</xdr:colOff>
      <xdr:row>103</xdr:row>
      <xdr:rowOff>76200</xdr:rowOff>
    </xdr:from>
    <xdr:to>
      <xdr:col>26</xdr:col>
      <xdr:colOff>161925</xdr:colOff>
      <xdr:row>103</xdr:row>
      <xdr:rowOff>314325</xdr:rowOff>
    </xdr:to>
    <xdr:sp macro="" textlink="">
      <xdr:nvSpPr>
        <xdr:cNvPr id="28" name="テキスト ボックス 27"/>
        <xdr:cNvSpPr txBox="1"/>
      </xdr:nvSpPr>
      <xdr:spPr>
        <a:xfrm>
          <a:off x="5819775" y="28651200"/>
          <a:ext cx="53340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en-US" altLang="ja-JP" sz="1400">
              <a:solidFill>
                <a:srgbClr val="FF0000"/>
              </a:solidFill>
              <a:latin typeface="HG丸ｺﾞｼｯｸM-PRO" panose="020F0600000000000000" pitchFamily="50" charset="-128"/>
              <a:ea typeface="HG丸ｺﾞｼｯｸM-PRO" panose="020F0600000000000000" pitchFamily="50" charset="-128"/>
            </a:rPr>
            <a:t>※10</a:t>
          </a:r>
          <a:endParaRPr kumimoji="1" lang="ja-JP" altLang="en-US" sz="1400">
            <a:solidFill>
              <a:srgbClr val="FF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11</xdr:col>
      <xdr:colOff>209550</xdr:colOff>
      <xdr:row>123</xdr:row>
      <xdr:rowOff>266700</xdr:rowOff>
    </xdr:from>
    <xdr:to>
      <xdr:col>24</xdr:col>
      <xdr:colOff>19050</xdr:colOff>
      <xdr:row>124</xdr:row>
      <xdr:rowOff>266700</xdr:rowOff>
    </xdr:to>
    <xdr:sp macro="" textlink="">
      <xdr:nvSpPr>
        <xdr:cNvPr id="29" name="角丸四角形 28"/>
        <xdr:cNvSpPr/>
      </xdr:nvSpPr>
      <xdr:spPr>
        <a:xfrm>
          <a:off x="2828925" y="34356675"/>
          <a:ext cx="2905125" cy="276225"/>
        </a:xfrm>
        <a:prstGeom prst="roundRect">
          <a:avLst>
            <a:gd name="adj" fmla="val 4422"/>
          </a:avLst>
        </a:prstGeom>
        <a:noFill/>
        <a:ln w="38100">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133350</xdr:colOff>
      <xdr:row>124</xdr:row>
      <xdr:rowOff>9525</xdr:rowOff>
    </xdr:from>
    <xdr:to>
      <xdr:col>26</xdr:col>
      <xdr:colOff>190500</xdr:colOff>
      <xdr:row>124</xdr:row>
      <xdr:rowOff>247650</xdr:rowOff>
    </xdr:to>
    <xdr:sp macro="" textlink="">
      <xdr:nvSpPr>
        <xdr:cNvPr id="30" name="テキスト ボックス 29"/>
        <xdr:cNvSpPr txBox="1"/>
      </xdr:nvSpPr>
      <xdr:spPr>
        <a:xfrm>
          <a:off x="5848350" y="34375725"/>
          <a:ext cx="53340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en-US" altLang="ja-JP" sz="1400">
              <a:solidFill>
                <a:srgbClr val="FF0000"/>
              </a:solidFill>
              <a:latin typeface="HG丸ｺﾞｼｯｸM-PRO" panose="020F0600000000000000" pitchFamily="50" charset="-128"/>
              <a:ea typeface="HG丸ｺﾞｼｯｸM-PRO" panose="020F0600000000000000" pitchFamily="50" charset="-128"/>
            </a:rPr>
            <a:t>※11</a:t>
          </a:r>
          <a:endParaRPr kumimoji="1" lang="ja-JP" altLang="en-US" sz="1400">
            <a:solidFill>
              <a:srgbClr val="FF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11</xdr:col>
      <xdr:colOff>209551</xdr:colOff>
      <xdr:row>125</xdr:row>
      <xdr:rowOff>28575</xdr:rowOff>
    </xdr:from>
    <xdr:to>
      <xdr:col>18</xdr:col>
      <xdr:colOff>28576</xdr:colOff>
      <xdr:row>126</xdr:row>
      <xdr:rowOff>28575</xdr:rowOff>
    </xdr:to>
    <xdr:sp macro="" textlink="">
      <xdr:nvSpPr>
        <xdr:cNvPr id="31" name="角丸四角形 30"/>
        <xdr:cNvSpPr/>
      </xdr:nvSpPr>
      <xdr:spPr>
        <a:xfrm>
          <a:off x="2828926" y="34671000"/>
          <a:ext cx="1485900" cy="276225"/>
        </a:xfrm>
        <a:prstGeom prst="roundRect">
          <a:avLst>
            <a:gd name="adj" fmla="val 4422"/>
          </a:avLst>
        </a:prstGeom>
        <a:noFill/>
        <a:ln w="38100">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104775</xdr:colOff>
      <xdr:row>125</xdr:row>
      <xdr:rowOff>38100</xdr:rowOff>
    </xdr:from>
    <xdr:to>
      <xdr:col>11</xdr:col>
      <xdr:colOff>161925</xdr:colOff>
      <xdr:row>126</xdr:row>
      <xdr:rowOff>0</xdr:rowOff>
    </xdr:to>
    <xdr:sp macro="" textlink="">
      <xdr:nvSpPr>
        <xdr:cNvPr id="32" name="テキスト ボックス 31"/>
        <xdr:cNvSpPr txBox="1"/>
      </xdr:nvSpPr>
      <xdr:spPr>
        <a:xfrm>
          <a:off x="2247900" y="34680525"/>
          <a:ext cx="53340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en-US" altLang="ja-JP" sz="1400">
              <a:solidFill>
                <a:srgbClr val="FF0000"/>
              </a:solidFill>
              <a:latin typeface="HG丸ｺﾞｼｯｸM-PRO" panose="020F0600000000000000" pitchFamily="50" charset="-128"/>
              <a:ea typeface="HG丸ｺﾞｼｯｸM-PRO" panose="020F0600000000000000" pitchFamily="50" charset="-128"/>
            </a:rPr>
            <a:t>※12</a:t>
          </a:r>
          <a:endParaRPr kumimoji="1" lang="ja-JP" altLang="en-US" sz="1400">
            <a:solidFill>
              <a:srgbClr val="FF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30</xdr:col>
      <xdr:colOff>57150</xdr:colOff>
      <xdr:row>123</xdr:row>
      <xdr:rowOff>38100</xdr:rowOff>
    </xdr:from>
    <xdr:to>
      <xdr:col>33</xdr:col>
      <xdr:colOff>134470</xdr:colOff>
      <xdr:row>124</xdr:row>
      <xdr:rowOff>53228</xdr:rowOff>
    </xdr:to>
    <xdr:sp macro="" textlink="">
      <xdr:nvSpPr>
        <xdr:cNvPr id="33" name="角丸四角形吹き出し 32"/>
        <xdr:cNvSpPr/>
      </xdr:nvSpPr>
      <xdr:spPr>
        <a:xfrm>
          <a:off x="7200900" y="34128075"/>
          <a:ext cx="791695" cy="291353"/>
        </a:xfrm>
        <a:prstGeom prst="wedgeRoundRectCallout">
          <a:avLst>
            <a:gd name="adj1" fmla="val -2864"/>
            <a:gd name="adj2" fmla="val 127807"/>
            <a:gd name="adj3" fmla="val 16667"/>
          </a:avLst>
        </a:prstGeom>
        <a:solidFill>
          <a:schemeClr val="bg1"/>
        </a:solidFill>
        <a:ln w="1905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自動計算</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20</xdr:col>
      <xdr:colOff>66675</xdr:colOff>
      <xdr:row>10</xdr:row>
      <xdr:rowOff>28575</xdr:rowOff>
    </xdr:from>
    <xdr:to>
      <xdr:col>22</xdr:col>
      <xdr:colOff>447675</xdr:colOff>
      <xdr:row>12</xdr:row>
      <xdr:rowOff>57150</xdr:rowOff>
    </xdr:to>
    <xdr:sp macro="" textlink="">
      <xdr:nvSpPr>
        <xdr:cNvPr id="2" name="テキスト ボックス 1"/>
        <xdr:cNvSpPr txBox="1"/>
      </xdr:nvSpPr>
      <xdr:spPr>
        <a:xfrm>
          <a:off x="15220950" y="2124075"/>
          <a:ext cx="1752600" cy="4667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en-US" altLang="ja-JP" sz="1100" b="1"/>
        </a:p>
      </xdr:txBody>
    </xdr:sp>
    <xdr:clientData/>
  </xdr:twoCellAnchor>
  <xdr:twoCellAnchor>
    <xdr:from>
      <xdr:col>4</xdr:col>
      <xdr:colOff>481854</xdr:colOff>
      <xdr:row>40</xdr:row>
      <xdr:rowOff>78441</xdr:rowOff>
    </xdr:from>
    <xdr:to>
      <xdr:col>6</xdr:col>
      <xdr:colOff>907677</xdr:colOff>
      <xdr:row>43</xdr:row>
      <xdr:rowOff>22411</xdr:rowOff>
    </xdr:to>
    <xdr:sp macro="" textlink="">
      <xdr:nvSpPr>
        <xdr:cNvPr id="3" name="角丸四角形吹き出し 2"/>
        <xdr:cNvSpPr/>
      </xdr:nvSpPr>
      <xdr:spPr>
        <a:xfrm>
          <a:off x="3305736" y="9782735"/>
          <a:ext cx="2431676" cy="571500"/>
        </a:xfrm>
        <a:prstGeom prst="wedgeRoundRectCallout">
          <a:avLst>
            <a:gd name="adj1" fmla="val -9768"/>
            <a:gd name="adj2" fmla="val -99987"/>
            <a:gd name="adj3" fmla="val 16667"/>
          </a:avLst>
        </a:prstGeom>
        <a:solidFill>
          <a:schemeClr val="bg1"/>
        </a:solidFill>
        <a:ln w="1905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第</a:t>
          </a:r>
          <a:r>
            <a:rPr kumimoji="1" lang="en-US" altLang="ja-JP" sz="1000">
              <a:solidFill>
                <a:sysClr val="windowText" lastClr="000000"/>
              </a:solidFill>
              <a:latin typeface="ＭＳ ゴシック" panose="020B0609070205080204" pitchFamily="49" charset="-128"/>
              <a:ea typeface="ＭＳ ゴシック" panose="020B0609070205080204" pitchFamily="49" charset="-128"/>
            </a:rPr>
            <a:t>20</a:t>
          </a:r>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の３号様式</a:t>
          </a:r>
          <a:endParaRPr kumimoji="1" lang="en-US" altLang="ja-JP" sz="10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総支出額内訳</a:t>
          </a:r>
          <a:r>
            <a:rPr kumimoji="1" lang="en-US" altLang="ja-JP" sz="10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「（１）常勤職員人件費」と一致します。</a:t>
          </a:r>
        </a:p>
      </xdr:txBody>
    </xdr:sp>
    <xdr:clientData/>
  </xdr:twoCellAnchor>
  <xdr:twoCellAnchor>
    <xdr:from>
      <xdr:col>1</xdr:col>
      <xdr:colOff>369794</xdr:colOff>
      <xdr:row>7</xdr:row>
      <xdr:rowOff>268940</xdr:rowOff>
    </xdr:from>
    <xdr:to>
      <xdr:col>2</xdr:col>
      <xdr:colOff>1109382</xdr:colOff>
      <xdr:row>23</xdr:row>
      <xdr:rowOff>22411</xdr:rowOff>
    </xdr:to>
    <xdr:sp macro="" textlink="">
      <xdr:nvSpPr>
        <xdr:cNvPr id="4" name="角丸四角形 3"/>
        <xdr:cNvSpPr/>
      </xdr:nvSpPr>
      <xdr:spPr>
        <a:xfrm>
          <a:off x="649941" y="2218764"/>
          <a:ext cx="1131794" cy="3507441"/>
        </a:xfrm>
        <a:prstGeom prst="roundRect">
          <a:avLst>
            <a:gd name="adj" fmla="val 2714"/>
          </a:avLst>
        </a:prstGeom>
        <a:noFill/>
        <a:ln w="38100">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414617</xdr:colOff>
      <xdr:row>7</xdr:row>
      <xdr:rowOff>-1</xdr:rowOff>
    </xdr:from>
    <xdr:to>
      <xdr:col>2</xdr:col>
      <xdr:colOff>833717</xdr:colOff>
      <xdr:row>7</xdr:row>
      <xdr:rowOff>238124</xdr:rowOff>
    </xdr:to>
    <xdr:sp macro="" textlink="">
      <xdr:nvSpPr>
        <xdr:cNvPr id="5" name="テキスト ボックス 4"/>
        <xdr:cNvSpPr txBox="1"/>
      </xdr:nvSpPr>
      <xdr:spPr>
        <a:xfrm>
          <a:off x="1086970" y="1949823"/>
          <a:ext cx="41910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en-US" altLang="ja-JP" sz="1400">
              <a:solidFill>
                <a:srgbClr val="FF0000"/>
              </a:solidFill>
              <a:latin typeface="HG丸ｺﾞｼｯｸM-PRO" panose="020F0600000000000000" pitchFamily="50" charset="-128"/>
              <a:ea typeface="HG丸ｺﾞｼｯｸM-PRO" panose="020F0600000000000000" pitchFamily="50" charset="-128"/>
            </a:rPr>
            <a:t>※</a:t>
          </a:r>
          <a:r>
            <a:rPr kumimoji="1" lang="ja-JP" altLang="en-US" sz="1400">
              <a:solidFill>
                <a:srgbClr val="FF0000"/>
              </a:solidFill>
              <a:latin typeface="HG丸ｺﾞｼｯｸM-PRO" panose="020F0600000000000000" pitchFamily="50" charset="-128"/>
              <a:ea typeface="HG丸ｺﾞｼｯｸM-PRO" panose="020F0600000000000000" pitchFamily="50" charset="-128"/>
            </a:rPr>
            <a:t>１</a:t>
          </a:r>
        </a:p>
      </xdr:txBody>
    </xdr:sp>
    <xdr:clientData/>
  </xdr:twoCellAnchor>
  <xdr:twoCellAnchor>
    <xdr:from>
      <xdr:col>3</xdr:col>
      <xdr:colOff>44823</xdr:colOff>
      <xdr:row>7</xdr:row>
      <xdr:rowOff>268940</xdr:rowOff>
    </xdr:from>
    <xdr:to>
      <xdr:col>4</xdr:col>
      <xdr:colOff>0</xdr:colOff>
      <xdr:row>23</xdr:row>
      <xdr:rowOff>22411</xdr:rowOff>
    </xdr:to>
    <xdr:sp macro="" textlink="">
      <xdr:nvSpPr>
        <xdr:cNvPr id="6" name="角丸四角形 5"/>
        <xdr:cNvSpPr/>
      </xdr:nvSpPr>
      <xdr:spPr>
        <a:xfrm>
          <a:off x="1848970" y="2218764"/>
          <a:ext cx="974912" cy="3507441"/>
        </a:xfrm>
        <a:prstGeom prst="roundRect">
          <a:avLst>
            <a:gd name="adj" fmla="val 2714"/>
          </a:avLst>
        </a:prstGeom>
        <a:noFill/>
        <a:ln w="38100">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358588</xdr:colOff>
      <xdr:row>7</xdr:row>
      <xdr:rowOff>-1</xdr:rowOff>
    </xdr:from>
    <xdr:to>
      <xdr:col>3</xdr:col>
      <xdr:colOff>777688</xdr:colOff>
      <xdr:row>7</xdr:row>
      <xdr:rowOff>238124</xdr:rowOff>
    </xdr:to>
    <xdr:sp macro="" textlink="">
      <xdr:nvSpPr>
        <xdr:cNvPr id="7" name="テキスト ボックス 6"/>
        <xdr:cNvSpPr txBox="1"/>
      </xdr:nvSpPr>
      <xdr:spPr>
        <a:xfrm>
          <a:off x="2162735" y="1949823"/>
          <a:ext cx="41910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en-US" altLang="ja-JP" sz="1400">
              <a:solidFill>
                <a:srgbClr val="FF0000"/>
              </a:solidFill>
              <a:latin typeface="HG丸ｺﾞｼｯｸM-PRO" panose="020F0600000000000000" pitchFamily="50" charset="-128"/>
              <a:ea typeface="HG丸ｺﾞｼｯｸM-PRO" panose="020F0600000000000000" pitchFamily="50" charset="-128"/>
            </a:rPr>
            <a:t>※2</a:t>
          </a:r>
          <a:endParaRPr kumimoji="1" lang="ja-JP" altLang="en-US" sz="1400">
            <a:solidFill>
              <a:srgbClr val="FF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4</xdr:col>
      <xdr:colOff>78441</xdr:colOff>
      <xdr:row>7</xdr:row>
      <xdr:rowOff>268940</xdr:rowOff>
    </xdr:from>
    <xdr:to>
      <xdr:col>4</xdr:col>
      <xdr:colOff>1053353</xdr:colOff>
      <xdr:row>23</xdr:row>
      <xdr:rowOff>22411</xdr:rowOff>
    </xdr:to>
    <xdr:sp macro="" textlink="">
      <xdr:nvSpPr>
        <xdr:cNvPr id="8" name="角丸四角形 7"/>
        <xdr:cNvSpPr/>
      </xdr:nvSpPr>
      <xdr:spPr>
        <a:xfrm>
          <a:off x="2902323" y="2218764"/>
          <a:ext cx="974912" cy="3507441"/>
        </a:xfrm>
        <a:prstGeom prst="roundRect">
          <a:avLst>
            <a:gd name="adj" fmla="val 2714"/>
          </a:avLst>
        </a:prstGeom>
        <a:noFill/>
        <a:ln w="38100">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459441</xdr:colOff>
      <xdr:row>7</xdr:row>
      <xdr:rowOff>-1</xdr:rowOff>
    </xdr:from>
    <xdr:to>
      <xdr:col>4</xdr:col>
      <xdr:colOff>878541</xdr:colOff>
      <xdr:row>7</xdr:row>
      <xdr:rowOff>238124</xdr:rowOff>
    </xdr:to>
    <xdr:sp macro="" textlink="">
      <xdr:nvSpPr>
        <xdr:cNvPr id="9" name="テキスト ボックス 8"/>
        <xdr:cNvSpPr txBox="1"/>
      </xdr:nvSpPr>
      <xdr:spPr>
        <a:xfrm>
          <a:off x="3283323" y="1949823"/>
          <a:ext cx="41910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en-US" altLang="ja-JP" sz="1400">
              <a:solidFill>
                <a:srgbClr val="FF0000"/>
              </a:solidFill>
              <a:latin typeface="HG丸ｺﾞｼｯｸM-PRO" panose="020F0600000000000000" pitchFamily="50" charset="-128"/>
              <a:ea typeface="HG丸ｺﾞｼｯｸM-PRO" panose="020F0600000000000000" pitchFamily="50" charset="-128"/>
            </a:rPr>
            <a:t>※3</a:t>
          </a:r>
          <a:endParaRPr kumimoji="1" lang="ja-JP" altLang="en-US" sz="1400">
            <a:solidFill>
              <a:srgbClr val="FF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6</xdr:col>
      <xdr:colOff>44823</xdr:colOff>
      <xdr:row>7</xdr:row>
      <xdr:rowOff>268940</xdr:rowOff>
    </xdr:from>
    <xdr:to>
      <xdr:col>8</xdr:col>
      <xdr:colOff>0</xdr:colOff>
      <xdr:row>38</xdr:row>
      <xdr:rowOff>212912</xdr:rowOff>
    </xdr:to>
    <xdr:sp macro="" textlink="">
      <xdr:nvSpPr>
        <xdr:cNvPr id="10" name="角丸四角形 9"/>
        <xdr:cNvSpPr/>
      </xdr:nvSpPr>
      <xdr:spPr>
        <a:xfrm>
          <a:off x="4874558" y="2218764"/>
          <a:ext cx="1837766" cy="7227795"/>
        </a:xfrm>
        <a:prstGeom prst="roundRect">
          <a:avLst>
            <a:gd name="adj" fmla="val 2714"/>
          </a:avLst>
        </a:prstGeom>
        <a:noFill/>
        <a:ln w="38100">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627529</xdr:colOff>
      <xdr:row>7</xdr:row>
      <xdr:rowOff>-1</xdr:rowOff>
    </xdr:from>
    <xdr:to>
      <xdr:col>7</xdr:col>
      <xdr:colOff>105335</xdr:colOff>
      <xdr:row>7</xdr:row>
      <xdr:rowOff>238124</xdr:rowOff>
    </xdr:to>
    <xdr:sp macro="" textlink="">
      <xdr:nvSpPr>
        <xdr:cNvPr id="11" name="テキスト ボックス 10"/>
        <xdr:cNvSpPr txBox="1"/>
      </xdr:nvSpPr>
      <xdr:spPr>
        <a:xfrm>
          <a:off x="5457264" y="1949823"/>
          <a:ext cx="41910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en-US" altLang="ja-JP" sz="1400">
              <a:solidFill>
                <a:srgbClr val="FF0000"/>
              </a:solidFill>
              <a:latin typeface="HG丸ｺﾞｼｯｸM-PRO" panose="020F0600000000000000" pitchFamily="50" charset="-128"/>
              <a:ea typeface="HG丸ｺﾞｼｯｸM-PRO" panose="020F0600000000000000" pitchFamily="50" charset="-128"/>
            </a:rPr>
            <a:t>※4</a:t>
          </a:r>
          <a:endParaRPr kumimoji="1" lang="ja-JP" altLang="en-US" sz="1400">
            <a:solidFill>
              <a:srgbClr val="FF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8</xdr:col>
      <xdr:colOff>44823</xdr:colOff>
      <xdr:row>7</xdr:row>
      <xdr:rowOff>268940</xdr:rowOff>
    </xdr:from>
    <xdr:to>
      <xdr:col>8</xdr:col>
      <xdr:colOff>918882</xdr:colOff>
      <xdr:row>38</xdr:row>
      <xdr:rowOff>212912</xdr:rowOff>
    </xdr:to>
    <xdr:sp macro="" textlink="">
      <xdr:nvSpPr>
        <xdr:cNvPr id="12" name="角丸四角形 11"/>
        <xdr:cNvSpPr/>
      </xdr:nvSpPr>
      <xdr:spPr>
        <a:xfrm>
          <a:off x="6757147" y="2218764"/>
          <a:ext cx="874059" cy="7227795"/>
        </a:xfrm>
        <a:prstGeom prst="roundRect">
          <a:avLst>
            <a:gd name="adj" fmla="val 2714"/>
          </a:avLst>
        </a:prstGeom>
        <a:noFill/>
        <a:ln w="38100">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336175</xdr:colOff>
      <xdr:row>7</xdr:row>
      <xdr:rowOff>-1</xdr:rowOff>
    </xdr:from>
    <xdr:to>
      <xdr:col>8</xdr:col>
      <xdr:colOff>755275</xdr:colOff>
      <xdr:row>7</xdr:row>
      <xdr:rowOff>238124</xdr:rowOff>
    </xdr:to>
    <xdr:sp macro="" textlink="">
      <xdr:nvSpPr>
        <xdr:cNvPr id="13" name="テキスト ボックス 12"/>
        <xdr:cNvSpPr txBox="1"/>
      </xdr:nvSpPr>
      <xdr:spPr>
        <a:xfrm>
          <a:off x="7048499" y="1949823"/>
          <a:ext cx="41910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en-US" altLang="ja-JP" sz="1400">
              <a:solidFill>
                <a:srgbClr val="FF0000"/>
              </a:solidFill>
              <a:latin typeface="HG丸ｺﾞｼｯｸM-PRO" panose="020F0600000000000000" pitchFamily="50" charset="-128"/>
              <a:ea typeface="HG丸ｺﾞｼｯｸM-PRO" panose="020F0600000000000000" pitchFamily="50" charset="-128"/>
            </a:rPr>
            <a:t>※5</a:t>
          </a:r>
          <a:endParaRPr kumimoji="1" lang="ja-JP" altLang="en-US" sz="1400">
            <a:solidFill>
              <a:srgbClr val="FF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9</xdr:col>
      <xdr:colOff>67235</xdr:colOff>
      <xdr:row>7</xdr:row>
      <xdr:rowOff>268940</xdr:rowOff>
    </xdr:from>
    <xdr:to>
      <xdr:col>10</xdr:col>
      <xdr:colOff>0</xdr:colOff>
      <xdr:row>38</xdr:row>
      <xdr:rowOff>212912</xdr:rowOff>
    </xdr:to>
    <xdr:sp macro="" textlink="">
      <xdr:nvSpPr>
        <xdr:cNvPr id="14" name="角丸四角形 13"/>
        <xdr:cNvSpPr/>
      </xdr:nvSpPr>
      <xdr:spPr>
        <a:xfrm>
          <a:off x="7720853" y="2218764"/>
          <a:ext cx="874059" cy="7227795"/>
        </a:xfrm>
        <a:prstGeom prst="roundRect">
          <a:avLst>
            <a:gd name="adj" fmla="val 2714"/>
          </a:avLst>
        </a:prstGeom>
        <a:noFill/>
        <a:ln w="38100">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358587</xdr:colOff>
      <xdr:row>7</xdr:row>
      <xdr:rowOff>-1</xdr:rowOff>
    </xdr:from>
    <xdr:to>
      <xdr:col>9</xdr:col>
      <xdr:colOff>777687</xdr:colOff>
      <xdr:row>7</xdr:row>
      <xdr:rowOff>238124</xdr:rowOff>
    </xdr:to>
    <xdr:sp macro="" textlink="">
      <xdr:nvSpPr>
        <xdr:cNvPr id="15" name="テキスト ボックス 14"/>
        <xdr:cNvSpPr txBox="1"/>
      </xdr:nvSpPr>
      <xdr:spPr>
        <a:xfrm>
          <a:off x="8012205" y="1949823"/>
          <a:ext cx="41910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en-US" altLang="ja-JP" sz="1400">
              <a:solidFill>
                <a:srgbClr val="FF0000"/>
              </a:solidFill>
              <a:latin typeface="HG丸ｺﾞｼｯｸM-PRO" panose="020F0600000000000000" pitchFamily="50" charset="-128"/>
              <a:ea typeface="HG丸ｺﾞｼｯｸM-PRO" panose="020F0600000000000000" pitchFamily="50" charset="-128"/>
            </a:rPr>
            <a:t>※6</a:t>
          </a:r>
          <a:endParaRPr kumimoji="1" lang="ja-JP" altLang="en-US" sz="1400">
            <a:solidFill>
              <a:srgbClr val="FF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10</xdr:col>
      <xdr:colOff>67235</xdr:colOff>
      <xdr:row>7</xdr:row>
      <xdr:rowOff>268940</xdr:rowOff>
    </xdr:from>
    <xdr:to>
      <xdr:col>11</xdr:col>
      <xdr:colOff>0</xdr:colOff>
      <xdr:row>38</xdr:row>
      <xdr:rowOff>212912</xdr:rowOff>
    </xdr:to>
    <xdr:sp macro="" textlink="">
      <xdr:nvSpPr>
        <xdr:cNvPr id="16" name="角丸四角形 15"/>
        <xdr:cNvSpPr/>
      </xdr:nvSpPr>
      <xdr:spPr>
        <a:xfrm>
          <a:off x="8662147" y="2218764"/>
          <a:ext cx="874059" cy="7227795"/>
        </a:xfrm>
        <a:prstGeom prst="roundRect">
          <a:avLst>
            <a:gd name="adj" fmla="val 2714"/>
          </a:avLst>
        </a:prstGeom>
        <a:noFill/>
        <a:ln w="38100">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605117</xdr:colOff>
      <xdr:row>7</xdr:row>
      <xdr:rowOff>-1</xdr:rowOff>
    </xdr:from>
    <xdr:to>
      <xdr:col>11</xdr:col>
      <xdr:colOff>82923</xdr:colOff>
      <xdr:row>7</xdr:row>
      <xdr:rowOff>238124</xdr:rowOff>
    </xdr:to>
    <xdr:sp macro="" textlink="">
      <xdr:nvSpPr>
        <xdr:cNvPr id="17" name="テキスト ボックス 16"/>
        <xdr:cNvSpPr txBox="1"/>
      </xdr:nvSpPr>
      <xdr:spPr>
        <a:xfrm>
          <a:off x="9200029" y="1949823"/>
          <a:ext cx="41910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en-US" altLang="ja-JP" sz="1400">
              <a:solidFill>
                <a:srgbClr val="FF0000"/>
              </a:solidFill>
              <a:latin typeface="HG丸ｺﾞｼｯｸM-PRO" panose="020F0600000000000000" pitchFamily="50" charset="-128"/>
              <a:ea typeface="HG丸ｺﾞｼｯｸM-PRO" panose="020F0600000000000000" pitchFamily="50" charset="-128"/>
            </a:rPr>
            <a:t>※7</a:t>
          </a:r>
          <a:endParaRPr kumimoji="1" lang="ja-JP" altLang="en-US" sz="1400">
            <a:solidFill>
              <a:srgbClr val="FF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11</xdr:col>
      <xdr:colOff>78441</xdr:colOff>
      <xdr:row>7</xdr:row>
      <xdr:rowOff>268940</xdr:rowOff>
    </xdr:from>
    <xdr:to>
      <xdr:col>12</xdr:col>
      <xdr:colOff>11206</xdr:colOff>
      <xdr:row>38</xdr:row>
      <xdr:rowOff>212912</xdr:rowOff>
    </xdr:to>
    <xdr:sp macro="" textlink="">
      <xdr:nvSpPr>
        <xdr:cNvPr id="18" name="角丸四角形 17"/>
        <xdr:cNvSpPr/>
      </xdr:nvSpPr>
      <xdr:spPr>
        <a:xfrm>
          <a:off x="9614647" y="2218764"/>
          <a:ext cx="874059" cy="7227795"/>
        </a:xfrm>
        <a:prstGeom prst="roundRect">
          <a:avLst>
            <a:gd name="adj" fmla="val 2714"/>
          </a:avLst>
        </a:prstGeom>
        <a:noFill/>
        <a:ln w="38100">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369794</xdr:colOff>
      <xdr:row>7</xdr:row>
      <xdr:rowOff>-1</xdr:rowOff>
    </xdr:from>
    <xdr:to>
      <xdr:col>11</xdr:col>
      <xdr:colOff>788894</xdr:colOff>
      <xdr:row>7</xdr:row>
      <xdr:rowOff>238124</xdr:rowOff>
    </xdr:to>
    <xdr:sp macro="" textlink="">
      <xdr:nvSpPr>
        <xdr:cNvPr id="19" name="テキスト ボックス 18"/>
        <xdr:cNvSpPr txBox="1"/>
      </xdr:nvSpPr>
      <xdr:spPr>
        <a:xfrm>
          <a:off x="9906000" y="1949823"/>
          <a:ext cx="41910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en-US" altLang="ja-JP" sz="1400">
              <a:solidFill>
                <a:srgbClr val="FF0000"/>
              </a:solidFill>
              <a:latin typeface="HG丸ｺﾞｼｯｸM-PRO" panose="020F0600000000000000" pitchFamily="50" charset="-128"/>
              <a:ea typeface="HG丸ｺﾞｼｯｸM-PRO" panose="020F0600000000000000" pitchFamily="50" charset="-128"/>
            </a:rPr>
            <a:t>※8</a:t>
          </a:r>
          <a:endParaRPr kumimoji="1" lang="ja-JP" altLang="en-US" sz="1400">
            <a:solidFill>
              <a:srgbClr val="FF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12</xdr:col>
      <xdr:colOff>78441</xdr:colOff>
      <xdr:row>7</xdr:row>
      <xdr:rowOff>268940</xdr:rowOff>
    </xdr:from>
    <xdr:to>
      <xdr:col>13</xdr:col>
      <xdr:colOff>11206</xdr:colOff>
      <xdr:row>38</xdr:row>
      <xdr:rowOff>212912</xdr:rowOff>
    </xdr:to>
    <xdr:sp macro="" textlink="">
      <xdr:nvSpPr>
        <xdr:cNvPr id="20" name="角丸四角形 19"/>
        <xdr:cNvSpPr/>
      </xdr:nvSpPr>
      <xdr:spPr>
        <a:xfrm>
          <a:off x="10555941" y="2218764"/>
          <a:ext cx="874059" cy="7227795"/>
        </a:xfrm>
        <a:prstGeom prst="roundRect">
          <a:avLst>
            <a:gd name="adj" fmla="val 2714"/>
          </a:avLst>
        </a:prstGeom>
        <a:noFill/>
        <a:ln w="38100">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526677</xdr:colOff>
      <xdr:row>7</xdr:row>
      <xdr:rowOff>-1</xdr:rowOff>
    </xdr:from>
    <xdr:to>
      <xdr:col>13</xdr:col>
      <xdr:colOff>4483</xdr:colOff>
      <xdr:row>7</xdr:row>
      <xdr:rowOff>238124</xdr:rowOff>
    </xdr:to>
    <xdr:sp macro="" textlink="">
      <xdr:nvSpPr>
        <xdr:cNvPr id="21" name="テキスト ボックス 20"/>
        <xdr:cNvSpPr txBox="1"/>
      </xdr:nvSpPr>
      <xdr:spPr>
        <a:xfrm>
          <a:off x="11004177" y="1949823"/>
          <a:ext cx="41910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en-US" altLang="ja-JP" sz="1400">
              <a:solidFill>
                <a:srgbClr val="FF0000"/>
              </a:solidFill>
              <a:latin typeface="HG丸ｺﾞｼｯｸM-PRO" panose="020F0600000000000000" pitchFamily="50" charset="-128"/>
              <a:ea typeface="HG丸ｺﾞｼｯｸM-PRO" panose="020F0600000000000000" pitchFamily="50" charset="-128"/>
            </a:rPr>
            <a:t>※9</a:t>
          </a:r>
          <a:endParaRPr kumimoji="1" lang="ja-JP" altLang="en-US" sz="1400">
            <a:solidFill>
              <a:srgbClr val="FF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13</xdr:col>
      <xdr:colOff>78441</xdr:colOff>
      <xdr:row>7</xdr:row>
      <xdr:rowOff>268940</xdr:rowOff>
    </xdr:from>
    <xdr:to>
      <xdr:col>14</xdr:col>
      <xdr:colOff>930088</xdr:colOff>
      <xdr:row>38</xdr:row>
      <xdr:rowOff>212912</xdr:rowOff>
    </xdr:to>
    <xdr:sp macro="" textlink="">
      <xdr:nvSpPr>
        <xdr:cNvPr id="22" name="角丸四角形 21"/>
        <xdr:cNvSpPr/>
      </xdr:nvSpPr>
      <xdr:spPr>
        <a:xfrm>
          <a:off x="11497235" y="2218764"/>
          <a:ext cx="1792941" cy="7227795"/>
        </a:xfrm>
        <a:prstGeom prst="roundRect">
          <a:avLst>
            <a:gd name="adj" fmla="val 2714"/>
          </a:avLst>
        </a:prstGeom>
        <a:noFill/>
        <a:ln w="38100">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437030</xdr:colOff>
      <xdr:row>7</xdr:row>
      <xdr:rowOff>2800</xdr:rowOff>
    </xdr:from>
    <xdr:to>
      <xdr:col>14</xdr:col>
      <xdr:colOff>102533</xdr:colOff>
      <xdr:row>7</xdr:row>
      <xdr:rowOff>238124</xdr:rowOff>
    </xdr:to>
    <xdr:sp macro="" textlink="">
      <xdr:nvSpPr>
        <xdr:cNvPr id="23" name="テキスト ボックス 22"/>
        <xdr:cNvSpPr txBox="1"/>
      </xdr:nvSpPr>
      <xdr:spPr>
        <a:xfrm>
          <a:off x="11855824" y="1952624"/>
          <a:ext cx="606797" cy="2353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en-US" altLang="ja-JP" sz="1400">
              <a:solidFill>
                <a:srgbClr val="FF0000"/>
              </a:solidFill>
              <a:latin typeface="HG丸ｺﾞｼｯｸM-PRO" panose="020F0600000000000000" pitchFamily="50" charset="-128"/>
              <a:ea typeface="HG丸ｺﾞｼｯｸM-PRO" panose="020F0600000000000000" pitchFamily="50" charset="-128"/>
            </a:rPr>
            <a:t>※10</a:t>
          </a:r>
          <a:endParaRPr kumimoji="1" lang="ja-JP" altLang="en-US" sz="1400">
            <a:solidFill>
              <a:srgbClr val="FF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15</xdr:col>
      <xdr:colOff>56031</xdr:colOff>
      <xdr:row>7</xdr:row>
      <xdr:rowOff>268940</xdr:rowOff>
    </xdr:from>
    <xdr:to>
      <xdr:col>15</xdr:col>
      <xdr:colOff>1143001</xdr:colOff>
      <xdr:row>38</xdr:row>
      <xdr:rowOff>212912</xdr:rowOff>
    </xdr:to>
    <xdr:sp macro="" textlink="">
      <xdr:nvSpPr>
        <xdr:cNvPr id="24" name="角丸四角形 23"/>
        <xdr:cNvSpPr/>
      </xdr:nvSpPr>
      <xdr:spPr>
        <a:xfrm>
          <a:off x="13357413" y="2218764"/>
          <a:ext cx="1086970" cy="7227795"/>
        </a:xfrm>
        <a:prstGeom prst="roundRect">
          <a:avLst>
            <a:gd name="adj" fmla="val 2714"/>
          </a:avLst>
        </a:prstGeom>
        <a:noFill/>
        <a:ln w="38100">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168088</xdr:colOff>
      <xdr:row>39</xdr:row>
      <xdr:rowOff>33618</xdr:rowOff>
    </xdr:from>
    <xdr:to>
      <xdr:col>16</xdr:col>
      <xdr:colOff>33617</xdr:colOff>
      <xdr:row>40</xdr:row>
      <xdr:rowOff>22413</xdr:rowOff>
    </xdr:to>
    <xdr:sp macro="" textlink="">
      <xdr:nvSpPr>
        <xdr:cNvPr id="25" name="角丸四角形 24"/>
        <xdr:cNvSpPr/>
      </xdr:nvSpPr>
      <xdr:spPr>
        <a:xfrm>
          <a:off x="13469470" y="9502589"/>
          <a:ext cx="1042147" cy="224118"/>
        </a:xfrm>
        <a:prstGeom prst="roundRect">
          <a:avLst>
            <a:gd name="adj" fmla="val 2714"/>
          </a:avLst>
        </a:prstGeom>
        <a:noFill/>
        <a:ln w="38100">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392207</xdr:colOff>
      <xdr:row>21</xdr:row>
      <xdr:rowOff>137272</xdr:rowOff>
    </xdr:from>
    <xdr:to>
      <xdr:col>15</xdr:col>
      <xdr:colOff>999004</xdr:colOff>
      <xdr:row>22</xdr:row>
      <xdr:rowOff>137272</xdr:rowOff>
    </xdr:to>
    <xdr:sp macro="" textlink="">
      <xdr:nvSpPr>
        <xdr:cNvPr id="26" name="テキスト ボックス 25"/>
        <xdr:cNvSpPr txBox="1"/>
      </xdr:nvSpPr>
      <xdr:spPr>
        <a:xfrm>
          <a:off x="13693589" y="5370419"/>
          <a:ext cx="606797" cy="2353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en-US" altLang="ja-JP" sz="1400">
              <a:solidFill>
                <a:srgbClr val="FF0000"/>
              </a:solidFill>
              <a:latin typeface="HG丸ｺﾞｼｯｸM-PRO" panose="020F0600000000000000" pitchFamily="50" charset="-128"/>
              <a:ea typeface="HG丸ｺﾞｼｯｸM-PRO" panose="020F0600000000000000" pitchFamily="50" charset="-128"/>
            </a:rPr>
            <a:t>※11</a:t>
          </a:r>
          <a:endParaRPr kumimoji="1" lang="ja-JP" altLang="en-US" sz="1400">
            <a:solidFill>
              <a:srgbClr val="FF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14</xdr:col>
      <xdr:colOff>571501</xdr:colOff>
      <xdr:row>39</xdr:row>
      <xdr:rowOff>70036</xdr:rowOff>
    </xdr:from>
    <xdr:to>
      <xdr:col>15</xdr:col>
      <xdr:colOff>237004</xdr:colOff>
      <xdr:row>40</xdr:row>
      <xdr:rowOff>70037</xdr:rowOff>
    </xdr:to>
    <xdr:sp macro="" textlink="">
      <xdr:nvSpPr>
        <xdr:cNvPr id="27" name="テキスト ボックス 26"/>
        <xdr:cNvSpPr txBox="1"/>
      </xdr:nvSpPr>
      <xdr:spPr>
        <a:xfrm>
          <a:off x="12931589" y="9539007"/>
          <a:ext cx="606797" cy="2353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en-US" altLang="ja-JP" sz="1400">
              <a:solidFill>
                <a:srgbClr val="FF0000"/>
              </a:solidFill>
              <a:latin typeface="HG丸ｺﾞｼｯｸM-PRO" panose="020F0600000000000000" pitchFamily="50" charset="-128"/>
              <a:ea typeface="HG丸ｺﾞｼｯｸM-PRO" panose="020F0600000000000000" pitchFamily="50" charset="-128"/>
            </a:rPr>
            <a:t>※12</a:t>
          </a:r>
          <a:endParaRPr kumimoji="1" lang="ja-JP" altLang="en-US" sz="1400">
            <a:solidFill>
              <a:srgbClr val="FF0000"/>
            </a:solidFill>
            <a:latin typeface="HG丸ｺﾞｼｯｸM-PRO" panose="020F0600000000000000" pitchFamily="50" charset="-128"/>
            <a:ea typeface="HG丸ｺﾞｼｯｸM-PRO" panose="020F0600000000000000"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38</xdr:col>
      <xdr:colOff>45944</xdr:colOff>
      <xdr:row>12</xdr:row>
      <xdr:rowOff>242047</xdr:rowOff>
    </xdr:from>
    <xdr:to>
      <xdr:col>45</xdr:col>
      <xdr:colOff>10085</xdr:colOff>
      <xdr:row>13</xdr:row>
      <xdr:rowOff>224678</xdr:rowOff>
    </xdr:to>
    <xdr:sp macro="" textlink="">
      <xdr:nvSpPr>
        <xdr:cNvPr id="2" name="角丸四角形吹き出し 1"/>
        <xdr:cNvSpPr/>
      </xdr:nvSpPr>
      <xdr:spPr>
        <a:xfrm>
          <a:off x="6859120" y="3065929"/>
          <a:ext cx="1219200" cy="352425"/>
        </a:xfrm>
        <a:prstGeom prst="wedgeRoundRectCallout">
          <a:avLst>
            <a:gd name="adj1" fmla="val 32292"/>
            <a:gd name="adj2" fmla="val -88409"/>
            <a:gd name="adj3" fmla="val 16667"/>
          </a:avLst>
        </a:prstGeom>
        <a:solidFill>
          <a:schemeClr val="bg1"/>
        </a:solidFill>
        <a:ln w="1905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平均は自動計算</a:t>
          </a:r>
        </a:p>
      </xdr:txBody>
    </xdr:sp>
    <xdr:clientData/>
  </xdr:twoCellAnchor>
  <xdr:twoCellAnchor>
    <xdr:from>
      <xdr:col>1</xdr:col>
      <xdr:colOff>145676</xdr:colOff>
      <xdr:row>8</xdr:row>
      <xdr:rowOff>178733</xdr:rowOff>
    </xdr:from>
    <xdr:to>
      <xdr:col>46</xdr:col>
      <xdr:colOff>78442</xdr:colOff>
      <xdr:row>12</xdr:row>
      <xdr:rowOff>22411</xdr:rowOff>
    </xdr:to>
    <xdr:sp macro="" textlink="">
      <xdr:nvSpPr>
        <xdr:cNvPr id="3" name="角丸四角形 2"/>
        <xdr:cNvSpPr/>
      </xdr:nvSpPr>
      <xdr:spPr>
        <a:xfrm>
          <a:off x="324970" y="1825998"/>
          <a:ext cx="8001001" cy="1020295"/>
        </a:xfrm>
        <a:prstGeom prst="roundRect">
          <a:avLst/>
        </a:prstGeom>
        <a:noFill/>
        <a:ln w="38100">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45</xdr:col>
      <xdr:colOff>38660</xdr:colOff>
      <xdr:row>7</xdr:row>
      <xdr:rowOff>134470</xdr:rowOff>
    </xdr:from>
    <xdr:to>
      <xdr:col>47</xdr:col>
      <xdr:colOff>99171</xdr:colOff>
      <xdr:row>8</xdr:row>
      <xdr:rowOff>159683</xdr:rowOff>
    </xdr:to>
    <xdr:sp macro="" textlink="">
      <xdr:nvSpPr>
        <xdr:cNvPr id="4" name="テキスト ボックス 3"/>
        <xdr:cNvSpPr txBox="1"/>
      </xdr:nvSpPr>
      <xdr:spPr>
        <a:xfrm>
          <a:off x="8106895" y="1568823"/>
          <a:ext cx="41910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en-US" altLang="ja-JP" sz="1400">
              <a:solidFill>
                <a:srgbClr val="FF0000"/>
              </a:solidFill>
              <a:latin typeface="HG丸ｺﾞｼｯｸM-PRO" panose="020F0600000000000000" pitchFamily="50" charset="-128"/>
              <a:ea typeface="HG丸ｺﾞｼｯｸM-PRO" panose="020F0600000000000000" pitchFamily="50" charset="-128"/>
            </a:rPr>
            <a:t>※</a:t>
          </a:r>
          <a:r>
            <a:rPr kumimoji="1" lang="ja-JP" altLang="en-US" sz="1400">
              <a:solidFill>
                <a:srgbClr val="FF0000"/>
              </a:solidFill>
              <a:latin typeface="HG丸ｺﾞｼｯｸM-PRO" panose="020F0600000000000000" pitchFamily="50" charset="-128"/>
              <a:ea typeface="HG丸ｺﾞｼｯｸM-PRO" panose="020F0600000000000000" pitchFamily="50" charset="-128"/>
            </a:rPr>
            <a:t>１</a:t>
          </a:r>
        </a:p>
      </xdr:txBody>
    </xdr:sp>
    <xdr:clientData/>
  </xdr:twoCellAnchor>
  <xdr:twoCellAnchor>
    <xdr:from>
      <xdr:col>15</xdr:col>
      <xdr:colOff>16808</xdr:colOff>
      <xdr:row>12</xdr:row>
      <xdr:rowOff>334496</xdr:rowOff>
    </xdr:from>
    <xdr:to>
      <xdr:col>27</xdr:col>
      <xdr:colOff>17929</xdr:colOff>
      <xdr:row>14</xdr:row>
      <xdr:rowOff>194982</xdr:rowOff>
    </xdr:to>
    <xdr:sp macro="" textlink="">
      <xdr:nvSpPr>
        <xdr:cNvPr id="5" name="角丸四角形吹き出し 4"/>
        <xdr:cNvSpPr/>
      </xdr:nvSpPr>
      <xdr:spPr>
        <a:xfrm>
          <a:off x="2706220" y="3158378"/>
          <a:ext cx="2152650" cy="600075"/>
        </a:xfrm>
        <a:prstGeom prst="wedgeRoundRectCallout">
          <a:avLst>
            <a:gd name="adj1" fmla="val -6279"/>
            <a:gd name="adj2" fmla="val -81117"/>
            <a:gd name="adj3" fmla="val 16667"/>
          </a:avLst>
        </a:prstGeom>
        <a:solidFill>
          <a:schemeClr val="bg1"/>
        </a:solidFill>
        <a:ln w="1905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４～</a:t>
          </a:r>
          <a:r>
            <a:rPr kumimoji="1" lang="en-US" altLang="ja-JP" sz="1100">
              <a:solidFill>
                <a:sysClr val="windowText" lastClr="000000"/>
              </a:solidFill>
              <a:latin typeface="ＭＳ ゴシック" panose="020B0609070205080204" pitchFamily="49" charset="-128"/>
              <a:ea typeface="ＭＳ ゴシック" panose="020B0609070205080204" pitchFamily="49" charset="-128"/>
            </a:rPr>
            <a:t>12</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月は執行状況報告時の第６号様式と一致</a:t>
          </a:r>
        </a:p>
      </xdr:txBody>
    </xdr:sp>
    <xdr:clientData/>
  </xdr:twoCellAnchor>
  <xdr:twoCellAnchor>
    <xdr:from>
      <xdr:col>1</xdr:col>
      <xdr:colOff>156882</xdr:colOff>
      <xdr:row>16</xdr:row>
      <xdr:rowOff>186579</xdr:rowOff>
    </xdr:from>
    <xdr:to>
      <xdr:col>46</xdr:col>
      <xdr:colOff>67236</xdr:colOff>
      <xdr:row>20</xdr:row>
      <xdr:rowOff>22412</xdr:rowOff>
    </xdr:to>
    <xdr:sp macro="" textlink="">
      <xdr:nvSpPr>
        <xdr:cNvPr id="6" name="角丸四角形 5"/>
        <xdr:cNvSpPr/>
      </xdr:nvSpPr>
      <xdr:spPr>
        <a:xfrm>
          <a:off x="336176" y="4310344"/>
          <a:ext cx="7978589" cy="1012450"/>
        </a:xfrm>
        <a:prstGeom prst="roundRect">
          <a:avLst/>
        </a:prstGeom>
        <a:noFill/>
        <a:ln w="38100">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38</xdr:col>
      <xdr:colOff>57150</xdr:colOff>
      <xdr:row>20</xdr:row>
      <xdr:rowOff>197224</xdr:rowOff>
    </xdr:from>
    <xdr:to>
      <xdr:col>45</xdr:col>
      <xdr:colOff>21291</xdr:colOff>
      <xdr:row>21</xdr:row>
      <xdr:rowOff>179855</xdr:rowOff>
    </xdr:to>
    <xdr:sp macro="" textlink="">
      <xdr:nvSpPr>
        <xdr:cNvPr id="7" name="角丸四角形吹き出し 6"/>
        <xdr:cNvSpPr/>
      </xdr:nvSpPr>
      <xdr:spPr>
        <a:xfrm>
          <a:off x="6870326" y="5497606"/>
          <a:ext cx="1219200" cy="352425"/>
        </a:xfrm>
        <a:prstGeom prst="wedgeRoundRectCallout">
          <a:avLst>
            <a:gd name="adj1" fmla="val 32292"/>
            <a:gd name="adj2" fmla="val -88409"/>
            <a:gd name="adj3" fmla="val 16667"/>
          </a:avLst>
        </a:prstGeom>
        <a:solidFill>
          <a:schemeClr val="bg1"/>
        </a:solidFill>
        <a:ln w="1905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合計は自動計算</a:t>
          </a:r>
        </a:p>
      </xdr:txBody>
    </xdr:sp>
    <xdr:clientData/>
  </xdr:twoCellAnchor>
  <xdr:twoCellAnchor>
    <xdr:from>
      <xdr:col>45</xdr:col>
      <xdr:colOff>49866</xdr:colOff>
      <xdr:row>15</xdr:row>
      <xdr:rowOff>100853</xdr:rowOff>
    </xdr:from>
    <xdr:to>
      <xdr:col>47</xdr:col>
      <xdr:colOff>110377</xdr:colOff>
      <xdr:row>16</xdr:row>
      <xdr:rowOff>148478</xdr:rowOff>
    </xdr:to>
    <xdr:sp macro="" textlink="">
      <xdr:nvSpPr>
        <xdr:cNvPr id="8" name="テキスト ボックス 7"/>
        <xdr:cNvSpPr txBox="1"/>
      </xdr:nvSpPr>
      <xdr:spPr>
        <a:xfrm>
          <a:off x="8118101" y="4034118"/>
          <a:ext cx="41910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en-US" altLang="ja-JP" sz="1400">
              <a:solidFill>
                <a:srgbClr val="FF0000"/>
              </a:solidFill>
              <a:latin typeface="HG丸ｺﾞｼｯｸM-PRO" panose="020F0600000000000000" pitchFamily="50" charset="-128"/>
              <a:ea typeface="HG丸ｺﾞｼｯｸM-PRO" panose="020F0600000000000000" pitchFamily="50" charset="-128"/>
            </a:rPr>
            <a:t>※</a:t>
          </a:r>
          <a:r>
            <a:rPr kumimoji="1" lang="ja-JP" altLang="en-US" sz="1400">
              <a:solidFill>
                <a:srgbClr val="FF0000"/>
              </a:solidFill>
              <a:latin typeface="HG丸ｺﾞｼｯｸM-PRO" panose="020F0600000000000000" pitchFamily="50" charset="-128"/>
              <a:ea typeface="HG丸ｺﾞｼｯｸM-PRO" panose="020F0600000000000000" pitchFamily="50" charset="-128"/>
            </a:rPr>
            <a:t>２</a:t>
          </a:r>
        </a:p>
      </xdr:txBody>
    </xdr:sp>
    <xdr:clientData/>
  </xdr:twoCellAnchor>
  <xdr:twoCellAnchor>
    <xdr:from>
      <xdr:col>15</xdr:col>
      <xdr:colOff>117661</xdr:colOff>
      <xdr:row>20</xdr:row>
      <xdr:rowOff>303679</xdr:rowOff>
    </xdr:from>
    <xdr:to>
      <xdr:col>27</xdr:col>
      <xdr:colOff>118782</xdr:colOff>
      <xdr:row>22</xdr:row>
      <xdr:rowOff>154640</xdr:rowOff>
    </xdr:to>
    <xdr:sp macro="" textlink="">
      <xdr:nvSpPr>
        <xdr:cNvPr id="9" name="角丸四角形吹き出し 8"/>
        <xdr:cNvSpPr/>
      </xdr:nvSpPr>
      <xdr:spPr>
        <a:xfrm>
          <a:off x="2807073" y="5604061"/>
          <a:ext cx="2152650" cy="590550"/>
        </a:xfrm>
        <a:prstGeom prst="wedgeRoundRectCallout">
          <a:avLst>
            <a:gd name="adj1" fmla="val -6279"/>
            <a:gd name="adj2" fmla="val -81117"/>
            <a:gd name="adj3" fmla="val 16667"/>
          </a:avLst>
        </a:prstGeom>
        <a:solidFill>
          <a:schemeClr val="bg1"/>
        </a:solidFill>
        <a:ln w="1905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４～</a:t>
          </a:r>
          <a:r>
            <a:rPr kumimoji="1" lang="en-US" altLang="ja-JP" sz="1100">
              <a:solidFill>
                <a:sysClr val="windowText" lastClr="000000"/>
              </a:solidFill>
              <a:latin typeface="ＭＳ ゴシック" panose="020B0609070205080204" pitchFamily="49" charset="-128"/>
              <a:ea typeface="ＭＳ ゴシック" panose="020B0609070205080204" pitchFamily="49" charset="-128"/>
            </a:rPr>
            <a:t>12</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月は執行状況報告時の第６号様式と一致</a:t>
          </a:r>
        </a:p>
      </xdr:txBody>
    </xdr:sp>
    <xdr:clientData/>
  </xdr:twoCellAnchor>
  <xdr:twoCellAnchor>
    <xdr:from>
      <xdr:col>8</xdr:col>
      <xdr:colOff>123265</xdr:colOff>
      <xdr:row>24</xdr:row>
      <xdr:rowOff>163047</xdr:rowOff>
    </xdr:from>
    <xdr:to>
      <xdr:col>15</xdr:col>
      <xdr:colOff>68356</xdr:colOff>
      <xdr:row>28</xdr:row>
      <xdr:rowOff>39221</xdr:rowOff>
    </xdr:to>
    <xdr:sp macro="" textlink="">
      <xdr:nvSpPr>
        <xdr:cNvPr id="10" name="角丸四角形 9"/>
        <xdr:cNvSpPr/>
      </xdr:nvSpPr>
      <xdr:spPr>
        <a:xfrm>
          <a:off x="1557618" y="6785723"/>
          <a:ext cx="1200150" cy="828674"/>
        </a:xfrm>
        <a:prstGeom prst="roundRect">
          <a:avLst/>
        </a:prstGeom>
        <a:noFill/>
        <a:ln w="38100">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135031</xdr:colOff>
      <xdr:row>24</xdr:row>
      <xdr:rowOff>134471</xdr:rowOff>
    </xdr:from>
    <xdr:to>
      <xdr:col>18</xdr:col>
      <xdr:colOff>16249</xdr:colOff>
      <xdr:row>26</xdr:row>
      <xdr:rowOff>14007</xdr:rowOff>
    </xdr:to>
    <xdr:sp macro="" textlink="">
      <xdr:nvSpPr>
        <xdr:cNvPr id="11" name="テキスト ボックス 10"/>
        <xdr:cNvSpPr txBox="1"/>
      </xdr:nvSpPr>
      <xdr:spPr>
        <a:xfrm>
          <a:off x="2824443" y="6757147"/>
          <a:ext cx="41910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en-US" altLang="ja-JP" sz="1400">
              <a:solidFill>
                <a:srgbClr val="FF0000"/>
              </a:solidFill>
              <a:latin typeface="HG丸ｺﾞｼｯｸM-PRO" panose="020F0600000000000000" pitchFamily="50" charset="-128"/>
              <a:ea typeface="HG丸ｺﾞｼｯｸM-PRO" panose="020F0600000000000000" pitchFamily="50" charset="-128"/>
            </a:rPr>
            <a:t>※</a:t>
          </a:r>
          <a:r>
            <a:rPr kumimoji="1" lang="ja-JP" altLang="en-US" sz="1400">
              <a:solidFill>
                <a:srgbClr val="FF0000"/>
              </a:solidFill>
              <a:latin typeface="HG丸ｺﾞｼｯｸM-PRO" panose="020F0600000000000000" pitchFamily="50" charset="-128"/>
              <a:ea typeface="HG丸ｺﾞｼｯｸM-PRO" panose="020F0600000000000000" pitchFamily="50" charset="-128"/>
            </a:rPr>
            <a:t>３</a:t>
          </a:r>
        </a:p>
      </xdr:txBody>
    </xdr:sp>
    <xdr:clientData/>
  </xdr:twoCellAnchor>
  <xdr:twoCellAnchor>
    <xdr:from>
      <xdr:col>8</xdr:col>
      <xdr:colOff>145677</xdr:colOff>
      <xdr:row>30</xdr:row>
      <xdr:rowOff>170330</xdr:rowOff>
    </xdr:from>
    <xdr:to>
      <xdr:col>15</xdr:col>
      <xdr:colOff>90768</xdr:colOff>
      <xdr:row>32</xdr:row>
      <xdr:rowOff>25773</xdr:rowOff>
    </xdr:to>
    <xdr:sp macro="" textlink="">
      <xdr:nvSpPr>
        <xdr:cNvPr id="12" name="角丸四角形 11"/>
        <xdr:cNvSpPr/>
      </xdr:nvSpPr>
      <xdr:spPr>
        <a:xfrm>
          <a:off x="1580030" y="8171330"/>
          <a:ext cx="1200150" cy="438149"/>
        </a:xfrm>
        <a:prstGeom prst="roundRect">
          <a:avLst/>
        </a:prstGeom>
        <a:noFill/>
        <a:ln w="38100">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157443</xdr:colOff>
      <xdr:row>30</xdr:row>
      <xdr:rowOff>56029</xdr:rowOff>
    </xdr:from>
    <xdr:to>
      <xdr:col>18</xdr:col>
      <xdr:colOff>38661</xdr:colOff>
      <xdr:row>31</xdr:row>
      <xdr:rowOff>81242</xdr:rowOff>
    </xdr:to>
    <xdr:sp macro="" textlink="">
      <xdr:nvSpPr>
        <xdr:cNvPr id="13" name="テキスト ボックス 12"/>
        <xdr:cNvSpPr txBox="1"/>
      </xdr:nvSpPr>
      <xdr:spPr>
        <a:xfrm>
          <a:off x="2846855" y="8057029"/>
          <a:ext cx="41910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en-US" altLang="ja-JP" sz="1400">
              <a:solidFill>
                <a:srgbClr val="FF0000"/>
              </a:solidFill>
              <a:latin typeface="HG丸ｺﾞｼｯｸM-PRO" panose="020F0600000000000000" pitchFamily="50" charset="-128"/>
              <a:ea typeface="HG丸ｺﾞｼｯｸM-PRO" panose="020F0600000000000000" pitchFamily="50" charset="-128"/>
            </a:rPr>
            <a:t>※</a:t>
          </a:r>
          <a:r>
            <a:rPr kumimoji="1" lang="ja-JP" altLang="en-US" sz="1400">
              <a:solidFill>
                <a:srgbClr val="FF0000"/>
              </a:solidFill>
              <a:latin typeface="HG丸ｺﾞｼｯｸM-PRO" panose="020F0600000000000000" pitchFamily="50" charset="-128"/>
              <a:ea typeface="HG丸ｺﾞｼｯｸM-PRO" panose="020F0600000000000000" pitchFamily="50" charset="-128"/>
            </a:rPr>
            <a:t>４</a:t>
          </a:r>
        </a:p>
      </xdr:txBody>
    </xdr:sp>
    <xdr:clientData/>
  </xdr:twoCellAnchor>
  <xdr:twoCellAnchor>
    <xdr:from>
      <xdr:col>8</xdr:col>
      <xdr:colOff>134470</xdr:colOff>
      <xdr:row>36</xdr:row>
      <xdr:rowOff>191060</xdr:rowOff>
    </xdr:from>
    <xdr:to>
      <xdr:col>39</xdr:col>
      <xdr:colOff>72277</xdr:colOff>
      <xdr:row>41</xdr:row>
      <xdr:rowOff>44823</xdr:rowOff>
    </xdr:to>
    <xdr:sp macro="" textlink="">
      <xdr:nvSpPr>
        <xdr:cNvPr id="14" name="角丸四角形 13"/>
        <xdr:cNvSpPr/>
      </xdr:nvSpPr>
      <xdr:spPr>
        <a:xfrm>
          <a:off x="1568823" y="9839325"/>
          <a:ext cx="5495925" cy="1019174"/>
        </a:xfrm>
        <a:prstGeom prst="roundRect">
          <a:avLst>
            <a:gd name="adj" fmla="val 6387"/>
          </a:avLst>
        </a:prstGeom>
        <a:noFill/>
        <a:ln w="38100">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39</xdr:col>
      <xdr:colOff>138953</xdr:colOff>
      <xdr:row>36</xdr:row>
      <xdr:rowOff>67234</xdr:rowOff>
    </xdr:from>
    <xdr:to>
      <xdr:col>42</xdr:col>
      <xdr:colOff>20171</xdr:colOff>
      <xdr:row>37</xdr:row>
      <xdr:rowOff>92448</xdr:rowOff>
    </xdr:to>
    <xdr:sp macro="" textlink="">
      <xdr:nvSpPr>
        <xdr:cNvPr id="15" name="テキスト ボックス 14"/>
        <xdr:cNvSpPr txBox="1"/>
      </xdr:nvSpPr>
      <xdr:spPr>
        <a:xfrm>
          <a:off x="7131424" y="9715499"/>
          <a:ext cx="41910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en-US" altLang="ja-JP" sz="1400">
              <a:solidFill>
                <a:srgbClr val="FF0000"/>
              </a:solidFill>
              <a:latin typeface="HG丸ｺﾞｼｯｸM-PRO" panose="020F0600000000000000" pitchFamily="50" charset="-128"/>
              <a:ea typeface="HG丸ｺﾞｼｯｸM-PRO" panose="020F0600000000000000" pitchFamily="50" charset="-128"/>
            </a:rPr>
            <a:t>※</a:t>
          </a:r>
          <a:r>
            <a:rPr kumimoji="1" lang="ja-JP" altLang="en-US" sz="1400">
              <a:solidFill>
                <a:srgbClr val="FF0000"/>
              </a:solidFill>
              <a:latin typeface="HG丸ｺﾞｼｯｸM-PRO" panose="020F0600000000000000" pitchFamily="50" charset="-128"/>
              <a:ea typeface="HG丸ｺﾞｼｯｸM-PRO" panose="020F0600000000000000" pitchFamily="50" charset="-128"/>
            </a:rPr>
            <a:t>５</a:t>
          </a:r>
        </a:p>
      </xdr:txBody>
    </xdr:sp>
    <xdr:clientData/>
  </xdr:twoCellAnchor>
  <xdr:twoCellAnchor>
    <xdr:from>
      <xdr:col>5</xdr:col>
      <xdr:colOff>112058</xdr:colOff>
      <xdr:row>42</xdr:row>
      <xdr:rowOff>204508</xdr:rowOff>
    </xdr:from>
    <xdr:to>
      <xdr:col>42</xdr:col>
      <xdr:colOff>31377</xdr:colOff>
      <xdr:row>45</xdr:row>
      <xdr:rowOff>56589</xdr:rowOff>
    </xdr:to>
    <xdr:sp macro="" textlink="">
      <xdr:nvSpPr>
        <xdr:cNvPr id="16" name="角丸四角形 15"/>
        <xdr:cNvSpPr/>
      </xdr:nvSpPr>
      <xdr:spPr>
        <a:xfrm>
          <a:off x="1008529" y="11242302"/>
          <a:ext cx="6553201" cy="647699"/>
        </a:xfrm>
        <a:prstGeom prst="roundRect">
          <a:avLst>
            <a:gd name="adj" fmla="val 6387"/>
          </a:avLst>
        </a:prstGeom>
        <a:noFill/>
        <a:ln w="38100">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112058</xdr:colOff>
      <xdr:row>46</xdr:row>
      <xdr:rowOff>203948</xdr:rowOff>
    </xdr:from>
    <xdr:to>
      <xdr:col>42</xdr:col>
      <xdr:colOff>31377</xdr:colOff>
      <xdr:row>49</xdr:row>
      <xdr:rowOff>56029</xdr:rowOff>
    </xdr:to>
    <xdr:sp macro="" textlink="">
      <xdr:nvSpPr>
        <xdr:cNvPr id="17" name="角丸四角形 16"/>
        <xdr:cNvSpPr/>
      </xdr:nvSpPr>
      <xdr:spPr>
        <a:xfrm>
          <a:off x="1008529" y="12261477"/>
          <a:ext cx="6553201" cy="647699"/>
        </a:xfrm>
        <a:prstGeom prst="roundRect">
          <a:avLst>
            <a:gd name="adj" fmla="val 6387"/>
          </a:avLst>
        </a:prstGeom>
        <a:noFill/>
        <a:ln w="38100">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38</xdr:col>
      <xdr:colOff>15129</xdr:colOff>
      <xdr:row>41</xdr:row>
      <xdr:rowOff>190500</xdr:rowOff>
    </xdr:from>
    <xdr:to>
      <xdr:col>40</xdr:col>
      <xdr:colOff>75640</xdr:colOff>
      <xdr:row>42</xdr:row>
      <xdr:rowOff>204507</xdr:rowOff>
    </xdr:to>
    <xdr:sp macro="" textlink="">
      <xdr:nvSpPr>
        <xdr:cNvPr id="18" name="テキスト ボックス 17"/>
        <xdr:cNvSpPr txBox="1"/>
      </xdr:nvSpPr>
      <xdr:spPr>
        <a:xfrm>
          <a:off x="6828305" y="11004176"/>
          <a:ext cx="41910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en-US" altLang="ja-JP" sz="1400">
              <a:solidFill>
                <a:srgbClr val="FF0000"/>
              </a:solidFill>
              <a:latin typeface="HG丸ｺﾞｼｯｸM-PRO" panose="020F0600000000000000" pitchFamily="50" charset="-128"/>
              <a:ea typeface="HG丸ｺﾞｼｯｸM-PRO" panose="020F0600000000000000" pitchFamily="50" charset="-128"/>
            </a:rPr>
            <a:t>※</a:t>
          </a:r>
          <a:r>
            <a:rPr kumimoji="1" lang="ja-JP" altLang="en-US" sz="1400">
              <a:solidFill>
                <a:srgbClr val="FF0000"/>
              </a:solidFill>
              <a:latin typeface="HG丸ｺﾞｼｯｸM-PRO" panose="020F0600000000000000" pitchFamily="50" charset="-128"/>
              <a:ea typeface="HG丸ｺﾞｼｯｸM-PRO" panose="020F0600000000000000" pitchFamily="50" charset="-128"/>
            </a:rPr>
            <a:t>６</a:t>
          </a:r>
        </a:p>
      </xdr:txBody>
    </xdr:sp>
    <xdr:clientData/>
  </xdr:twoCellAnchor>
  <xdr:twoCellAnchor>
    <xdr:from>
      <xdr:col>38</xdr:col>
      <xdr:colOff>15129</xdr:colOff>
      <xdr:row>45</xdr:row>
      <xdr:rowOff>161364</xdr:rowOff>
    </xdr:from>
    <xdr:to>
      <xdr:col>40</xdr:col>
      <xdr:colOff>75640</xdr:colOff>
      <xdr:row>46</xdr:row>
      <xdr:rowOff>175372</xdr:rowOff>
    </xdr:to>
    <xdr:sp macro="" textlink="">
      <xdr:nvSpPr>
        <xdr:cNvPr id="19" name="テキスト ボックス 18"/>
        <xdr:cNvSpPr txBox="1"/>
      </xdr:nvSpPr>
      <xdr:spPr>
        <a:xfrm>
          <a:off x="6828305" y="11994776"/>
          <a:ext cx="41910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en-US" altLang="ja-JP" sz="1400">
              <a:solidFill>
                <a:srgbClr val="FF0000"/>
              </a:solidFill>
              <a:latin typeface="HG丸ｺﾞｼｯｸM-PRO" panose="020F0600000000000000" pitchFamily="50" charset="-128"/>
              <a:ea typeface="HG丸ｺﾞｼｯｸM-PRO" panose="020F0600000000000000" pitchFamily="50" charset="-128"/>
            </a:rPr>
            <a:t>※</a:t>
          </a:r>
          <a:r>
            <a:rPr kumimoji="1" lang="ja-JP" altLang="en-US" sz="1400">
              <a:solidFill>
                <a:srgbClr val="FF0000"/>
              </a:solidFill>
              <a:latin typeface="HG丸ｺﾞｼｯｸM-PRO" panose="020F0600000000000000" pitchFamily="50" charset="-128"/>
              <a:ea typeface="HG丸ｺﾞｼｯｸM-PRO" panose="020F0600000000000000" pitchFamily="50" charset="-128"/>
            </a:rPr>
            <a:t>７</a:t>
          </a:r>
        </a:p>
      </xdr:txBody>
    </xdr:sp>
    <xdr:clientData/>
  </xdr:twoCellAnchor>
  <xdr:twoCellAnchor>
    <xdr:from>
      <xdr:col>8</xdr:col>
      <xdr:colOff>145676</xdr:colOff>
      <xdr:row>51</xdr:row>
      <xdr:rowOff>184898</xdr:rowOff>
    </xdr:from>
    <xdr:to>
      <xdr:col>15</xdr:col>
      <xdr:colOff>43142</xdr:colOff>
      <xdr:row>53</xdr:row>
      <xdr:rowOff>40341</xdr:rowOff>
    </xdr:to>
    <xdr:sp macro="" textlink="">
      <xdr:nvSpPr>
        <xdr:cNvPr id="20" name="角丸四角形 19"/>
        <xdr:cNvSpPr/>
      </xdr:nvSpPr>
      <xdr:spPr>
        <a:xfrm>
          <a:off x="1580029" y="13486280"/>
          <a:ext cx="1152525" cy="438149"/>
        </a:xfrm>
        <a:prstGeom prst="roundRect">
          <a:avLst/>
        </a:prstGeom>
        <a:noFill/>
        <a:ln w="38100">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100293</xdr:colOff>
      <xdr:row>51</xdr:row>
      <xdr:rowOff>89647</xdr:rowOff>
    </xdr:from>
    <xdr:to>
      <xdr:col>17</xdr:col>
      <xdr:colOff>160805</xdr:colOff>
      <xdr:row>52</xdr:row>
      <xdr:rowOff>114860</xdr:rowOff>
    </xdr:to>
    <xdr:sp macro="" textlink="">
      <xdr:nvSpPr>
        <xdr:cNvPr id="21" name="テキスト ボックス 20"/>
        <xdr:cNvSpPr txBox="1"/>
      </xdr:nvSpPr>
      <xdr:spPr>
        <a:xfrm>
          <a:off x="2789705" y="13391029"/>
          <a:ext cx="41910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en-US" altLang="ja-JP" sz="1400">
              <a:solidFill>
                <a:srgbClr val="FF0000"/>
              </a:solidFill>
              <a:latin typeface="HG丸ｺﾞｼｯｸM-PRO" panose="020F0600000000000000" pitchFamily="50" charset="-128"/>
              <a:ea typeface="HG丸ｺﾞｼｯｸM-PRO" panose="020F0600000000000000" pitchFamily="50" charset="-128"/>
            </a:rPr>
            <a:t>※</a:t>
          </a:r>
          <a:r>
            <a:rPr kumimoji="1" lang="ja-JP" altLang="en-US" sz="1400">
              <a:solidFill>
                <a:srgbClr val="FF0000"/>
              </a:solidFill>
              <a:latin typeface="HG丸ｺﾞｼｯｸM-PRO" panose="020F0600000000000000" pitchFamily="50" charset="-128"/>
              <a:ea typeface="HG丸ｺﾞｼｯｸM-PRO" panose="020F0600000000000000" pitchFamily="50" charset="-128"/>
            </a:rPr>
            <a:t>８</a:t>
          </a:r>
        </a:p>
      </xdr:txBody>
    </xdr:sp>
    <xdr:clientData/>
  </xdr:twoCellAnchor>
  <xdr:twoCellAnchor>
    <xdr:from>
      <xdr:col>17</xdr:col>
      <xdr:colOff>113179</xdr:colOff>
      <xdr:row>52</xdr:row>
      <xdr:rowOff>38659</xdr:rowOff>
    </xdr:from>
    <xdr:to>
      <xdr:col>25</xdr:col>
      <xdr:colOff>107577</xdr:colOff>
      <xdr:row>54</xdr:row>
      <xdr:rowOff>73958</xdr:rowOff>
    </xdr:to>
    <xdr:sp macro="" textlink="">
      <xdr:nvSpPr>
        <xdr:cNvPr id="22" name="角丸四角形吹き出し 21"/>
        <xdr:cNvSpPr/>
      </xdr:nvSpPr>
      <xdr:spPr>
        <a:xfrm>
          <a:off x="3161179" y="13552953"/>
          <a:ext cx="1428751" cy="561976"/>
        </a:xfrm>
        <a:prstGeom prst="wedgeRoundRectCallout">
          <a:avLst>
            <a:gd name="adj1" fmla="val -68521"/>
            <a:gd name="adj2" fmla="val -5645"/>
            <a:gd name="adj3" fmla="val 16667"/>
          </a:avLst>
        </a:prstGeom>
        <a:solidFill>
          <a:schemeClr val="bg1"/>
        </a:solidFill>
        <a:ln w="1905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執行状況報告時の第６号様式と一致</a:t>
          </a:r>
        </a:p>
      </xdr:txBody>
    </xdr:sp>
    <xdr:clientData/>
  </xdr:twoCellAnchor>
  <xdr:twoCellAnchor>
    <xdr:from>
      <xdr:col>14</xdr:col>
      <xdr:colOff>123265</xdr:colOff>
      <xdr:row>57</xdr:row>
      <xdr:rowOff>168651</xdr:rowOff>
    </xdr:from>
    <xdr:to>
      <xdr:col>25</xdr:col>
      <xdr:colOff>17931</xdr:colOff>
      <xdr:row>64</xdr:row>
      <xdr:rowOff>17371</xdr:rowOff>
    </xdr:to>
    <xdr:sp macro="" textlink="">
      <xdr:nvSpPr>
        <xdr:cNvPr id="23" name="角丸四角形 22"/>
        <xdr:cNvSpPr/>
      </xdr:nvSpPr>
      <xdr:spPr>
        <a:xfrm>
          <a:off x="2633383" y="15027651"/>
          <a:ext cx="1866901" cy="2381249"/>
        </a:xfrm>
        <a:prstGeom prst="roundRect">
          <a:avLst>
            <a:gd name="adj" fmla="val 4422"/>
          </a:avLst>
        </a:prstGeom>
        <a:noFill/>
        <a:ln w="38100">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52109</xdr:colOff>
      <xdr:row>56</xdr:row>
      <xdr:rowOff>78443</xdr:rowOff>
    </xdr:from>
    <xdr:to>
      <xdr:col>19</xdr:col>
      <xdr:colOff>112621</xdr:colOff>
      <xdr:row>57</xdr:row>
      <xdr:rowOff>92450</xdr:rowOff>
    </xdr:to>
    <xdr:sp macro="" textlink="">
      <xdr:nvSpPr>
        <xdr:cNvPr id="24" name="テキスト ボックス 23"/>
        <xdr:cNvSpPr txBox="1"/>
      </xdr:nvSpPr>
      <xdr:spPr>
        <a:xfrm>
          <a:off x="3100109" y="14713325"/>
          <a:ext cx="41910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en-US" altLang="ja-JP" sz="1400">
              <a:solidFill>
                <a:srgbClr val="FF0000"/>
              </a:solidFill>
              <a:latin typeface="HG丸ｺﾞｼｯｸM-PRO" panose="020F0600000000000000" pitchFamily="50" charset="-128"/>
              <a:ea typeface="HG丸ｺﾞｼｯｸM-PRO" panose="020F0600000000000000" pitchFamily="50" charset="-128"/>
            </a:rPr>
            <a:t>※</a:t>
          </a:r>
          <a:r>
            <a:rPr kumimoji="1" lang="ja-JP" altLang="en-US" sz="1400">
              <a:solidFill>
                <a:srgbClr val="FF0000"/>
              </a:solidFill>
              <a:latin typeface="HG丸ｺﾞｼｯｸM-PRO" panose="020F0600000000000000" pitchFamily="50" charset="-128"/>
              <a:ea typeface="HG丸ｺﾞｼｯｸM-PRO" panose="020F0600000000000000" pitchFamily="50" charset="-128"/>
            </a:rPr>
            <a:t>９</a:t>
          </a:r>
        </a:p>
      </xdr:txBody>
    </xdr:sp>
    <xdr:clientData/>
  </xdr:twoCellAnchor>
  <xdr:twoCellAnchor>
    <xdr:from>
      <xdr:col>24</xdr:col>
      <xdr:colOff>130549</xdr:colOff>
      <xdr:row>55</xdr:row>
      <xdr:rowOff>67236</xdr:rowOff>
    </xdr:from>
    <xdr:to>
      <xdr:col>33</xdr:col>
      <xdr:colOff>174253</xdr:colOff>
      <xdr:row>57</xdr:row>
      <xdr:rowOff>44825</xdr:rowOff>
    </xdr:to>
    <xdr:sp macro="" textlink="">
      <xdr:nvSpPr>
        <xdr:cNvPr id="25" name="角丸四角形吹き出し 24"/>
        <xdr:cNvSpPr/>
      </xdr:nvSpPr>
      <xdr:spPr>
        <a:xfrm>
          <a:off x="4433608" y="14332324"/>
          <a:ext cx="1657351" cy="571501"/>
        </a:xfrm>
        <a:prstGeom prst="wedgeRoundRectCallout">
          <a:avLst>
            <a:gd name="adj1" fmla="val -74498"/>
            <a:gd name="adj2" fmla="val 54733"/>
            <a:gd name="adj3" fmla="val 16667"/>
          </a:avLst>
        </a:prstGeom>
        <a:solidFill>
          <a:schemeClr val="bg1"/>
        </a:solidFill>
        <a:ln w="1905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１月執行状況報告時の第６号様式から転記</a:t>
          </a:r>
        </a:p>
      </xdr:txBody>
    </xdr:sp>
    <xdr:clientData/>
  </xdr:twoCellAnchor>
  <xdr:twoCellAnchor>
    <xdr:from>
      <xdr:col>43</xdr:col>
      <xdr:colOff>44823</xdr:colOff>
      <xdr:row>61</xdr:row>
      <xdr:rowOff>190500</xdr:rowOff>
    </xdr:from>
    <xdr:to>
      <xdr:col>52</xdr:col>
      <xdr:colOff>155200</xdr:colOff>
      <xdr:row>62</xdr:row>
      <xdr:rowOff>266700</xdr:rowOff>
    </xdr:to>
    <xdr:sp macro="" textlink="">
      <xdr:nvSpPr>
        <xdr:cNvPr id="26" name="角丸四角形吹き出し 25"/>
        <xdr:cNvSpPr/>
      </xdr:nvSpPr>
      <xdr:spPr>
        <a:xfrm>
          <a:off x="7754470" y="16439029"/>
          <a:ext cx="1724024" cy="457200"/>
        </a:xfrm>
        <a:prstGeom prst="wedgeRoundRectCallout">
          <a:avLst>
            <a:gd name="adj1" fmla="val -45714"/>
            <a:gd name="adj2" fmla="val 162954"/>
            <a:gd name="adj3" fmla="val 16667"/>
          </a:avLst>
        </a:prstGeom>
        <a:solidFill>
          <a:schemeClr val="bg1"/>
        </a:solidFill>
        <a:ln w="1905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第</a:t>
          </a:r>
          <a:r>
            <a:rPr kumimoji="1" lang="en-US" altLang="ja-JP" sz="1000">
              <a:solidFill>
                <a:sysClr val="windowText" lastClr="000000"/>
              </a:solidFill>
              <a:latin typeface="ＭＳ ゴシック" panose="020B0609070205080204" pitchFamily="49" charset="-128"/>
              <a:ea typeface="ＭＳ ゴシック" panose="020B0609070205080204" pitchFamily="49" charset="-128"/>
            </a:rPr>
            <a:t>20</a:t>
          </a:r>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の２号様式</a:t>
          </a:r>
          <a:endParaRPr kumimoji="1" lang="en-US" altLang="ja-JP" sz="10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戻入額内訳</a:t>
          </a:r>
          <a:r>
            <a:rPr kumimoji="1" lang="en-US" altLang="ja-JP" sz="10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の①と一致</a:t>
          </a:r>
          <a:endParaRPr kumimoji="1" lang="en-US" altLang="ja-JP" sz="10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27</xdr:col>
      <xdr:colOff>28576</xdr:colOff>
      <xdr:row>7</xdr:row>
      <xdr:rowOff>133350</xdr:rowOff>
    </xdr:from>
    <xdr:to>
      <xdr:col>31</xdr:col>
      <xdr:colOff>47626</xdr:colOff>
      <xdr:row>8</xdr:row>
      <xdr:rowOff>130548</xdr:rowOff>
    </xdr:to>
    <xdr:sp macro="" textlink="">
      <xdr:nvSpPr>
        <xdr:cNvPr id="2" name="テキスト ボックス 1"/>
        <xdr:cNvSpPr txBox="1"/>
      </xdr:nvSpPr>
      <xdr:spPr>
        <a:xfrm>
          <a:off x="5867401" y="1981200"/>
          <a:ext cx="895350" cy="2353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en-US" altLang="ja-JP" sz="1400">
              <a:solidFill>
                <a:srgbClr val="FF0000"/>
              </a:solidFill>
              <a:latin typeface="HG丸ｺﾞｼｯｸM-PRO" panose="020F0600000000000000" pitchFamily="50" charset="-128"/>
              <a:ea typeface="HG丸ｺﾞｼｯｸM-PRO" panose="020F0600000000000000" pitchFamily="50" charset="-128"/>
            </a:rPr>
            <a:t>※</a:t>
          </a:r>
          <a:r>
            <a:rPr kumimoji="1" lang="ja-JP" altLang="en-US" sz="1400">
              <a:solidFill>
                <a:srgbClr val="FF0000"/>
              </a:solidFill>
              <a:latin typeface="HG丸ｺﾞｼｯｸM-PRO" panose="020F0600000000000000" pitchFamily="50" charset="-128"/>
              <a:ea typeface="HG丸ｺﾞｼｯｸM-PRO" panose="020F0600000000000000" pitchFamily="50" charset="-128"/>
            </a:rPr>
            <a:t>１</a:t>
          </a:r>
          <a:r>
            <a:rPr kumimoji="1" lang="en-US" altLang="ja-JP" sz="1400">
              <a:solidFill>
                <a:srgbClr val="FF0000"/>
              </a:solidFill>
              <a:latin typeface="HG丸ｺﾞｼｯｸM-PRO" panose="020F0600000000000000" pitchFamily="50" charset="-128"/>
              <a:ea typeface="HG丸ｺﾞｼｯｸM-PRO" panose="020F0600000000000000" pitchFamily="50" charset="-128"/>
            </a:rPr>
            <a:t>,</a:t>
          </a:r>
          <a:r>
            <a:rPr kumimoji="1" lang="ja-JP" altLang="en-US" sz="1400">
              <a:solidFill>
                <a:srgbClr val="FF0000"/>
              </a:solidFill>
              <a:latin typeface="HG丸ｺﾞｼｯｸM-PRO" panose="020F0600000000000000" pitchFamily="50" charset="-128"/>
              <a:ea typeface="HG丸ｺﾞｼｯｸM-PRO" panose="020F0600000000000000" pitchFamily="50" charset="-128"/>
            </a:rPr>
            <a:t>２</a:t>
          </a:r>
          <a:r>
            <a:rPr kumimoji="1" lang="en-US" altLang="ja-JP" sz="1400">
              <a:solidFill>
                <a:srgbClr val="FF0000"/>
              </a:solidFill>
              <a:latin typeface="HG丸ｺﾞｼｯｸM-PRO" panose="020F0600000000000000" pitchFamily="50" charset="-128"/>
              <a:ea typeface="HG丸ｺﾞｼｯｸM-PRO" panose="020F0600000000000000" pitchFamily="50" charset="-128"/>
            </a:rPr>
            <a:t>,</a:t>
          </a:r>
          <a:r>
            <a:rPr kumimoji="1" lang="ja-JP" altLang="en-US" sz="1400">
              <a:solidFill>
                <a:srgbClr val="FF0000"/>
              </a:solidFill>
              <a:latin typeface="HG丸ｺﾞｼｯｸM-PRO" panose="020F0600000000000000" pitchFamily="50" charset="-128"/>
              <a:ea typeface="HG丸ｺﾞｼｯｸM-PRO" panose="020F0600000000000000" pitchFamily="50" charset="-128"/>
            </a:rPr>
            <a:t>３</a:t>
          </a:r>
        </a:p>
      </xdr:txBody>
    </xdr:sp>
    <xdr:clientData/>
  </xdr:twoCellAnchor>
  <xdr:twoCellAnchor>
    <xdr:from>
      <xdr:col>0</xdr:col>
      <xdr:colOff>104775</xdr:colOff>
      <xdr:row>8</xdr:row>
      <xdr:rowOff>206748</xdr:rowOff>
    </xdr:from>
    <xdr:to>
      <xdr:col>31</xdr:col>
      <xdr:colOff>47625</xdr:colOff>
      <xdr:row>20</xdr:row>
      <xdr:rowOff>57150</xdr:rowOff>
    </xdr:to>
    <xdr:sp macro="" textlink="">
      <xdr:nvSpPr>
        <xdr:cNvPr id="3" name="角丸四角形 2"/>
        <xdr:cNvSpPr/>
      </xdr:nvSpPr>
      <xdr:spPr>
        <a:xfrm>
          <a:off x="104775" y="1721223"/>
          <a:ext cx="6657975" cy="3184152"/>
        </a:xfrm>
        <a:prstGeom prst="roundRect">
          <a:avLst>
            <a:gd name="adj" fmla="val 2714"/>
          </a:avLst>
        </a:prstGeom>
        <a:noFill/>
        <a:ln w="38100">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104775</xdr:colOff>
      <xdr:row>23</xdr:row>
      <xdr:rowOff>238125</xdr:rowOff>
    </xdr:from>
    <xdr:to>
      <xdr:col>31</xdr:col>
      <xdr:colOff>57150</xdr:colOff>
      <xdr:row>25</xdr:row>
      <xdr:rowOff>23532</xdr:rowOff>
    </xdr:to>
    <xdr:sp macro="" textlink="">
      <xdr:nvSpPr>
        <xdr:cNvPr id="4" name="角丸四角形 3"/>
        <xdr:cNvSpPr/>
      </xdr:nvSpPr>
      <xdr:spPr>
        <a:xfrm>
          <a:off x="104775" y="5829300"/>
          <a:ext cx="6667500" cy="318807"/>
        </a:xfrm>
        <a:prstGeom prst="roundRect">
          <a:avLst>
            <a:gd name="adj" fmla="val 2714"/>
          </a:avLst>
        </a:prstGeom>
        <a:noFill/>
        <a:ln w="38100">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29</xdr:col>
      <xdr:colOff>215714</xdr:colOff>
      <xdr:row>23</xdr:row>
      <xdr:rowOff>9525</xdr:rowOff>
    </xdr:from>
    <xdr:to>
      <xdr:col>32</xdr:col>
      <xdr:colOff>114300</xdr:colOff>
      <xdr:row>23</xdr:row>
      <xdr:rowOff>247650</xdr:rowOff>
    </xdr:to>
    <xdr:sp macro="" textlink="">
      <xdr:nvSpPr>
        <xdr:cNvPr id="5" name="テキスト ボックス 4"/>
        <xdr:cNvSpPr txBox="1"/>
      </xdr:nvSpPr>
      <xdr:spPr>
        <a:xfrm>
          <a:off x="6492689" y="6172200"/>
          <a:ext cx="479611"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en-US" altLang="ja-JP" sz="1400">
              <a:solidFill>
                <a:srgbClr val="FF0000"/>
              </a:solidFill>
              <a:latin typeface="HG丸ｺﾞｼｯｸM-PRO" panose="020F0600000000000000" pitchFamily="50" charset="-128"/>
              <a:ea typeface="HG丸ｺﾞｼｯｸM-PRO" panose="020F0600000000000000" pitchFamily="50" charset="-128"/>
            </a:rPr>
            <a:t>※4</a:t>
          </a:r>
          <a:endParaRPr kumimoji="1" lang="ja-JP" altLang="en-US" sz="1400">
            <a:solidFill>
              <a:srgbClr val="FF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0</xdr:col>
      <xdr:colOff>104775</xdr:colOff>
      <xdr:row>25</xdr:row>
      <xdr:rowOff>247650</xdr:rowOff>
    </xdr:from>
    <xdr:to>
      <xdr:col>31</xdr:col>
      <xdr:colOff>57150</xdr:colOff>
      <xdr:row>27</xdr:row>
      <xdr:rowOff>33057</xdr:rowOff>
    </xdr:to>
    <xdr:sp macro="" textlink="">
      <xdr:nvSpPr>
        <xdr:cNvPr id="6" name="角丸四角形 5"/>
        <xdr:cNvSpPr/>
      </xdr:nvSpPr>
      <xdr:spPr>
        <a:xfrm>
          <a:off x="104775" y="6372225"/>
          <a:ext cx="6667500" cy="318807"/>
        </a:xfrm>
        <a:prstGeom prst="roundRect">
          <a:avLst>
            <a:gd name="adj" fmla="val 2714"/>
          </a:avLst>
        </a:prstGeom>
        <a:noFill/>
        <a:ln w="38100">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29</xdr:col>
      <xdr:colOff>66675</xdr:colOff>
      <xdr:row>30</xdr:row>
      <xdr:rowOff>161925</xdr:rowOff>
    </xdr:from>
    <xdr:to>
      <xdr:col>32</xdr:col>
      <xdr:colOff>85726</xdr:colOff>
      <xdr:row>31</xdr:row>
      <xdr:rowOff>161925</xdr:rowOff>
    </xdr:to>
    <xdr:sp macro="" textlink="">
      <xdr:nvSpPr>
        <xdr:cNvPr id="7" name="テキスト ボックス 6"/>
        <xdr:cNvSpPr txBox="1"/>
      </xdr:nvSpPr>
      <xdr:spPr>
        <a:xfrm>
          <a:off x="6343650" y="8315325"/>
          <a:ext cx="600076"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en-US" altLang="ja-JP" sz="1400">
              <a:solidFill>
                <a:srgbClr val="FF0000"/>
              </a:solidFill>
              <a:latin typeface="HG丸ｺﾞｼｯｸM-PRO" panose="020F0600000000000000" pitchFamily="50" charset="-128"/>
              <a:ea typeface="HG丸ｺﾞｼｯｸM-PRO" panose="020F0600000000000000" pitchFamily="50" charset="-128"/>
            </a:rPr>
            <a:t>※6,7</a:t>
          </a:r>
          <a:endParaRPr kumimoji="1" lang="ja-JP" altLang="en-US" sz="1400">
            <a:solidFill>
              <a:srgbClr val="FF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0</xdr:col>
      <xdr:colOff>104775</xdr:colOff>
      <xdr:row>31</xdr:row>
      <xdr:rowOff>206748</xdr:rowOff>
    </xdr:from>
    <xdr:to>
      <xdr:col>31</xdr:col>
      <xdr:colOff>47625</xdr:colOff>
      <xdr:row>43</xdr:row>
      <xdr:rowOff>57150</xdr:rowOff>
    </xdr:to>
    <xdr:sp macro="" textlink="">
      <xdr:nvSpPr>
        <xdr:cNvPr id="8" name="角丸四角形 7"/>
        <xdr:cNvSpPr/>
      </xdr:nvSpPr>
      <xdr:spPr>
        <a:xfrm>
          <a:off x="104775" y="8026773"/>
          <a:ext cx="6657975" cy="3184152"/>
        </a:xfrm>
        <a:prstGeom prst="roundRect">
          <a:avLst>
            <a:gd name="adj" fmla="val 2714"/>
          </a:avLst>
        </a:prstGeom>
        <a:noFill/>
        <a:ln w="38100">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0</xdr:colOff>
      <xdr:row>47</xdr:row>
      <xdr:rowOff>295274</xdr:rowOff>
    </xdr:from>
    <xdr:to>
      <xdr:col>31</xdr:col>
      <xdr:colOff>47625</xdr:colOff>
      <xdr:row>51</xdr:row>
      <xdr:rowOff>9525</xdr:rowOff>
    </xdr:to>
    <xdr:sp macro="" textlink="">
      <xdr:nvSpPr>
        <xdr:cNvPr id="9" name="角丸四角形 8"/>
        <xdr:cNvSpPr/>
      </xdr:nvSpPr>
      <xdr:spPr>
        <a:xfrm>
          <a:off x="1238250" y="12496799"/>
          <a:ext cx="5524500" cy="933451"/>
        </a:xfrm>
        <a:prstGeom prst="roundRect">
          <a:avLst>
            <a:gd name="adj" fmla="val 2714"/>
          </a:avLst>
        </a:prstGeom>
        <a:noFill/>
        <a:ln w="38100">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0</xdr:colOff>
      <xdr:row>51</xdr:row>
      <xdr:rowOff>285749</xdr:rowOff>
    </xdr:from>
    <xdr:to>
      <xdr:col>31</xdr:col>
      <xdr:colOff>47625</xdr:colOff>
      <xdr:row>53</xdr:row>
      <xdr:rowOff>19050</xdr:rowOff>
    </xdr:to>
    <xdr:sp macro="" textlink="">
      <xdr:nvSpPr>
        <xdr:cNvPr id="10" name="角丸四角形 9"/>
        <xdr:cNvSpPr/>
      </xdr:nvSpPr>
      <xdr:spPr>
        <a:xfrm>
          <a:off x="1238250" y="13706474"/>
          <a:ext cx="5524500" cy="342901"/>
        </a:xfrm>
        <a:prstGeom prst="roundRect">
          <a:avLst>
            <a:gd name="adj" fmla="val 2714"/>
          </a:avLst>
        </a:prstGeom>
        <a:noFill/>
        <a:ln w="38100">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29</xdr:col>
      <xdr:colOff>215714</xdr:colOff>
      <xdr:row>47</xdr:row>
      <xdr:rowOff>38100</xdr:rowOff>
    </xdr:from>
    <xdr:to>
      <xdr:col>32</xdr:col>
      <xdr:colOff>95250</xdr:colOff>
      <xdr:row>47</xdr:row>
      <xdr:rowOff>276225</xdr:rowOff>
    </xdr:to>
    <xdr:sp macro="" textlink="">
      <xdr:nvSpPr>
        <xdr:cNvPr id="11" name="テキスト ボックス 10"/>
        <xdr:cNvSpPr txBox="1"/>
      </xdr:nvSpPr>
      <xdr:spPr>
        <a:xfrm>
          <a:off x="6492689" y="12811125"/>
          <a:ext cx="460561"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en-US" altLang="ja-JP" sz="1400">
              <a:solidFill>
                <a:srgbClr val="FF0000"/>
              </a:solidFill>
              <a:latin typeface="HG丸ｺﾞｼｯｸM-PRO" panose="020F0600000000000000" pitchFamily="50" charset="-128"/>
              <a:ea typeface="HG丸ｺﾞｼｯｸM-PRO" panose="020F0600000000000000" pitchFamily="50" charset="-128"/>
            </a:rPr>
            <a:t>※8</a:t>
          </a:r>
          <a:endParaRPr kumimoji="1" lang="ja-JP" altLang="en-US" sz="1400">
            <a:solidFill>
              <a:srgbClr val="FF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29</xdr:col>
      <xdr:colOff>215714</xdr:colOff>
      <xdr:row>53</xdr:row>
      <xdr:rowOff>76200</xdr:rowOff>
    </xdr:from>
    <xdr:to>
      <xdr:col>32</xdr:col>
      <xdr:colOff>114300</xdr:colOff>
      <xdr:row>53</xdr:row>
      <xdr:rowOff>314325</xdr:rowOff>
    </xdr:to>
    <xdr:sp macro="" textlink="">
      <xdr:nvSpPr>
        <xdr:cNvPr id="12" name="テキスト ボックス 11"/>
        <xdr:cNvSpPr txBox="1"/>
      </xdr:nvSpPr>
      <xdr:spPr>
        <a:xfrm>
          <a:off x="6492689" y="14678025"/>
          <a:ext cx="479611"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en-US" altLang="ja-JP" sz="1400">
              <a:solidFill>
                <a:srgbClr val="FF0000"/>
              </a:solidFill>
              <a:latin typeface="HG丸ｺﾞｼｯｸM-PRO" panose="020F0600000000000000" pitchFamily="50" charset="-128"/>
              <a:ea typeface="HG丸ｺﾞｼｯｸM-PRO" panose="020F0600000000000000" pitchFamily="50" charset="-128"/>
            </a:rPr>
            <a:t>※9</a:t>
          </a:r>
          <a:endParaRPr kumimoji="1" lang="ja-JP" altLang="en-US" sz="1400">
            <a:solidFill>
              <a:srgbClr val="FF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29</xdr:col>
      <xdr:colOff>215714</xdr:colOff>
      <xdr:row>27</xdr:row>
      <xdr:rowOff>123825</xdr:rowOff>
    </xdr:from>
    <xdr:to>
      <xdr:col>32</xdr:col>
      <xdr:colOff>114300</xdr:colOff>
      <xdr:row>27</xdr:row>
      <xdr:rowOff>361950</xdr:rowOff>
    </xdr:to>
    <xdr:sp macro="" textlink="">
      <xdr:nvSpPr>
        <xdr:cNvPr id="13" name="テキスト ボックス 12"/>
        <xdr:cNvSpPr txBox="1"/>
      </xdr:nvSpPr>
      <xdr:spPr>
        <a:xfrm>
          <a:off x="6492689" y="7353300"/>
          <a:ext cx="479611"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en-US" altLang="ja-JP" sz="1400">
              <a:solidFill>
                <a:srgbClr val="FF0000"/>
              </a:solidFill>
              <a:latin typeface="HG丸ｺﾞｼｯｸM-PRO" panose="020F0600000000000000" pitchFamily="50" charset="-128"/>
              <a:ea typeface="HG丸ｺﾞｼｯｸM-PRO" panose="020F0600000000000000" pitchFamily="50" charset="-128"/>
            </a:rPr>
            <a:t>※5</a:t>
          </a:r>
          <a:endParaRPr kumimoji="1" lang="ja-JP" altLang="en-US" sz="1400">
            <a:solidFill>
              <a:srgbClr val="FF0000"/>
            </a:solidFill>
            <a:latin typeface="HG丸ｺﾞｼｯｸM-PRO" panose="020F0600000000000000" pitchFamily="50" charset="-128"/>
            <a:ea typeface="HG丸ｺﾞｼｯｸM-PRO" panose="020F0600000000000000" pitchFamily="50"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25773</xdr:colOff>
      <xdr:row>9</xdr:row>
      <xdr:rowOff>209549</xdr:rowOff>
    </xdr:from>
    <xdr:to>
      <xdr:col>3</xdr:col>
      <xdr:colOff>933450</xdr:colOff>
      <xdr:row>22</xdr:row>
      <xdr:rowOff>9524</xdr:rowOff>
    </xdr:to>
    <xdr:sp macro="" textlink="">
      <xdr:nvSpPr>
        <xdr:cNvPr id="2" name="角丸四角形 1">
          <a:extLst>
            <a:ext uri="{FF2B5EF4-FFF2-40B4-BE49-F238E27FC236}">
              <a16:creationId xmlns:a16="http://schemas.microsoft.com/office/drawing/2014/main" id="{00000000-0008-0000-0E00-00000E000000}"/>
            </a:ext>
          </a:extLst>
        </xdr:cNvPr>
        <xdr:cNvSpPr/>
      </xdr:nvSpPr>
      <xdr:spPr>
        <a:xfrm>
          <a:off x="1130673" y="1485899"/>
          <a:ext cx="907677" cy="2543175"/>
        </a:xfrm>
        <a:prstGeom prst="roundRect">
          <a:avLst>
            <a:gd name="adj" fmla="val 7799"/>
          </a:avLst>
        </a:prstGeom>
        <a:noFill/>
        <a:ln w="38100" cap="flat" cmpd="sng" algn="ctr">
          <a:solidFill>
            <a:srgbClr val="FF0000"/>
          </a:solidFill>
          <a:prstDash val="sysDot"/>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xdr:txBody>
    </xdr:sp>
    <xdr:clientData/>
  </xdr:twoCellAnchor>
  <xdr:twoCellAnchor>
    <xdr:from>
      <xdr:col>3</xdr:col>
      <xdr:colOff>225798</xdr:colOff>
      <xdr:row>6</xdr:row>
      <xdr:rowOff>66675</xdr:rowOff>
    </xdr:from>
    <xdr:to>
      <xdr:col>4</xdr:col>
      <xdr:colOff>226180</xdr:colOff>
      <xdr:row>9</xdr:row>
      <xdr:rowOff>181144</xdr:rowOff>
    </xdr:to>
    <xdr:sp macro="" textlink="">
      <xdr:nvSpPr>
        <xdr:cNvPr id="3" name="正方形/長方形 2">
          <a:extLst>
            <a:ext uri="{FF2B5EF4-FFF2-40B4-BE49-F238E27FC236}">
              <a16:creationId xmlns:a16="http://schemas.microsoft.com/office/drawing/2014/main" id="{00000000-0008-0000-0E00-000006000000}"/>
            </a:ext>
          </a:extLst>
        </xdr:cNvPr>
        <xdr:cNvSpPr/>
      </xdr:nvSpPr>
      <xdr:spPr>
        <a:xfrm>
          <a:off x="1330698" y="990600"/>
          <a:ext cx="952882" cy="466894"/>
        </a:xfrm>
        <a:prstGeom prst="rect">
          <a:avLst/>
        </a:prstGeom>
        <a:noFill/>
        <a:ln w="12700" cap="flat" cmpd="sng" algn="ctr">
          <a:noFill/>
          <a:prstDash val="solid"/>
          <a:miter lim="800000"/>
        </a:ln>
        <a:effectLst/>
      </xdr:spPr>
      <xdr:txBody>
        <a:bodyPr vertOverflow="clip" horzOverflow="clip" rtlCol="0" anchor="t"/>
        <a:lstStyle/>
        <a:p>
          <a:pPr marL="0" marR="0" lvl="0" indent="0" algn="r" defTabSz="914400" eaLnBrk="1" fontAlgn="auto" latinLnBrk="0" hangingPunct="1">
            <a:lnSpc>
              <a:spcPct val="100000"/>
            </a:lnSpc>
            <a:spcBef>
              <a:spcPts val="0"/>
            </a:spcBef>
            <a:spcAft>
              <a:spcPts val="0"/>
            </a:spcAft>
            <a:buClrTx/>
            <a:buSzTx/>
            <a:buFontTx/>
            <a:buNone/>
            <a:tabLst/>
            <a:defRPr/>
          </a:pPr>
          <a:r>
            <a:rPr kumimoji="1" lang="en-US" altLang="ja-JP" sz="1400" b="0" i="0" u="none" strike="noStrike" kern="0" cap="none" spc="0" normalizeH="0" baseline="0" noProof="0">
              <a:ln>
                <a:noFill/>
              </a:ln>
              <a:solidFill>
                <a:srgbClr val="FF0000"/>
              </a:solidFill>
              <a:effectLst/>
              <a:uLnTx/>
              <a:uFillTx/>
              <a:latin typeface="HG丸ｺﾞｼｯｸM-PRO" panose="020F0600000000000000" pitchFamily="50" charset="-128"/>
              <a:ea typeface="HG丸ｺﾞｼｯｸM-PRO" panose="020F0600000000000000" pitchFamily="50" charset="-128"/>
              <a:cs typeface="+mn-cs"/>
            </a:rPr>
            <a:t>※</a:t>
          </a:r>
          <a:r>
            <a:rPr kumimoji="1" lang="ja-JP" altLang="en-US" sz="1400" b="0" i="0" u="none" strike="noStrike" kern="0" cap="none" spc="0" normalizeH="0" baseline="0" noProof="0">
              <a:ln>
                <a:noFill/>
              </a:ln>
              <a:solidFill>
                <a:srgbClr val="FF0000"/>
              </a:solidFill>
              <a:effectLst/>
              <a:uLnTx/>
              <a:uFillTx/>
              <a:latin typeface="HG丸ｺﾞｼｯｸM-PRO" panose="020F0600000000000000" pitchFamily="50" charset="-128"/>
              <a:ea typeface="HG丸ｺﾞｼｯｸM-PRO" panose="020F0600000000000000" pitchFamily="50" charset="-128"/>
              <a:cs typeface="+mn-cs"/>
            </a:rPr>
            <a:t>１</a:t>
          </a:r>
          <a:endParaRPr kumimoji="1" lang="en-US" altLang="ja-JP" sz="1400" b="0" i="0" u="none" strike="noStrike" kern="0" cap="none" spc="0" normalizeH="0" baseline="0" noProof="0">
            <a:ln>
              <a:noFill/>
            </a:ln>
            <a:solidFill>
              <a:srgbClr val="FF0000"/>
            </a:solidFill>
            <a:effectLst/>
            <a:uLnTx/>
            <a:uFillTx/>
            <a:latin typeface="HG丸ｺﾞｼｯｸM-PRO" panose="020F0600000000000000" pitchFamily="50" charset="-128"/>
            <a:ea typeface="HG丸ｺﾞｼｯｸM-PRO" panose="020F0600000000000000" pitchFamily="50" charset="-128"/>
            <a:cs typeface="+mn-cs"/>
          </a:endParaRPr>
        </a:p>
      </xdr:txBody>
    </xdr:sp>
    <xdr:clientData/>
  </xdr:twoCellAnchor>
  <xdr:twoCellAnchor>
    <xdr:from>
      <xdr:col>3</xdr:col>
      <xdr:colOff>507626</xdr:colOff>
      <xdr:row>22</xdr:row>
      <xdr:rowOff>147358</xdr:rowOff>
    </xdr:from>
    <xdr:to>
      <xdr:col>4</xdr:col>
      <xdr:colOff>508008</xdr:colOff>
      <xdr:row>24</xdr:row>
      <xdr:rowOff>176102</xdr:rowOff>
    </xdr:to>
    <xdr:sp macro="" textlink="">
      <xdr:nvSpPr>
        <xdr:cNvPr id="5" name="正方形/長方形 4">
          <a:extLst>
            <a:ext uri="{FF2B5EF4-FFF2-40B4-BE49-F238E27FC236}">
              <a16:creationId xmlns:a16="http://schemas.microsoft.com/office/drawing/2014/main" id="{00000000-0008-0000-0E00-000006000000}"/>
            </a:ext>
          </a:extLst>
        </xdr:cNvPr>
        <xdr:cNvSpPr/>
      </xdr:nvSpPr>
      <xdr:spPr>
        <a:xfrm>
          <a:off x="1612526" y="4166908"/>
          <a:ext cx="952882" cy="466894"/>
        </a:xfrm>
        <a:prstGeom prst="rect">
          <a:avLst/>
        </a:prstGeom>
        <a:noFill/>
        <a:ln w="12700" cap="flat" cmpd="sng" algn="ctr">
          <a:noFill/>
          <a:prstDash val="solid"/>
          <a:miter lim="800000"/>
        </a:ln>
        <a:effectLst/>
      </xdr:spPr>
      <xdr:txBody>
        <a:bodyPr vertOverflow="clip" horzOverflow="clip" rtlCol="0" anchor="t"/>
        <a:lstStyle/>
        <a:p>
          <a:pPr marL="0" marR="0" lvl="0" indent="0" algn="r" defTabSz="914400" eaLnBrk="1" fontAlgn="auto" latinLnBrk="0" hangingPunct="1">
            <a:lnSpc>
              <a:spcPct val="100000"/>
            </a:lnSpc>
            <a:spcBef>
              <a:spcPts val="0"/>
            </a:spcBef>
            <a:spcAft>
              <a:spcPts val="0"/>
            </a:spcAft>
            <a:buClrTx/>
            <a:buSzTx/>
            <a:buFontTx/>
            <a:buNone/>
            <a:tabLst/>
            <a:defRPr/>
          </a:pPr>
          <a:r>
            <a:rPr kumimoji="1" lang="en-US" altLang="ja-JP" sz="1400" b="0" i="0" u="none" strike="noStrike" kern="0" cap="none" spc="0" normalizeH="0" baseline="0" noProof="0">
              <a:ln>
                <a:noFill/>
              </a:ln>
              <a:solidFill>
                <a:srgbClr val="FF0000"/>
              </a:solidFill>
              <a:effectLst/>
              <a:uLnTx/>
              <a:uFillTx/>
              <a:latin typeface="HG丸ｺﾞｼｯｸM-PRO" panose="020F0600000000000000" pitchFamily="50" charset="-128"/>
              <a:ea typeface="HG丸ｺﾞｼｯｸM-PRO" panose="020F0600000000000000" pitchFamily="50" charset="-128"/>
              <a:cs typeface="+mn-cs"/>
            </a:rPr>
            <a:t>※</a:t>
          </a:r>
          <a:r>
            <a:rPr kumimoji="1" lang="ja-JP" altLang="en-US" sz="1400" b="0" i="0" u="none" strike="noStrike" kern="0" cap="none" spc="0" normalizeH="0" baseline="0" noProof="0">
              <a:ln>
                <a:noFill/>
              </a:ln>
              <a:solidFill>
                <a:srgbClr val="FF0000"/>
              </a:solidFill>
              <a:effectLst/>
              <a:uLnTx/>
              <a:uFillTx/>
              <a:latin typeface="HG丸ｺﾞｼｯｸM-PRO" panose="020F0600000000000000" pitchFamily="50" charset="-128"/>
              <a:ea typeface="HG丸ｺﾞｼｯｸM-PRO" panose="020F0600000000000000" pitchFamily="50" charset="-128"/>
              <a:cs typeface="+mn-cs"/>
            </a:rPr>
            <a:t>１</a:t>
          </a:r>
          <a:endParaRPr kumimoji="1" lang="en-US" altLang="ja-JP" sz="1400" b="0" i="0" u="none" strike="noStrike" kern="0" cap="none" spc="0" normalizeH="0" baseline="0" noProof="0">
            <a:ln>
              <a:noFill/>
            </a:ln>
            <a:solidFill>
              <a:srgbClr val="FF0000"/>
            </a:solidFill>
            <a:effectLst/>
            <a:uLnTx/>
            <a:uFillTx/>
            <a:latin typeface="HG丸ｺﾞｼｯｸM-PRO" panose="020F0600000000000000" pitchFamily="50" charset="-128"/>
            <a:ea typeface="HG丸ｺﾞｼｯｸM-PRO" panose="020F0600000000000000" pitchFamily="50" charset="-128"/>
            <a:cs typeface="+mn-cs"/>
          </a:endParaRPr>
        </a:p>
      </xdr:txBody>
    </xdr:sp>
    <xdr:clientData/>
  </xdr:twoCellAnchor>
  <xdr:twoCellAnchor>
    <xdr:from>
      <xdr:col>3</xdr:col>
      <xdr:colOff>25773</xdr:colOff>
      <xdr:row>22</xdr:row>
      <xdr:rowOff>219074</xdr:rowOff>
    </xdr:from>
    <xdr:to>
      <xdr:col>3</xdr:col>
      <xdr:colOff>933450</xdr:colOff>
      <xdr:row>35</xdr:row>
      <xdr:rowOff>19049</xdr:rowOff>
    </xdr:to>
    <xdr:sp macro="" textlink="">
      <xdr:nvSpPr>
        <xdr:cNvPr id="6" name="角丸四角形 5">
          <a:extLst>
            <a:ext uri="{FF2B5EF4-FFF2-40B4-BE49-F238E27FC236}">
              <a16:creationId xmlns:a16="http://schemas.microsoft.com/office/drawing/2014/main" id="{00000000-0008-0000-0E00-00000E000000}"/>
            </a:ext>
          </a:extLst>
        </xdr:cNvPr>
        <xdr:cNvSpPr/>
      </xdr:nvSpPr>
      <xdr:spPr>
        <a:xfrm>
          <a:off x="1130673" y="4810124"/>
          <a:ext cx="907677" cy="2543175"/>
        </a:xfrm>
        <a:prstGeom prst="roundRect">
          <a:avLst>
            <a:gd name="adj" fmla="val 7799"/>
          </a:avLst>
        </a:prstGeom>
        <a:noFill/>
        <a:ln w="38100" cap="flat" cmpd="sng" algn="ctr">
          <a:solidFill>
            <a:srgbClr val="FF0000"/>
          </a:solidFill>
          <a:prstDash val="sysDot"/>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xdr:txBody>
    </xdr:sp>
    <xdr:clientData/>
  </xdr:twoCellAnchor>
  <xdr:twoCellAnchor>
    <xdr:from>
      <xdr:col>7</xdr:col>
      <xdr:colOff>559173</xdr:colOff>
      <xdr:row>41</xdr:row>
      <xdr:rowOff>1</xdr:rowOff>
    </xdr:from>
    <xdr:to>
      <xdr:col>10</xdr:col>
      <xdr:colOff>47625</xdr:colOff>
      <xdr:row>42</xdr:row>
      <xdr:rowOff>19051</xdr:rowOff>
    </xdr:to>
    <xdr:sp macro="" textlink="">
      <xdr:nvSpPr>
        <xdr:cNvPr id="7" name="角丸四角形 6">
          <a:extLst>
            <a:ext uri="{FF2B5EF4-FFF2-40B4-BE49-F238E27FC236}">
              <a16:creationId xmlns:a16="http://schemas.microsoft.com/office/drawing/2014/main" id="{00000000-0008-0000-0E00-00000E000000}"/>
            </a:ext>
          </a:extLst>
        </xdr:cNvPr>
        <xdr:cNvSpPr/>
      </xdr:nvSpPr>
      <xdr:spPr>
        <a:xfrm>
          <a:off x="4473948" y="8439151"/>
          <a:ext cx="1412502" cy="209550"/>
        </a:xfrm>
        <a:prstGeom prst="roundRect">
          <a:avLst>
            <a:gd name="adj" fmla="val 7799"/>
          </a:avLst>
        </a:prstGeom>
        <a:noFill/>
        <a:ln w="38100" cap="flat" cmpd="sng" algn="ctr">
          <a:solidFill>
            <a:srgbClr val="FF0000"/>
          </a:solidFill>
          <a:prstDash val="sysDot"/>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xdr:txBody>
    </xdr:sp>
    <xdr:clientData/>
  </xdr:twoCellAnchor>
  <xdr:twoCellAnchor>
    <xdr:from>
      <xdr:col>9</xdr:col>
      <xdr:colOff>619124</xdr:colOff>
      <xdr:row>39</xdr:row>
      <xdr:rowOff>42583</xdr:rowOff>
    </xdr:from>
    <xdr:to>
      <xdr:col>10</xdr:col>
      <xdr:colOff>508007</xdr:colOff>
      <xdr:row>41</xdr:row>
      <xdr:rowOff>0</xdr:rowOff>
    </xdr:to>
    <xdr:sp macro="" textlink="">
      <xdr:nvSpPr>
        <xdr:cNvPr id="8" name="正方形/長方形 7">
          <a:extLst>
            <a:ext uri="{FF2B5EF4-FFF2-40B4-BE49-F238E27FC236}">
              <a16:creationId xmlns:a16="http://schemas.microsoft.com/office/drawing/2014/main" id="{00000000-0008-0000-0E00-000006000000}"/>
            </a:ext>
          </a:extLst>
        </xdr:cNvPr>
        <xdr:cNvSpPr/>
      </xdr:nvSpPr>
      <xdr:spPr>
        <a:xfrm>
          <a:off x="5772149" y="8100733"/>
          <a:ext cx="574683" cy="338417"/>
        </a:xfrm>
        <a:prstGeom prst="rect">
          <a:avLst/>
        </a:prstGeom>
        <a:noFill/>
        <a:ln w="12700" cap="flat" cmpd="sng" algn="ctr">
          <a:noFill/>
          <a:prstDash val="solid"/>
          <a:miter lim="800000"/>
        </a:ln>
        <a:effectLst/>
      </xdr:spPr>
      <xdr:txBody>
        <a:bodyPr vertOverflow="clip" horzOverflow="clip" rtlCol="0" anchor="t"/>
        <a:lstStyle/>
        <a:p>
          <a:pPr marL="0" marR="0" lvl="0" indent="0" algn="r" defTabSz="914400" eaLnBrk="1" fontAlgn="auto" latinLnBrk="0" hangingPunct="1">
            <a:lnSpc>
              <a:spcPct val="100000"/>
            </a:lnSpc>
            <a:spcBef>
              <a:spcPts val="0"/>
            </a:spcBef>
            <a:spcAft>
              <a:spcPts val="0"/>
            </a:spcAft>
            <a:buClrTx/>
            <a:buSzTx/>
            <a:buFontTx/>
            <a:buNone/>
            <a:tabLst/>
            <a:defRPr/>
          </a:pPr>
          <a:r>
            <a:rPr kumimoji="1" lang="en-US" altLang="ja-JP" sz="1400" b="0" i="0" u="none" strike="noStrike" kern="0" cap="none" spc="0" normalizeH="0" baseline="0" noProof="0">
              <a:ln>
                <a:noFill/>
              </a:ln>
              <a:solidFill>
                <a:srgbClr val="FF0000"/>
              </a:solidFill>
              <a:effectLst/>
              <a:uLnTx/>
              <a:uFillTx/>
              <a:latin typeface="HG丸ｺﾞｼｯｸM-PRO" panose="020F0600000000000000" pitchFamily="50" charset="-128"/>
              <a:ea typeface="HG丸ｺﾞｼｯｸM-PRO" panose="020F0600000000000000" pitchFamily="50" charset="-128"/>
              <a:cs typeface="+mn-cs"/>
            </a:rPr>
            <a:t>※2</a:t>
          </a:r>
        </a:p>
      </xdr:txBody>
    </xdr:sp>
    <xdr:clientData/>
  </xdr:twoCellAnchor>
  <xdr:twoCellAnchor>
    <xdr:from>
      <xdr:col>7</xdr:col>
      <xdr:colOff>559173</xdr:colOff>
      <xdr:row>48</xdr:row>
      <xdr:rowOff>9526</xdr:rowOff>
    </xdr:from>
    <xdr:to>
      <xdr:col>10</xdr:col>
      <xdr:colOff>47625</xdr:colOff>
      <xdr:row>49</xdr:row>
      <xdr:rowOff>28576</xdr:rowOff>
    </xdr:to>
    <xdr:sp macro="" textlink="">
      <xdr:nvSpPr>
        <xdr:cNvPr id="9" name="角丸四角形 8">
          <a:extLst>
            <a:ext uri="{FF2B5EF4-FFF2-40B4-BE49-F238E27FC236}">
              <a16:creationId xmlns:a16="http://schemas.microsoft.com/office/drawing/2014/main" id="{00000000-0008-0000-0E00-00000E000000}"/>
            </a:ext>
          </a:extLst>
        </xdr:cNvPr>
        <xdr:cNvSpPr/>
      </xdr:nvSpPr>
      <xdr:spPr>
        <a:xfrm>
          <a:off x="4473948" y="9782176"/>
          <a:ext cx="1412502" cy="209550"/>
        </a:xfrm>
        <a:prstGeom prst="roundRect">
          <a:avLst>
            <a:gd name="adj" fmla="val 7799"/>
          </a:avLst>
        </a:prstGeom>
        <a:noFill/>
        <a:ln w="38100" cap="flat" cmpd="sng" algn="ctr">
          <a:solidFill>
            <a:srgbClr val="FF0000"/>
          </a:solidFill>
          <a:prstDash val="sysDot"/>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xdr:txBody>
    </xdr:sp>
    <xdr:clientData/>
  </xdr:twoCellAnchor>
  <xdr:twoCellAnchor>
    <xdr:from>
      <xdr:col>9</xdr:col>
      <xdr:colOff>619124</xdr:colOff>
      <xdr:row>46</xdr:row>
      <xdr:rowOff>109258</xdr:rowOff>
    </xdr:from>
    <xdr:to>
      <xdr:col>10</xdr:col>
      <xdr:colOff>508007</xdr:colOff>
      <xdr:row>48</xdr:row>
      <xdr:rowOff>66675</xdr:rowOff>
    </xdr:to>
    <xdr:sp macro="" textlink="">
      <xdr:nvSpPr>
        <xdr:cNvPr id="11" name="正方形/長方形 10">
          <a:extLst>
            <a:ext uri="{FF2B5EF4-FFF2-40B4-BE49-F238E27FC236}">
              <a16:creationId xmlns:a16="http://schemas.microsoft.com/office/drawing/2014/main" id="{00000000-0008-0000-0E00-000006000000}"/>
            </a:ext>
          </a:extLst>
        </xdr:cNvPr>
        <xdr:cNvSpPr/>
      </xdr:nvSpPr>
      <xdr:spPr>
        <a:xfrm>
          <a:off x="5772149" y="9500908"/>
          <a:ext cx="574683" cy="338417"/>
        </a:xfrm>
        <a:prstGeom prst="rect">
          <a:avLst/>
        </a:prstGeom>
        <a:noFill/>
        <a:ln w="12700" cap="flat" cmpd="sng" algn="ctr">
          <a:noFill/>
          <a:prstDash val="solid"/>
          <a:miter lim="800000"/>
        </a:ln>
        <a:effectLst/>
      </xdr:spPr>
      <xdr:txBody>
        <a:bodyPr vertOverflow="clip" horzOverflow="clip" rtlCol="0" anchor="t"/>
        <a:lstStyle/>
        <a:p>
          <a:pPr marL="0" marR="0" lvl="0" indent="0" algn="r" defTabSz="914400" eaLnBrk="1" fontAlgn="auto" latinLnBrk="0" hangingPunct="1">
            <a:lnSpc>
              <a:spcPct val="100000"/>
            </a:lnSpc>
            <a:spcBef>
              <a:spcPts val="0"/>
            </a:spcBef>
            <a:spcAft>
              <a:spcPts val="0"/>
            </a:spcAft>
            <a:buClrTx/>
            <a:buSzTx/>
            <a:buFontTx/>
            <a:buNone/>
            <a:tabLst/>
            <a:defRPr/>
          </a:pPr>
          <a:r>
            <a:rPr kumimoji="1" lang="en-US" altLang="ja-JP" sz="1400" b="0" i="0" u="none" strike="noStrike" kern="0" cap="none" spc="0" normalizeH="0" baseline="0" noProof="0">
              <a:ln>
                <a:noFill/>
              </a:ln>
              <a:solidFill>
                <a:srgbClr val="FF0000"/>
              </a:solidFill>
              <a:effectLst/>
              <a:uLnTx/>
              <a:uFillTx/>
              <a:latin typeface="HG丸ｺﾞｼｯｸM-PRO" panose="020F0600000000000000" pitchFamily="50" charset="-128"/>
              <a:ea typeface="HG丸ｺﾞｼｯｸM-PRO" panose="020F0600000000000000" pitchFamily="50" charset="-128"/>
              <a:cs typeface="+mn-cs"/>
            </a:rPr>
            <a:t>※2</a:t>
          </a:r>
        </a:p>
      </xdr:txBody>
    </xdr:sp>
    <xdr:clientData/>
  </xdr:twoCellAnchor>
  <xdr:twoCellAnchor>
    <xdr:from>
      <xdr:col>7</xdr:col>
      <xdr:colOff>559173</xdr:colOff>
      <xdr:row>43</xdr:row>
      <xdr:rowOff>1</xdr:rowOff>
    </xdr:from>
    <xdr:to>
      <xdr:col>10</xdr:col>
      <xdr:colOff>47625</xdr:colOff>
      <xdr:row>44</xdr:row>
      <xdr:rowOff>19051</xdr:rowOff>
    </xdr:to>
    <xdr:sp macro="" textlink="">
      <xdr:nvSpPr>
        <xdr:cNvPr id="12" name="角丸四角形 11">
          <a:extLst>
            <a:ext uri="{FF2B5EF4-FFF2-40B4-BE49-F238E27FC236}">
              <a16:creationId xmlns:a16="http://schemas.microsoft.com/office/drawing/2014/main" id="{00000000-0008-0000-0E00-00000E000000}"/>
            </a:ext>
          </a:extLst>
        </xdr:cNvPr>
        <xdr:cNvSpPr/>
      </xdr:nvSpPr>
      <xdr:spPr>
        <a:xfrm>
          <a:off x="4473948" y="8820151"/>
          <a:ext cx="1412502" cy="209550"/>
        </a:xfrm>
        <a:prstGeom prst="roundRect">
          <a:avLst>
            <a:gd name="adj" fmla="val 7799"/>
          </a:avLst>
        </a:prstGeom>
        <a:noFill/>
        <a:ln w="38100" cap="flat" cmpd="sng" algn="ctr">
          <a:solidFill>
            <a:srgbClr val="FF0000"/>
          </a:solidFill>
          <a:prstDash val="sysDot"/>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xdr:txBody>
    </xdr:sp>
    <xdr:clientData/>
  </xdr:twoCellAnchor>
  <xdr:twoCellAnchor>
    <xdr:from>
      <xdr:col>7</xdr:col>
      <xdr:colOff>559173</xdr:colOff>
      <xdr:row>50</xdr:row>
      <xdr:rowOff>1</xdr:rowOff>
    </xdr:from>
    <xdr:to>
      <xdr:col>10</xdr:col>
      <xdr:colOff>47625</xdr:colOff>
      <xdr:row>51</xdr:row>
      <xdr:rowOff>19051</xdr:rowOff>
    </xdr:to>
    <xdr:sp macro="" textlink="">
      <xdr:nvSpPr>
        <xdr:cNvPr id="13" name="角丸四角形 12">
          <a:extLst>
            <a:ext uri="{FF2B5EF4-FFF2-40B4-BE49-F238E27FC236}">
              <a16:creationId xmlns:a16="http://schemas.microsoft.com/office/drawing/2014/main" id="{00000000-0008-0000-0E00-00000E000000}"/>
            </a:ext>
          </a:extLst>
        </xdr:cNvPr>
        <xdr:cNvSpPr/>
      </xdr:nvSpPr>
      <xdr:spPr>
        <a:xfrm>
          <a:off x="4473948" y="10153651"/>
          <a:ext cx="1412502" cy="209550"/>
        </a:xfrm>
        <a:prstGeom prst="roundRect">
          <a:avLst>
            <a:gd name="adj" fmla="val 7799"/>
          </a:avLst>
        </a:prstGeom>
        <a:noFill/>
        <a:ln w="38100" cap="flat" cmpd="sng" algn="ctr">
          <a:solidFill>
            <a:srgbClr val="FF0000"/>
          </a:solidFill>
          <a:prstDash val="sysDot"/>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xdr:txBody>
    </xdr:sp>
    <xdr:clientData/>
  </xdr:twoCellAnchor>
  <xdr:twoCellAnchor>
    <xdr:from>
      <xdr:col>9</xdr:col>
      <xdr:colOff>619124</xdr:colOff>
      <xdr:row>42</xdr:row>
      <xdr:rowOff>80683</xdr:rowOff>
    </xdr:from>
    <xdr:to>
      <xdr:col>10</xdr:col>
      <xdr:colOff>508007</xdr:colOff>
      <xdr:row>44</xdr:row>
      <xdr:rowOff>38100</xdr:rowOff>
    </xdr:to>
    <xdr:sp macro="" textlink="">
      <xdr:nvSpPr>
        <xdr:cNvPr id="14" name="正方形/長方形 13">
          <a:extLst>
            <a:ext uri="{FF2B5EF4-FFF2-40B4-BE49-F238E27FC236}">
              <a16:creationId xmlns:a16="http://schemas.microsoft.com/office/drawing/2014/main" id="{00000000-0008-0000-0E00-000006000000}"/>
            </a:ext>
          </a:extLst>
        </xdr:cNvPr>
        <xdr:cNvSpPr/>
      </xdr:nvSpPr>
      <xdr:spPr>
        <a:xfrm>
          <a:off x="5772149" y="8710333"/>
          <a:ext cx="574683" cy="338417"/>
        </a:xfrm>
        <a:prstGeom prst="rect">
          <a:avLst/>
        </a:prstGeom>
        <a:noFill/>
        <a:ln w="12700" cap="flat" cmpd="sng" algn="ctr">
          <a:noFill/>
          <a:prstDash val="solid"/>
          <a:miter lim="800000"/>
        </a:ln>
        <a:effectLst/>
      </xdr:spPr>
      <xdr:txBody>
        <a:bodyPr vertOverflow="clip" horzOverflow="clip" rtlCol="0" anchor="t"/>
        <a:lstStyle/>
        <a:p>
          <a:pPr marL="0" marR="0" lvl="0" indent="0" algn="r" defTabSz="914400" eaLnBrk="1" fontAlgn="auto" latinLnBrk="0" hangingPunct="1">
            <a:lnSpc>
              <a:spcPct val="100000"/>
            </a:lnSpc>
            <a:spcBef>
              <a:spcPts val="0"/>
            </a:spcBef>
            <a:spcAft>
              <a:spcPts val="0"/>
            </a:spcAft>
            <a:buClrTx/>
            <a:buSzTx/>
            <a:buFontTx/>
            <a:buNone/>
            <a:tabLst/>
            <a:defRPr/>
          </a:pPr>
          <a:r>
            <a:rPr kumimoji="1" lang="en-US" altLang="ja-JP" sz="1400" b="0" i="0" u="none" strike="noStrike" kern="0" cap="none" spc="0" normalizeH="0" baseline="0" noProof="0">
              <a:ln>
                <a:noFill/>
              </a:ln>
              <a:solidFill>
                <a:srgbClr val="FF0000"/>
              </a:solidFill>
              <a:effectLst/>
              <a:uLnTx/>
              <a:uFillTx/>
              <a:latin typeface="HG丸ｺﾞｼｯｸM-PRO" panose="020F0600000000000000" pitchFamily="50" charset="-128"/>
              <a:ea typeface="HG丸ｺﾞｼｯｸM-PRO" panose="020F0600000000000000" pitchFamily="50" charset="-128"/>
              <a:cs typeface="+mn-cs"/>
            </a:rPr>
            <a:t>※3</a:t>
          </a:r>
        </a:p>
      </xdr:txBody>
    </xdr:sp>
    <xdr:clientData/>
  </xdr:twoCellAnchor>
  <xdr:twoCellAnchor>
    <xdr:from>
      <xdr:col>9</xdr:col>
      <xdr:colOff>619124</xdr:colOff>
      <xdr:row>49</xdr:row>
      <xdr:rowOff>118783</xdr:rowOff>
    </xdr:from>
    <xdr:to>
      <xdr:col>10</xdr:col>
      <xdr:colOff>508007</xdr:colOff>
      <xdr:row>51</xdr:row>
      <xdr:rowOff>76200</xdr:rowOff>
    </xdr:to>
    <xdr:sp macro="" textlink="">
      <xdr:nvSpPr>
        <xdr:cNvPr id="15" name="正方形/長方形 14">
          <a:extLst>
            <a:ext uri="{FF2B5EF4-FFF2-40B4-BE49-F238E27FC236}">
              <a16:creationId xmlns:a16="http://schemas.microsoft.com/office/drawing/2014/main" id="{00000000-0008-0000-0E00-000006000000}"/>
            </a:ext>
          </a:extLst>
        </xdr:cNvPr>
        <xdr:cNvSpPr/>
      </xdr:nvSpPr>
      <xdr:spPr>
        <a:xfrm>
          <a:off x="5772149" y="10081933"/>
          <a:ext cx="574683" cy="338417"/>
        </a:xfrm>
        <a:prstGeom prst="rect">
          <a:avLst/>
        </a:prstGeom>
        <a:noFill/>
        <a:ln w="12700" cap="flat" cmpd="sng" algn="ctr">
          <a:noFill/>
          <a:prstDash val="solid"/>
          <a:miter lim="800000"/>
        </a:ln>
        <a:effectLst/>
      </xdr:spPr>
      <xdr:txBody>
        <a:bodyPr vertOverflow="clip" horzOverflow="clip" rtlCol="0" anchor="t"/>
        <a:lstStyle/>
        <a:p>
          <a:pPr marL="0" marR="0" lvl="0" indent="0" algn="r" defTabSz="914400" eaLnBrk="1" fontAlgn="auto" latinLnBrk="0" hangingPunct="1">
            <a:lnSpc>
              <a:spcPct val="100000"/>
            </a:lnSpc>
            <a:spcBef>
              <a:spcPts val="0"/>
            </a:spcBef>
            <a:spcAft>
              <a:spcPts val="0"/>
            </a:spcAft>
            <a:buClrTx/>
            <a:buSzTx/>
            <a:buFontTx/>
            <a:buNone/>
            <a:tabLst/>
            <a:defRPr/>
          </a:pPr>
          <a:r>
            <a:rPr kumimoji="1" lang="en-US" altLang="ja-JP" sz="1400" b="0" i="0" u="none" strike="noStrike" kern="0" cap="none" spc="0" normalizeH="0" baseline="0" noProof="0">
              <a:ln>
                <a:noFill/>
              </a:ln>
              <a:solidFill>
                <a:srgbClr val="FF0000"/>
              </a:solidFill>
              <a:effectLst/>
              <a:uLnTx/>
              <a:uFillTx/>
              <a:latin typeface="HG丸ｺﾞｼｯｸM-PRO" panose="020F0600000000000000" pitchFamily="50" charset="-128"/>
              <a:ea typeface="HG丸ｺﾞｼｯｸM-PRO" panose="020F0600000000000000" pitchFamily="50" charset="-128"/>
              <a:cs typeface="+mn-cs"/>
            </a:rPr>
            <a:t>※3</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247650</xdr:colOff>
      <xdr:row>9</xdr:row>
      <xdr:rowOff>0</xdr:rowOff>
    </xdr:from>
    <xdr:to>
      <xdr:col>11</xdr:col>
      <xdr:colOff>19050</xdr:colOff>
      <xdr:row>10</xdr:row>
      <xdr:rowOff>219075</xdr:rowOff>
    </xdr:to>
    <xdr:sp macro="" textlink="">
      <xdr:nvSpPr>
        <xdr:cNvPr id="2" name="角丸四角形 1"/>
        <xdr:cNvSpPr/>
      </xdr:nvSpPr>
      <xdr:spPr>
        <a:xfrm>
          <a:off x="609600" y="2305050"/>
          <a:ext cx="5972175" cy="466725"/>
        </a:xfrm>
        <a:prstGeom prst="roundRect">
          <a:avLst>
            <a:gd name="adj" fmla="val 2714"/>
          </a:avLst>
        </a:prstGeom>
        <a:noFill/>
        <a:ln w="38100">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247650</xdr:colOff>
      <xdr:row>11</xdr:row>
      <xdr:rowOff>0</xdr:rowOff>
    </xdr:from>
    <xdr:to>
      <xdr:col>11</xdr:col>
      <xdr:colOff>19050</xdr:colOff>
      <xdr:row>12</xdr:row>
      <xdr:rowOff>9525</xdr:rowOff>
    </xdr:to>
    <xdr:sp macro="" textlink="">
      <xdr:nvSpPr>
        <xdr:cNvPr id="3" name="角丸四角形 2"/>
        <xdr:cNvSpPr/>
      </xdr:nvSpPr>
      <xdr:spPr>
        <a:xfrm>
          <a:off x="609600" y="2800350"/>
          <a:ext cx="5972175" cy="257175"/>
        </a:xfrm>
        <a:prstGeom prst="roundRect">
          <a:avLst>
            <a:gd name="adj" fmla="val 2714"/>
          </a:avLst>
        </a:prstGeom>
        <a:noFill/>
        <a:ln w="38100">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1000125</xdr:colOff>
      <xdr:row>7</xdr:row>
      <xdr:rowOff>219075</xdr:rowOff>
    </xdr:from>
    <xdr:to>
      <xdr:col>9</xdr:col>
      <xdr:colOff>85725</xdr:colOff>
      <xdr:row>8</xdr:row>
      <xdr:rowOff>219075</xdr:rowOff>
    </xdr:to>
    <xdr:sp macro="" textlink="">
      <xdr:nvSpPr>
        <xdr:cNvPr id="4" name="テキスト ボックス 3"/>
        <xdr:cNvSpPr txBox="1"/>
      </xdr:nvSpPr>
      <xdr:spPr>
        <a:xfrm>
          <a:off x="4857750" y="2047875"/>
          <a:ext cx="41910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en-US" altLang="ja-JP" sz="1400">
              <a:solidFill>
                <a:srgbClr val="FF0000"/>
              </a:solidFill>
              <a:latin typeface="HG丸ｺﾞｼｯｸM-PRO" panose="020F0600000000000000" pitchFamily="50" charset="-128"/>
              <a:ea typeface="HG丸ｺﾞｼｯｸM-PRO" panose="020F0600000000000000" pitchFamily="50" charset="-128"/>
            </a:rPr>
            <a:t>※</a:t>
          </a:r>
          <a:r>
            <a:rPr kumimoji="1" lang="ja-JP" altLang="en-US" sz="1400">
              <a:solidFill>
                <a:srgbClr val="FF0000"/>
              </a:solidFill>
              <a:latin typeface="HG丸ｺﾞｼｯｸM-PRO" panose="020F0600000000000000" pitchFamily="50" charset="-128"/>
              <a:ea typeface="HG丸ｺﾞｼｯｸM-PRO" panose="020F0600000000000000" pitchFamily="50" charset="-128"/>
            </a:rPr>
            <a:t>１</a:t>
          </a:r>
        </a:p>
      </xdr:txBody>
    </xdr:sp>
    <xdr:clientData/>
  </xdr:twoCellAnchor>
  <xdr:twoCellAnchor>
    <xdr:from>
      <xdr:col>8</xdr:col>
      <xdr:colOff>971550</xdr:colOff>
      <xdr:row>12</xdr:row>
      <xdr:rowOff>38100</xdr:rowOff>
    </xdr:from>
    <xdr:to>
      <xdr:col>9</xdr:col>
      <xdr:colOff>57150</xdr:colOff>
      <xdr:row>13</xdr:row>
      <xdr:rowOff>28575</xdr:rowOff>
    </xdr:to>
    <xdr:sp macro="" textlink="">
      <xdr:nvSpPr>
        <xdr:cNvPr id="5" name="テキスト ボックス 4"/>
        <xdr:cNvSpPr txBox="1"/>
      </xdr:nvSpPr>
      <xdr:spPr>
        <a:xfrm>
          <a:off x="4829175" y="3086100"/>
          <a:ext cx="41910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en-US" altLang="ja-JP" sz="1400">
              <a:solidFill>
                <a:srgbClr val="FF0000"/>
              </a:solidFill>
              <a:latin typeface="HG丸ｺﾞｼｯｸM-PRO" panose="020F0600000000000000" pitchFamily="50" charset="-128"/>
              <a:ea typeface="HG丸ｺﾞｼｯｸM-PRO" panose="020F0600000000000000" pitchFamily="50" charset="-128"/>
            </a:rPr>
            <a:t>※</a:t>
          </a:r>
          <a:r>
            <a:rPr kumimoji="1" lang="ja-JP" altLang="en-US" sz="1400">
              <a:solidFill>
                <a:srgbClr val="FF0000"/>
              </a:solidFill>
              <a:latin typeface="HG丸ｺﾞｼｯｸM-PRO" panose="020F0600000000000000" pitchFamily="50" charset="-128"/>
              <a:ea typeface="HG丸ｺﾞｼｯｸM-PRO" panose="020F0600000000000000" pitchFamily="50" charset="-128"/>
            </a:rPr>
            <a:t>２</a:t>
          </a:r>
        </a:p>
      </xdr:txBody>
    </xdr:sp>
    <xdr:clientData/>
  </xdr:twoCellAnchor>
  <xdr:twoCellAnchor>
    <xdr:from>
      <xdr:col>8</xdr:col>
      <xdr:colOff>57150</xdr:colOff>
      <xdr:row>30</xdr:row>
      <xdr:rowOff>209550</xdr:rowOff>
    </xdr:from>
    <xdr:to>
      <xdr:col>9</xdr:col>
      <xdr:colOff>695325</xdr:colOff>
      <xdr:row>33</xdr:row>
      <xdr:rowOff>38100</xdr:rowOff>
    </xdr:to>
    <xdr:sp macro="" textlink="">
      <xdr:nvSpPr>
        <xdr:cNvPr id="6" name="角丸四角形吹き出し 5"/>
        <xdr:cNvSpPr/>
      </xdr:nvSpPr>
      <xdr:spPr>
        <a:xfrm>
          <a:off x="3914775" y="7715250"/>
          <a:ext cx="1971675" cy="571500"/>
        </a:xfrm>
        <a:prstGeom prst="wedgeRoundRectCallout">
          <a:avLst>
            <a:gd name="adj1" fmla="val -71617"/>
            <a:gd name="adj2" fmla="val 214621"/>
            <a:gd name="adj3" fmla="val 16667"/>
          </a:avLst>
        </a:prstGeom>
        <a:solidFill>
          <a:schemeClr val="bg1"/>
        </a:solidFill>
        <a:ln w="1905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第</a:t>
          </a:r>
          <a:r>
            <a:rPr kumimoji="1" lang="en-US" altLang="ja-JP" sz="1000">
              <a:solidFill>
                <a:sysClr val="windowText" lastClr="000000"/>
              </a:solidFill>
              <a:latin typeface="ＭＳ ゴシック" panose="020B0609070205080204" pitchFamily="49" charset="-128"/>
              <a:ea typeface="ＭＳ ゴシック" panose="020B0609070205080204" pitchFamily="49" charset="-128"/>
            </a:rPr>
            <a:t>20</a:t>
          </a:r>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の３号様式</a:t>
          </a:r>
          <a:endParaRPr kumimoji="1" lang="en-US" altLang="ja-JP" sz="10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１．人件費の（育成支援体制強化加算補助経費）と一致</a:t>
          </a:r>
          <a:endParaRPr kumimoji="1" lang="en-US" altLang="ja-JP" sz="10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8</xdr:col>
      <xdr:colOff>457200</xdr:colOff>
      <xdr:row>34</xdr:row>
      <xdr:rowOff>200025</xdr:rowOff>
    </xdr:from>
    <xdr:to>
      <xdr:col>10</xdr:col>
      <xdr:colOff>9525</xdr:colOff>
      <xdr:row>37</xdr:row>
      <xdr:rowOff>38100</xdr:rowOff>
    </xdr:to>
    <xdr:sp macro="" textlink="">
      <xdr:nvSpPr>
        <xdr:cNvPr id="7" name="角丸四角形吹き出し 6"/>
        <xdr:cNvSpPr/>
      </xdr:nvSpPr>
      <xdr:spPr>
        <a:xfrm>
          <a:off x="4314825" y="8696325"/>
          <a:ext cx="1971675" cy="571500"/>
        </a:xfrm>
        <a:prstGeom prst="wedgeRoundRectCallout">
          <a:avLst>
            <a:gd name="adj1" fmla="val -78863"/>
            <a:gd name="adj2" fmla="val 104621"/>
            <a:gd name="adj3" fmla="val 16667"/>
          </a:avLst>
        </a:prstGeom>
        <a:solidFill>
          <a:schemeClr val="bg1"/>
        </a:solidFill>
        <a:ln w="1905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第</a:t>
          </a:r>
          <a:r>
            <a:rPr kumimoji="1" lang="en-US" altLang="ja-JP" sz="1000">
              <a:solidFill>
                <a:sysClr val="windowText" lastClr="000000"/>
              </a:solidFill>
              <a:latin typeface="ＭＳ ゴシック" panose="020B0609070205080204" pitchFamily="49" charset="-128"/>
              <a:ea typeface="ＭＳ ゴシック" panose="020B0609070205080204" pitchFamily="49" charset="-128"/>
            </a:rPr>
            <a:t>20</a:t>
          </a:r>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の３号様式</a:t>
          </a:r>
          <a:endParaRPr kumimoji="1" lang="en-US" altLang="ja-JP" sz="10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２．管理運営費の（育成支援体制強化加算補助経費）と一致</a:t>
          </a:r>
          <a:endParaRPr kumimoji="1" lang="en-US" altLang="ja-JP" sz="10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6</xdr:col>
      <xdr:colOff>457200</xdr:colOff>
      <xdr:row>42</xdr:row>
      <xdr:rowOff>95250</xdr:rowOff>
    </xdr:from>
    <xdr:to>
      <xdr:col>8</xdr:col>
      <xdr:colOff>1228724</xdr:colOff>
      <xdr:row>45</xdr:row>
      <xdr:rowOff>76200</xdr:rowOff>
    </xdr:to>
    <xdr:sp macro="" textlink="">
      <xdr:nvSpPr>
        <xdr:cNvPr id="8" name="角丸四角形吹き出し 7"/>
        <xdr:cNvSpPr/>
      </xdr:nvSpPr>
      <xdr:spPr>
        <a:xfrm>
          <a:off x="3362325" y="10753725"/>
          <a:ext cx="1724024" cy="457200"/>
        </a:xfrm>
        <a:prstGeom prst="wedgeRoundRectCallout">
          <a:avLst>
            <a:gd name="adj1" fmla="val -47371"/>
            <a:gd name="adj2" fmla="val -72463"/>
            <a:gd name="adj3" fmla="val 16667"/>
          </a:avLst>
        </a:prstGeom>
        <a:solidFill>
          <a:schemeClr val="bg1"/>
        </a:solidFill>
        <a:ln w="1905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第</a:t>
          </a:r>
          <a:r>
            <a:rPr kumimoji="1" lang="en-US" altLang="ja-JP" sz="1000">
              <a:solidFill>
                <a:sysClr val="windowText" lastClr="000000"/>
              </a:solidFill>
              <a:latin typeface="ＭＳ ゴシック" panose="020B0609070205080204" pitchFamily="49" charset="-128"/>
              <a:ea typeface="ＭＳ ゴシック" panose="020B0609070205080204" pitchFamily="49" charset="-128"/>
            </a:rPr>
            <a:t>20</a:t>
          </a:r>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の２号様式</a:t>
          </a:r>
          <a:endParaRPr kumimoji="1" lang="en-US" altLang="ja-JP" sz="10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戻入額内訳</a:t>
          </a:r>
          <a:r>
            <a:rPr kumimoji="1" lang="en-US" altLang="ja-JP" sz="10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の⑥と一致</a:t>
          </a:r>
          <a:endParaRPr kumimoji="1" lang="en-US" altLang="ja-JP" sz="10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23</xdr:col>
      <xdr:colOff>47625</xdr:colOff>
      <xdr:row>7</xdr:row>
      <xdr:rowOff>52917</xdr:rowOff>
    </xdr:from>
    <xdr:to>
      <xdr:col>24</xdr:col>
      <xdr:colOff>232833</xdr:colOff>
      <xdr:row>7</xdr:row>
      <xdr:rowOff>349251</xdr:rowOff>
    </xdr:to>
    <xdr:sp macro="" textlink="">
      <xdr:nvSpPr>
        <xdr:cNvPr id="2" name="大かっこ 1"/>
        <xdr:cNvSpPr/>
      </xdr:nvSpPr>
      <xdr:spPr>
        <a:xfrm>
          <a:off x="11340042" y="1756834"/>
          <a:ext cx="1232958" cy="296334"/>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31751</xdr:colOff>
      <xdr:row>6</xdr:row>
      <xdr:rowOff>52916</xdr:rowOff>
    </xdr:from>
    <xdr:to>
      <xdr:col>2</xdr:col>
      <xdr:colOff>1418168</xdr:colOff>
      <xdr:row>17</xdr:row>
      <xdr:rowOff>328082</xdr:rowOff>
    </xdr:to>
    <xdr:sp macro="" textlink="">
      <xdr:nvSpPr>
        <xdr:cNvPr id="3" name="角丸四角形 2"/>
        <xdr:cNvSpPr/>
      </xdr:nvSpPr>
      <xdr:spPr>
        <a:xfrm>
          <a:off x="455084" y="1269999"/>
          <a:ext cx="1386417" cy="4402666"/>
        </a:xfrm>
        <a:prstGeom prst="roundRect">
          <a:avLst>
            <a:gd name="adj" fmla="val 2714"/>
          </a:avLst>
        </a:prstGeom>
        <a:noFill/>
        <a:ln w="38100">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10583</xdr:colOff>
      <xdr:row>6</xdr:row>
      <xdr:rowOff>52916</xdr:rowOff>
    </xdr:from>
    <xdr:to>
      <xdr:col>14</xdr:col>
      <xdr:colOff>359835</xdr:colOff>
      <xdr:row>17</xdr:row>
      <xdr:rowOff>328082</xdr:rowOff>
    </xdr:to>
    <xdr:sp macro="" textlink="">
      <xdr:nvSpPr>
        <xdr:cNvPr id="4" name="角丸四角形 3"/>
        <xdr:cNvSpPr/>
      </xdr:nvSpPr>
      <xdr:spPr>
        <a:xfrm>
          <a:off x="1905000" y="1269999"/>
          <a:ext cx="4773085" cy="4402666"/>
        </a:xfrm>
        <a:prstGeom prst="roundRect">
          <a:avLst>
            <a:gd name="adj" fmla="val 2714"/>
          </a:avLst>
        </a:prstGeom>
        <a:noFill/>
        <a:ln w="38100">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656168</xdr:colOff>
      <xdr:row>4</xdr:row>
      <xdr:rowOff>190500</xdr:rowOff>
    </xdr:from>
    <xdr:to>
      <xdr:col>2</xdr:col>
      <xdr:colOff>1075268</xdr:colOff>
      <xdr:row>5</xdr:row>
      <xdr:rowOff>142875</xdr:rowOff>
    </xdr:to>
    <xdr:sp macro="" textlink="">
      <xdr:nvSpPr>
        <xdr:cNvPr id="5" name="テキスト ボックス 4"/>
        <xdr:cNvSpPr txBox="1"/>
      </xdr:nvSpPr>
      <xdr:spPr>
        <a:xfrm>
          <a:off x="1079501" y="931333"/>
          <a:ext cx="41910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en-US" altLang="ja-JP" sz="1400">
              <a:solidFill>
                <a:srgbClr val="FF0000"/>
              </a:solidFill>
              <a:latin typeface="HG丸ｺﾞｼｯｸM-PRO" panose="020F0600000000000000" pitchFamily="50" charset="-128"/>
              <a:ea typeface="HG丸ｺﾞｼｯｸM-PRO" panose="020F0600000000000000" pitchFamily="50" charset="-128"/>
            </a:rPr>
            <a:t>※</a:t>
          </a:r>
          <a:r>
            <a:rPr kumimoji="1" lang="ja-JP" altLang="en-US" sz="1400">
              <a:solidFill>
                <a:srgbClr val="FF0000"/>
              </a:solidFill>
              <a:latin typeface="HG丸ｺﾞｼｯｸM-PRO" panose="020F0600000000000000" pitchFamily="50" charset="-128"/>
              <a:ea typeface="HG丸ｺﾞｼｯｸM-PRO" panose="020F0600000000000000" pitchFamily="50" charset="-128"/>
            </a:rPr>
            <a:t>２</a:t>
          </a:r>
        </a:p>
      </xdr:txBody>
    </xdr:sp>
    <xdr:clientData/>
  </xdr:twoCellAnchor>
  <xdr:twoCellAnchor>
    <xdr:from>
      <xdr:col>8</xdr:col>
      <xdr:colOff>116418</xdr:colOff>
      <xdr:row>4</xdr:row>
      <xdr:rowOff>190500</xdr:rowOff>
    </xdr:from>
    <xdr:to>
      <xdr:col>9</xdr:col>
      <xdr:colOff>133351</xdr:colOff>
      <xdr:row>5</xdr:row>
      <xdr:rowOff>142875</xdr:rowOff>
    </xdr:to>
    <xdr:sp macro="" textlink="">
      <xdr:nvSpPr>
        <xdr:cNvPr id="6" name="テキスト ボックス 5"/>
        <xdr:cNvSpPr txBox="1"/>
      </xdr:nvSpPr>
      <xdr:spPr>
        <a:xfrm>
          <a:off x="4021668" y="931333"/>
          <a:ext cx="41910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en-US" altLang="ja-JP" sz="1400">
              <a:solidFill>
                <a:srgbClr val="FF0000"/>
              </a:solidFill>
              <a:latin typeface="HG丸ｺﾞｼｯｸM-PRO" panose="020F0600000000000000" pitchFamily="50" charset="-128"/>
              <a:ea typeface="HG丸ｺﾞｼｯｸM-PRO" panose="020F0600000000000000" pitchFamily="50" charset="-128"/>
            </a:rPr>
            <a:t>※</a:t>
          </a:r>
          <a:r>
            <a:rPr kumimoji="1" lang="ja-JP" altLang="en-US" sz="1400">
              <a:solidFill>
                <a:srgbClr val="FF0000"/>
              </a:solidFill>
              <a:latin typeface="HG丸ｺﾞｼｯｸM-PRO" panose="020F0600000000000000" pitchFamily="50" charset="-128"/>
              <a:ea typeface="HG丸ｺﾞｼｯｸM-PRO" panose="020F0600000000000000" pitchFamily="50" charset="-128"/>
            </a:rPr>
            <a:t>３</a:t>
          </a:r>
        </a:p>
      </xdr:txBody>
    </xdr:sp>
    <xdr:clientData/>
  </xdr:twoCellAnchor>
  <xdr:twoCellAnchor>
    <xdr:from>
      <xdr:col>17</xdr:col>
      <xdr:colOff>52917</xdr:colOff>
      <xdr:row>7</xdr:row>
      <xdr:rowOff>0</xdr:rowOff>
    </xdr:from>
    <xdr:to>
      <xdr:col>18</xdr:col>
      <xdr:colOff>254001</xdr:colOff>
      <xdr:row>17</xdr:row>
      <xdr:rowOff>296333</xdr:rowOff>
    </xdr:to>
    <xdr:sp macro="" textlink="">
      <xdr:nvSpPr>
        <xdr:cNvPr id="7" name="角丸四角形 6"/>
        <xdr:cNvSpPr/>
      </xdr:nvSpPr>
      <xdr:spPr>
        <a:xfrm>
          <a:off x="7916334" y="1545167"/>
          <a:ext cx="1058334" cy="4095749"/>
        </a:xfrm>
        <a:prstGeom prst="roundRect">
          <a:avLst>
            <a:gd name="adj" fmla="val 2714"/>
          </a:avLst>
        </a:prstGeom>
        <a:noFill/>
        <a:ln w="38100">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63500</xdr:colOff>
      <xdr:row>7</xdr:row>
      <xdr:rowOff>0</xdr:rowOff>
    </xdr:from>
    <xdr:to>
      <xdr:col>20</xdr:col>
      <xdr:colOff>264584</xdr:colOff>
      <xdr:row>17</xdr:row>
      <xdr:rowOff>296333</xdr:rowOff>
    </xdr:to>
    <xdr:sp macro="" textlink="">
      <xdr:nvSpPr>
        <xdr:cNvPr id="8" name="角丸四角形 7"/>
        <xdr:cNvSpPr/>
      </xdr:nvSpPr>
      <xdr:spPr>
        <a:xfrm>
          <a:off x="9069917" y="1545167"/>
          <a:ext cx="1058334" cy="4095749"/>
        </a:xfrm>
        <a:prstGeom prst="roundRect">
          <a:avLst>
            <a:gd name="adj" fmla="val 2714"/>
          </a:avLst>
        </a:prstGeom>
        <a:noFill/>
        <a:ln w="38100">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306918</xdr:colOff>
      <xdr:row>6</xdr:row>
      <xdr:rowOff>63500</xdr:rowOff>
    </xdr:from>
    <xdr:to>
      <xdr:col>17</xdr:col>
      <xdr:colOff>726018</xdr:colOff>
      <xdr:row>6</xdr:row>
      <xdr:rowOff>301625</xdr:rowOff>
    </xdr:to>
    <xdr:sp macro="" textlink="">
      <xdr:nvSpPr>
        <xdr:cNvPr id="9" name="テキスト ボックス 8"/>
        <xdr:cNvSpPr txBox="1"/>
      </xdr:nvSpPr>
      <xdr:spPr>
        <a:xfrm>
          <a:off x="8170335" y="1280583"/>
          <a:ext cx="41910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en-US" altLang="ja-JP" sz="1400">
              <a:solidFill>
                <a:srgbClr val="FF0000"/>
              </a:solidFill>
              <a:latin typeface="HG丸ｺﾞｼｯｸM-PRO" panose="020F0600000000000000" pitchFamily="50" charset="-128"/>
              <a:ea typeface="HG丸ｺﾞｼｯｸM-PRO" panose="020F0600000000000000" pitchFamily="50" charset="-128"/>
            </a:rPr>
            <a:t>※</a:t>
          </a:r>
          <a:r>
            <a:rPr kumimoji="1" lang="ja-JP" altLang="en-US" sz="1400">
              <a:solidFill>
                <a:srgbClr val="FF0000"/>
              </a:solidFill>
              <a:latin typeface="HG丸ｺﾞｼｯｸM-PRO" panose="020F0600000000000000" pitchFamily="50" charset="-128"/>
              <a:ea typeface="HG丸ｺﾞｼｯｸM-PRO" panose="020F0600000000000000" pitchFamily="50" charset="-128"/>
            </a:rPr>
            <a:t>４</a:t>
          </a:r>
        </a:p>
      </xdr:txBody>
    </xdr:sp>
    <xdr:clientData/>
  </xdr:twoCellAnchor>
  <xdr:twoCellAnchor>
    <xdr:from>
      <xdr:col>19</xdr:col>
      <xdr:colOff>529168</xdr:colOff>
      <xdr:row>6</xdr:row>
      <xdr:rowOff>63500</xdr:rowOff>
    </xdr:from>
    <xdr:to>
      <xdr:col>20</xdr:col>
      <xdr:colOff>91018</xdr:colOff>
      <xdr:row>6</xdr:row>
      <xdr:rowOff>301625</xdr:rowOff>
    </xdr:to>
    <xdr:sp macro="" textlink="">
      <xdr:nvSpPr>
        <xdr:cNvPr id="10" name="テキスト ボックス 9"/>
        <xdr:cNvSpPr txBox="1"/>
      </xdr:nvSpPr>
      <xdr:spPr>
        <a:xfrm>
          <a:off x="9535585" y="1280583"/>
          <a:ext cx="41910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en-US" altLang="ja-JP" sz="1400">
              <a:solidFill>
                <a:srgbClr val="FF0000"/>
              </a:solidFill>
              <a:latin typeface="HG丸ｺﾞｼｯｸM-PRO" panose="020F0600000000000000" pitchFamily="50" charset="-128"/>
              <a:ea typeface="HG丸ｺﾞｼｯｸM-PRO" panose="020F0600000000000000" pitchFamily="50" charset="-128"/>
            </a:rPr>
            <a:t>※</a:t>
          </a:r>
          <a:r>
            <a:rPr kumimoji="1" lang="ja-JP" altLang="en-US" sz="1400">
              <a:solidFill>
                <a:srgbClr val="FF0000"/>
              </a:solidFill>
              <a:latin typeface="HG丸ｺﾞｼｯｸM-PRO" panose="020F0600000000000000" pitchFamily="50" charset="-128"/>
              <a:ea typeface="HG丸ｺﾞｼｯｸM-PRO" panose="020F0600000000000000" pitchFamily="50" charset="-128"/>
            </a:rPr>
            <a:t>５</a:t>
          </a:r>
        </a:p>
      </xdr:txBody>
    </xdr:sp>
    <xdr:clientData/>
  </xdr:twoCellAnchor>
  <xdr:twoCellAnchor>
    <xdr:from>
      <xdr:col>21</xdr:col>
      <xdr:colOff>74084</xdr:colOff>
      <xdr:row>3</xdr:row>
      <xdr:rowOff>148168</xdr:rowOff>
    </xdr:from>
    <xdr:to>
      <xdr:col>24</xdr:col>
      <xdr:colOff>95251</xdr:colOff>
      <xdr:row>5</xdr:row>
      <xdr:rowOff>52919</xdr:rowOff>
    </xdr:to>
    <xdr:sp macro="" textlink="">
      <xdr:nvSpPr>
        <xdr:cNvPr id="13" name="角丸四角形 12"/>
        <xdr:cNvSpPr/>
      </xdr:nvSpPr>
      <xdr:spPr>
        <a:xfrm>
          <a:off x="10223501" y="719668"/>
          <a:ext cx="2211917" cy="359834"/>
        </a:xfrm>
        <a:prstGeom prst="roundRect">
          <a:avLst>
            <a:gd name="adj" fmla="val 2714"/>
          </a:avLst>
        </a:prstGeom>
        <a:noFill/>
        <a:ln w="38100">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730251</xdr:colOff>
      <xdr:row>2</xdr:row>
      <xdr:rowOff>148167</xdr:rowOff>
    </xdr:from>
    <xdr:to>
      <xdr:col>24</xdr:col>
      <xdr:colOff>101601</xdr:colOff>
      <xdr:row>3</xdr:row>
      <xdr:rowOff>100542</xdr:rowOff>
    </xdr:to>
    <xdr:sp macro="" textlink="">
      <xdr:nvSpPr>
        <xdr:cNvPr id="14" name="テキスト ボックス 13"/>
        <xdr:cNvSpPr txBox="1"/>
      </xdr:nvSpPr>
      <xdr:spPr>
        <a:xfrm>
          <a:off x="12022668" y="433917"/>
          <a:ext cx="41910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en-US" altLang="ja-JP" sz="1400">
              <a:solidFill>
                <a:srgbClr val="FF0000"/>
              </a:solidFill>
              <a:latin typeface="HG丸ｺﾞｼｯｸM-PRO" panose="020F0600000000000000" pitchFamily="50" charset="-128"/>
              <a:ea typeface="HG丸ｺﾞｼｯｸM-PRO" panose="020F0600000000000000" pitchFamily="50" charset="-128"/>
            </a:rPr>
            <a:t>※</a:t>
          </a:r>
          <a:r>
            <a:rPr kumimoji="1" lang="ja-JP" altLang="en-US" sz="1400">
              <a:solidFill>
                <a:srgbClr val="FF0000"/>
              </a:solidFill>
              <a:latin typeface="HG丸ｺﾞｼｯｸM-PRO" panose="020F0600000000000000" pitchFamily="50" charset="-128"/>
              <a:ea typeface="HG丸ｺﾞｼｯｸM-PRO" panose="020F0600000000000000" pitchFamily="50" charset="-128"/>
            </a:rPr>
            <a:t>１</a:t>
          </a:r>
        </a:p>
      </xdr:txBody>
    </xdr:sp>
    <xdr:clientData/>
  </xdr:twoCellAnchor>
  <xdr:twoCellAnchor>
    <xdr:from>
      <xdr:col>17</xdr:col>
      <xdr:colOff>571499</xdr:colOff>
      <xdr:row>21</xdr:row>
      <xdr:rowOff>42333</xdr:rowOff>
    </xdr:from>
    <xdr:to>
      <xdr:col>21</xdr:col>
      <xdr:colOff>264582</xdr:colOff>
      <xdr:row>23</xdr:row>
      <xdr:rowOff>275167</xdr:rowOff>
    </xdr:to>
    <xdr:sp macro="" textlink="">
      <xdr:nvSpPr>
        <xdr:cNvPr id="15" name="角丸四角形吹き出し 14"/>
        <xdr:cNvSpPr/>
      </xdr:nvSpPr>
      <xdr:spPr>
        <a:xfrm>
          <a:off x="8434916" y="6635750"/>
          <a:ext cx="1979083" cy="825500"/>
        </a:xfrm>
        <a:prstGeom prst="wedgeRoundRectCallout">
          <a:avLst>
            <a:gd name="adj1" fmla="val -72540"/>
            <a:gd name="adj2" fmla="val 36797"/>
            <a:gd name="adj3" fmla="val 16667"/>
          </a:avLst>
        </a:prstGeom>
        <a:solidFill>
          <a:schemeClr val="bg1"/>
        </a:solidFill>
        <a:ln w="1905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第</a:t>
          </a:r>
          <a:r>
            <a:rPr kumimoji="1" lang="en-US" altLang="ja-JP" sz="1000">
              <a:solidFill>
                <a:sysClr val="windowText" lastClr="000000"/>
              </a:solidFill>
              <a:latin typeface="ＭＳ ゴシック" panose="020B0609070205080204" pitchFamily="49" charset="-128"/>
              <a:ea typeface="ＭＳ ゴシック" panose="020B0609070205080204" pitchFamily="49" charset="-128"/>
            </a:rPr>
            <a:t>20</a:t>
          </a:r>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の２号様式</a:t>
          </a:r>
          <a:endParaRPr kumimoji="1" lang="en-US" altLang="ja-JP" sz="10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戻入額内訳</a:t>
          </a:r>
          <a:r>
            <a:rPr kumimoji="1" lang="en-US" altLang="ja-JP" sz="10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の⑦と一致</a:t>
          </a:r>
          <a:endParaRPr kumimoji="1" lang="en-US" altLang="ja-JP" sz="10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u="sng">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u="sng">
              <a:solidFill>
                <a:sysClr val="windowText" lastClr="000000"/>
              </a:solidFill>
              <a:latin typeface="ＭＳ ゴシック" panose="020B0609070205080204" pitchFamily="49" charset="-128"/>
              <a:ea typeface="ＭＳ ゴシック" panose="020B0609070205080204" pitchFamily="49" charset="-128"/>
            </a:rPr>
            <a:t>支援単位が複数ある場合は、それぞれ合計した金額と一致</a:t>
          </a:r>
          <a:endParaRPr kumimoji="1" lang="en-US" altLang="ja-JP" sz="1000" u="sng">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13</xdr:col>
      <xdr:colOff>338666</xdr:colOff>
      <xdr:row>23</xdr:row>
      <xdr:rowOff>21169</xdr:rowOff>
    </xdr:from>
    <xdr:to>
      <xdr:col>17</xdr:col>
      <xdr:colOff>21165</xdr:colOff>
      <xdr:row>24</xdr:row>
      <xdr:rowOff>42335</xdr:rowOff>
    </xdr:to>
    <xdr:sp macro="" textlink="">
      <xdr:nvSpPr>
        <xdr:cNvPr id="16" name="角丸四角形 15"/>
        <xdr:cNvSpPr/>
      </xdr:nvSpPr>
      <xdr:spPr>
        <a:xfrm>
          <a:off x="6254749" y="7207252"/>
          <a:ext cx="1629833" cy="317500"/>
        </a:xfrm>
        <a:prstGeom prst="roundRect">
          <a:avLst>
            <a:gd name="adj" fmla="val 2714"/>
          </a:avLst>
        </a:prstGeom>
        <a:noFill/>
        <a:ln w="38100">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17</xdr:col>
      <xdr:colOff>180975</xdr:colOff>
      <xdr:row>7</xdr:row>
      <xdr:rowOff>209550</xdr:rowOff>
    </xdr:from>
    <xdr:to>
      <xdr:col>34</xdr:col>
      <xdr:colOff>38100</xdr:colOff>
      <xdr:row>9</xdr:row>
      <xdr:rowOff>19051</xdr:rowOff>
    </xdr:to>
    <xdr:sp macro="" textlink="">
      <xdr:nvSpPr>
        <xdr:cNvPr id="2" name="角丸四角形 1"/>
        <xdr:cNvSpPr/>
      </xdr:nvSpPr>
      <xdr:spPr>
        <a:xfrm>
          <a:off x="3581400" y="2095500"/>
          <a:ext cx="3257550" cy="276226"/>
        </a:xfrm>
        <a:prstGeom prst="roundRect">
          <a:avLst>
            <a:gd name="adj" fmla="val 2714"/>
          </a:avLst>
        </a:prstGeom>
        <a:noFill/>
        <a:ln w="38100">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32</xdr:col>
      <xdr:colOff>95250</xdr:colOff>
      <xdr:row>6</xdr:row>
      <xdr:rowOff>85725</xdr:rowOff>
    </xdr:from>
    <xdr:to>
      <xdr:col>34</xdr:col>
      <xdr:colOff>114300</xdr:colOff>
      <xdr:row>7</xdr:row>
      <xdr:rowOff>133350</xdr:rowOff>
    </xdr:to>
    <xdr:sp macro="" textlink="">
      <xdr:nvSpPr>
        <xdr:cNvPr id="3" name="テキスト ボックス 2"/>
        <xdr:cNvSpPr txBox="1"/>
      </xdr:nvSpPr>
      <xdr:spPr>
        <a:xfrm>
          <a:off x="6496050" y="1781175"/>
          <a:ext cx="41910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en-US" altLang="ja-JP" sz="1400">
              <a:solidFill>
                <a:srgbClr val="FF0000"/>
              </a:solidFill>
              <a:latin typeface="HG丸ｺﾞｼｯｸM-PRO" panose="020F0600000000000000" pitchFamily="50" charset="-128"/>
              <a:ea typeface="HG丸ｺﾞｼｯｸM-PRO" panose="020F0600000000000000" pitchFamily="50" charset="-128"/>
            </a:rPr>
            <a:t>※</a:t>
          </a:r>
          <a:r>
            <a:rPr kumimoji="1" lang="ja-JP" altLang="en-US" sz="1400">
              <a:solidFill>
                <a:srgbClr val="FF0000"/>
              </a:solidFill>
              <a:latin typeface="HG丸ｺﾞｼｯｸM-PRO" panose="020F0600000000000000" pitchFamily="50" charset="-128"/>
              <a:ea typeface="HG丸ｺﾞｼｯｸM-PRO" panose="020F0600000000000000" pitchFamily="50" charset="-128"/>
            </a:rPr>
            <a:t>１</a:t>
          </a:r>
        </a:p>
      </xdr:txBody>
    </xdr:sp>
    <xdr:clientData/>
  </xdr:twoCellAnchor>
  <xdr:twoCellAnchor>
    <xdr:from>
      <xdr:col>17</xdr:col>
      <xdr:colOff>180975</xdr:colOff>
      <xdr:row>9</xdr:row>
      <xdr:rowOff>38100</xdr:rowOff>
    </xdr:from>
    <xdr:to>
      <xdr:col>34</xdr:col>
      <xdr:colOff>38100</xdr:colOff>
      <xdr:row>10</xdr:row>
      <xdr:rowOff>19050</xdr:rowOff>
    </xdr:to>
    <xdr:sp macro="" textlink="">
      <xdr:nvSpPr>
        <xdr:cNvPr id="4" name="角丸四角形 3"/>
        <xdr:cNvSpPr/>
      </xdr:nvSpPr>
      <xdr:spPr>
        <a:xfrm>
          <a:off x="3581400" y="2390775"/>
          <a:ext cx="3257550" cy="219075"/>
        </a:xfrm>
        <a:prstGeom prst="roundRect">
          <a:avLst>
            <a:gd name="adj" fmla="val 2714"/>
          </a:avLst>
        </a:prstGeom>
        <a:noFill/>
        <a:ln w="38100">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32</xdr:col>
      <xdr:colOff>95250</xdr:colOff>
      <xdr:row>10</xdr:row>
      <xdr:rowOff>76200</xdr:rowOff>
    </xdr:from>
    <xdr:to>
      <xdr:col>34</xdr:col>
      <xdr:colOff>114300</xdr:colOff>
      <xdr:row>11</xdr:row>
      <xdr:rowOff>123825</xdr:rowOff>
    </xdr:to>
    <xdr:sp macro="" textlink="">
      <xdr:nvSpPr>
        <xdr:cNvPr id="5" name="テキスト ボックス 4"/>
        <xdr:cNvSpPr txBox="1"/>
      </xdr:nvSpPr>
      <xdr:spPr>
        <a:xfrm>
          <a:off x="6496050" y="2667000"/>
          <a:ext cx="41910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en-US" altLang="ja-JP" sz="1400">
              <a:solidFill>
                <a:srgbClr val="FF0000"/>
              </a:solidFill>
              <a:latin typeface="HG丸ｺﾞｼｯｸM-PRO" panose="020F0600000000000000" pitchFamily="50" charset="-128"/>
              <a:ea typeface="HG丸ｺﾞｼｯｸM-PRO" panose="020F0600000000000000" pitchFamily="50" charset="-128"/>
            </a:rPr>
            <a:t>※2</a:t>
          </a:r>
          <a:endParaRPr kumimoji="1" lang="ja-JP" altLang="en-US" sz="1400">
            <a:solidFill>
              <a:srgbClr val="FF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17</xdr:col>
      <xdr:colOff>180975</xdr:colOff>
      <xdr:row>12</xdr:row>
      <xdr:rowOff>0</xdr:rowOff>
    </xdr:from>
    <xdr:to>
      <xdr:col>34</xdr:col>
      <xdr:colOff>38100</xdr:colOff>
      <xdr:row>15</xdr:row>
      <xdr:rowOff>0</xdr:rowOff>
    </xdr:to>
    <xdr:sp macro="" textlink="">
      <xdr:nvSpPr>
        <xdr:cNvPr id="6" name="角丸四角形 5"/>
        <xdr:cNvSpPr/>
      </xdr:nvSpPr>
      <xdr:spPr>
        <a:xfrm>
          <a:off x="3581400" y="3009900"/>
          <a:ext cx="3257550" cy="609600"/>
        </a:xfrm>
        <a:prstGeom prst="roundRect">
          <a:avLst>
            <a:gd name="adj" fmla="val 2714"/>
          </a:avLst>
        </a:prstGeom>
        <a:noFill/>
        <a:ln w="38100">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38100</xdr:colOff>
      <xdr:row>12</xdr:row>
      <xdr:rowOff>219075</xdr:rowOff>
    </xdr:from>
    <xdr:to>
      <xdr:col>27</xdr:col>
      <xdr:colOff>57150</xdr:colOff>
      <xdr:row>14</xdr:row>
      <xdr:rowOff>38100</xdr:rowOff>
    </xdr:to>
    <xdr:sp macro="" textlink="">
      <xdr:nvSpPr>
        <xdr:cNvPr id="7" name="テキスト ボックス 6"/>
        <xdr:cNvSpPr txBox="1"/>
      </xdr:nvSpPr>
      <xdr:spPr>
        <a:xfrm>
          <a:off x="5038725" y="3228975"/>
          <a:ext cx="41910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en-US" altLang="ja-JP" sz="1400">
              <a:solidFill>
                <a:srgbClr val="FF0000"/>
              </a:solidFill>
              <a:latin typeface="HG丸ｺﾞｼｯｸM-PRO" panose="020F0600000000000000" pitchFamily="50" charset="-128"/>
              <a:ea typeface="HG丸ｺﾞｼｯｸM-PRO" panose="020F0600000000000000" pitchFamily="50" charset="-128"/>
            </a:rPr>
            <a:t>※3</a:t>
          </a:r>
          <a:endParaRPr kumimoji="1" lang="ja-JP" altLang="en-US" sz="1400">
            <a:solidFill>
              <a:srgbClr val="FF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17</xdr:col>
      <xdr:colOff>180975</xdr:colOff>
      <xdr:row>15</xdr:row>
      <xdr:rowOff>38100</xdr:rowOff>
    </xdr:from>
    <xdr:to>
      <xdr:col>34</xdr:col>
      <xdr:colOff>38100</xdr:colOff>
      <xdr:row>17</xdr:row>
      <xdr:rowOff>0</xdr:rowOff>
    </xdr:to>
    <xdr:sp macro="" textlink="">
      <xdr:nvSpPr>
        <xdr:cNvPr id="8" name="角丸四角形 7"/>
        <xdr:cNvSpPr/>
      </xdr:nvSpPr>
      <xdr:spPr>
        <a:xfrm>
          <a:off x="3581400" y="3657600"/>
          <a:ext cx="3257550" cy="419100"/>
        </a:xfrm>
        <a:prstGeom prst="roundRect">
          <a:avLst>
            <a:gd name="adj" fmla="val 2714"/>
          </a:avLst>
        </a:prstGeom>
        <a:noFill/>
        <a:ln w="38100">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38100</xdr:colOff>
      <xdr:row>15</xdr:row>
      <xdr:rowOff>104775</xdr:rowOff>
    </xdr:from>
    <xdr:to>
      <xdr:col>27</xdr:col>
      <xdr:colOff>57150</xdr:colOff>
      <xdr:row>16</xdr:row>
      <xdr:rowOff>114300</xdr:rowOff>
    </xdr:to>
    <xdr:sp macro="" textlink="">
      <xdr:nvSpPr>
        <xdr:cNvPr id="9" name="テキスト ボックス 8"/>
        <xdr:cNvSpPr txBox="1"/>
      </xdr:nvSpPr>
      <xdr:spPr>
        <a:xfrm>
          <a:off x="5038725" y="3724275"/>
          <a:ext cx="41910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en-US" altLang="ja-JP" sz="1400">
              <a:solidFill>
                <a:srgbClr val="FF0000"/>
              </a:solidFill>
              <a:latin typeface="HG丸ｺﾞｼｯｸM-PRO" panose="020F0600000000000000" pitchFamily="50" charset="-128"/>
              <a:ea typeface="HG丸ｺﾞｼｯｸM-PRO" panose="020F0600000000000000" pitchFamily="50" charset="-128"/>
            </a:rPr>
            <a:t>※4</a:t>
          </a:r>
          <a:endParaRPr kumimoji="1" lang="ja-JP" altLang="en-US" sz="1400">
            <a:solidFill>
              <a:srgbClr val="FF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27</xdr:col>
      <xdr:colOff>0</xdr:colOff>
      <xdr:row>19</xdr:row>
      <xdr:rowOff>219075</xdr:rowOff>
    </xdr:from>
    <xdr:to>
      <xdr:col>34</xdr:col>
      <xdr:colOff>28575</xdr:colOff>
      <xdr:row>21</xdr:row>
      <xdr:rowOff>228600</xdr:rowOff>
    </xdr:to>
    <xdr:sp macro="" textlink="">
      <xdr:nvSpPr>
        <xdr:cNvPr id="10" name="角丸四角形 9"/>
        <xdr:cNvSpPr/>
      </xdr:nvSpPr>
      <xdr:spPr>
        <a:xfrm>
          <a:off x="5400675" y="4772025"/>
          <a:ext cx="1428750" cy="647700"/>
        </a:xfrm>
        <a:prstGeom prst="roundRect">
          <a:avLst>
            <a:gd name="adj" fmla="val 2714"/>
          </a:avLst>
        </a:prstGeom>
        <a:noFill/>
        <a:ln w="38100">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33</xdr:col>
      <xdr:colOff>57150</xdr:colOff>
      <xdr:row>18</xdr:row>
      <xdr:rowOff>142875</xdr:rowOff>
    </xdr:from>
    <xdr:to>
      <xdr:col>35</xdr:col>
      <xdr:colOff>76200</xdr:colOff>
      <xdr:row>19</xdr:row>
      <xdr:rowOff>190500</xdr:rowOff>
    </xdr:to>
    <xdr:sp macro="" textlink="">
      <xdr:nvSpPr>
        <xdr:cNvPr id="11" name="テキスト ボックス 10"/>
        <xdr:cNvSpPr txBox="1"/>
      </xdr:nvSpPr>
      <xdr:spPr>
        <a:xfrm>
          <a:off x="6657975" y="4505325"/>
          <a:ext cx="41910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en-US" altLang="ja-JP" sz="1400">
              <a:solidFill>
                <a:srgbClr val="FF0000"/>
              </a:solidFill>
              <a:latin typeface="HG丸ｺﾞｼｯｸM-PRO" panose="020F0600000000000000" pitchFamily="50" charset="-128"/>
              <a:ea typeface="HG丸ｺﾞｼｯｸM-PRO" panose="020F0600000000000000" pitchFamily="50" charset="-128"/>
            </a:rPr>
            <a:t>※5</a:t>
          </a:r>
          <a:endParaRPr kumimoji="1" lang="ja-JP" altLang="en-US" sz="1400">
            <a:solidFill>
              <a:srgbClr val="FF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27</xdr:col>
      <xdr:colOff>0</xdr:colOff>
      <xdr:row>22</xdr:row>
      <xdr:rowOff>28575</xdr:rowOff>
    </xdr:from>
    <xdr:to>
      <xdr:col>34</xdr:col>
      <xdr:colOff>28575</xdr:colOff>
      <xdr:row>24</xdr:row>
      <xdr:rowOff>9525</xdr:rowOff>
    </xdr:to>
    <xdr:sp macro="" textlink="">
      <xdr:nvSpPr>
        <xdr:cNvPr id="12" name="角丸四角形 11"/>
        <xdr:cNvSpPr/>
      </xdr:nvSpPr>
      <xdr:spPr>
        <a:xfrm>
          <a:off x="5400675" y="5457825"/>
          <a:ext cx="1428750" cy="457200"/>
        </a:xfrm>
        <a:prstGeom prst="roundRect">
          <a:avLst>
            <a:gd name="adj" fmla="val 2714"/>
          </a:avLst>
        </a:prstGeom>
        <a:noFill/>
        <a:ln w="38100">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33</xdr:col>
      <xdr:colOff>57150</xdr:colOff>
      <xdr:row>24</xdr:row>
      <xdr:rowOff>47625</xdr:rowOff>
    </xdr:from>
    <xdr:to>
      <xdr:col>35</xdr:col>
      <xdr:colOff>76200</xdr:colOff>
      <xdr:row>25</xdr:row>
      <xdr:rowOff>95250</xdr:rowOff>
    </xdr:to>
    <xdr:sp macro="" textlink="">
      <xdr:nvSpPr>
        <xdr:cNvPr id="13" name="テキスト ボックス 12"/>
        <xdr:cNvSpPr txBox="1"/>
      </xdr:nvSpPr>
      <xdr:spPr>
        <a:xfrm>
          <a:off x="6657975" y="5953125"/>
          <a:ext cx="41910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en-US" altLang="ja-JP" sz="1400">
              <a:solidFill>
                <a:srgbClr val="FF0000"/>
              </a:solidFill>
              <a:latin typeface="HG丸ｺﾞｼｯｸM-PRO" panose="020F0600000000000000" pitchFamily="50" charset="-128"/>
              <a:ea typeface="HG丸ｺﾞｼｯｸM-PRO" panose="020F0600000000000000" pitchFamily="50" charset="-128"/>
            </a:rPr>
            <a:t>※6</a:t>
          </a:r>
          <a:endParaRPr kumimoji="1" lang="ja-JP" altLang="en-US" sz="1400">
            <a:solidFill>
              <a:srgbClr val="FF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22</xdr:col>
      <xdr:colOff>161925</xdr:colOff>
      <xdr:row>26</xdr:row>
      <xdr:rowOff>142875</xdr:rowOff>
    </xdr:from>
    <xdr:to>
      <xdr:col>34</xdr:col>
      <xdr:colOff>28575</xdr:colOff>
      <xdr:row>28</xdr:row>
      <xdr:rowOff>47625</xdr:rowOff>
    </xdr:to>
    <xdr:sp macro="" textlink="">
      <xdr:nvSpPr>
        <xdr:cNvPr id="14" name="角丸四角形 13"/>
        <xdr:cNvSpPr/>
      </xdr:nvSpPr>
      <xdr:spPr>
        <a:xfrm>
          <a:off x="4562475" y="6467475"/>
          <a:ext cx="2266950" cy="333375"/>
        </a:xfrm>
        <a:prstGeom prst="roundRect">
          <a:avLst>
            <a:gd name="adj" fmla="val 2714"/>
          </a:avLst>
        </a:prstGeom>
        <a:noFill/>
        <a:ln w="38100">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104775</xdr:colOff>
      <xdr:row>26</xdr:row>
      <xdr:rowOff>95250</xdr:rowOff>
    </xdr:from>
    <xdr:to>
      <xdr:col>22</xdr:col>
      <xdr:colOff>123825</xdr:colOff>
      <xdr:row>27</xdr:row>
      <xdr:rowOff>142875</xdr:rowOff>
    </xdr:to>
    <xdr:sp macro="" textlink="">
      <xdr:nvSpPr>
        <xdr:cNvPr id="15" name="テキスト ボックス 14"/>
        <xdr:cNvSpPr txBox="1"/>
      </xdr:nvSpPr>
      <xdr:spPr>
        <a:xfrm>
          <a:off x="4105275" y="6419850"/>
          <a:ext cx="41910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en-US" altLang="ja-JP" sz="1400">
              <a:solidFill>
                <a:srgbClr val="FF0000"/>
              </a:solidFill>
              <a:latin typeface="HG丸ｺﾞｼｯｸM-PRO" panose="020F0600000000000000" pitchFamily="50" charset="-128"/>
              <a:ea typeface="HG丸ｺﾞｼｯｸM-PRO" panose="020F0600000000000000" pitchFamily="50" charset="-128"/>
            </a:rPr>
            <a:t>※7</a:t>
          </a:r>
          <a:endParaRPr kumimoji="1" lang="ja-JP" altLang="en-US" sz="1400">
            <a:solidFill>
              <a:srgbClr val="FF0000"/>
            </a:solidFill>
            <a:latin typeface="HG丸ｺﾞｼｯｸM-PRO" panose="020F0600000000000000" pitchFamily="50" charset="-128"/>
            <a:ea typeface="HG丸ｺﾞｼｯｸM-PRO" panose="020F0600000000000000" pitchFamily="50" charset="-128"/>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3</xdr:col>
      <xdr:colOff>952499</xdr:colOff>
      <xdr:row>7</xdr:row>
      <xdr:rowOff>19049</xdr:rowOff>
    </xdr:from>
    <xdr:to>
      <xdr:col>10</xdr:col>
      <xdr:colOff>266699</xdr:colOff>
      <xdr:row>7</xdr:row>
      <xdr:rowOff>409574</xdr:rowOff>
    </xdr:to>
    <xdr:sp macro="" textlink="">
      <xdr:nvSpPr>
        <xdr:cNvPr id="2" name="角丸四角形 1"/>
        <xdr:cNvSpPr/>
      </xdr:nvSpPr>
      <xdr:spPr>
        <a:xfrm>
          <a:off x="2762249" y="2371724"/>
          <a:ext cx="4219575" cy="390525"/>
        </a:xfrm>
        <a:prstGeom prst="roundRect">
          <a:avLst>
            <a:gd name="adj" fmla="val 2714"/>
          </a:avLst>
        </a:prstGeom>
        <a:noFill/>
        <a:ln w="38100">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666750</xdr:colOff>
      <xdr:row>6</xdr:row>
      <xdr:rowOff>85725</xdr:rowOff>
    </xdr:from>
    <xdr:to>
      <xdr:col>10</xdr:col>
      <xdr:colOff>276225</xdr:colOff>
      <xdr:row>6</xdr:row>
      <xdr:rowOff>323850</xdr:rowOff>
    </xdr:to>
    <xdr:sp macro="" textlink="">
      <xdr:nvSpPr>
        <xdr:cNvPr id="3" name="テキスト ボックス 2"/>
        <xdr:cNvSpPr txBox="1"/>
      </xdr:nvSpPr>
      <xdr:spPr>
        <a:xfrm>
          <a:off x="6572250" y="2057400"/>
          <a:ext cx="41910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en-US" altLang="ja-JP" sz="1400">
              <a:solidFill>
                <a:srgbClr val="FF0000"/>
              </a:solidFill>
              <a:latin typeface="HG丸ｺﾞｼｯｸM-PRO" panose="020F0600000000000000" pitchFamily="50" charset="-128"/>
              <a:ea typeface="HG丸ｺﾞｼｯｸM-PRO" panose="020F0600000000000000" pitchFamily="50" charset="-128"/>
            </a:rPr>
            <a:t>※</a:t>
          </a:r>
          <a:r>
            <a:rPr kumimoji="1" lang="ja-JP" altLang="en-US" sz="1400">
              <a:solidFill>
                <a:srgbClr val="FF0000"/>
              </a:solidFill>
              <a:latin typeface="HG丸ｺﾞｼｯｸM-PRO" panose="020F0600000000000000" pitchFamily="50" charset="-128"/>
              <a:ea typeface="HG丸ｺﾞｼｯｸM-PRO" panose="020F0600000000000000" pitchFamily="50" charset="-128"/>
            </a:rPr>
            <a:t>１</a:t>
          </a:r>
        </a:p>
      </xdr:txBody>
    </xdr:sp>
    <xdr:clientData/>
  </xdr:twoCellAnchor>
  <xdr:twoCellAnchor>
    <xdr:from>
      <xdr:col>2</xdr:col>
      <xdr:colOff>19050</xdr:colOff>
      <xdr:row>10</xdr:row>
      <xdr:rowOff>19049</xdr:rowOff>
    </xdr:from>
    <xdr:to>
      <xdr:col>4</xdr:col>
      <xdr:colOff>19051</xdr:colOff>
      <xdr:row>40</xdr:row>
      <xdr:rowOff>19050</xdr:rowOff>
    </xdr:to>
    <xdr:sp macro="" textlink="">
      <xdr:nvSpPr>
        <xdr:cNvPr id="4" name="角丸四角形 3"/>
        <xdr:cNvSpPr/>
      </xdr:nvSpPr>
      <xdr:spPr>
        <a:xfrm>
          <a:off x="542925" y="3724274"/>
          <a:ext cx="2238376" cy="9429751"/>
        </a:xfrm>
        <a:prstGeom prst="roundRect">
          <a:avLst>
            <a:gd name="adj" fmla="val 2714"/>
          </a:avLst>
        </a:prstGeom>
        <a:noFill/>
        <a:ln w="38100">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762000</xdr:colOff>
      <xdr:row>9</xdr:row>
      <xdr:rowOff>381000</xdr:rowOff>
    </xdr:from>
    <xdr:to>
      <xdr:col>2</xdr:col>
      <xdr:colOff>1181100</xdr:colOff>
      <xdr:row>9</xdr:row>
      <xdr:rowOff>619125</xdr:rowOff>
    </xdr:to>
    <xdr:sp macro="" textlink="">
      <xdr:nvSpPr>
        <xdr:cNvPr id="5" name="テキスト ボックス 4"/>
        <xdr:cNvSpPr txBox="1"/>
      </xdr:nvSpPr>
      <xdr:spPr>
        <a:xfrm>
          <a:off x="1285875" y="3457575"/>
          <a:ext cx="41910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en-US" altLang="ja-JP" sz="1400">
              <a:solidFill>
                <a:srgbClr val="FF0000"/>
              </a:solidFill>
              <a:latin typeface="HG丸ｺﾞｼｯｸM-PRO" panose="020F0600000000000000" pitchFamily="50" charset="-128"/>
              <a:ea typeface="HG丸ｺﾞｼｯｸM-PRO" panose="020F0600000000000000" pitchFamily="50" charset="-128"/>
            </a:rPr>
            <a:t>※2</a:t>
          </a:r>
          <a:endParaRPr kumimoji="1" lang="ja-JP" altLang="en-US" sz="1400">
            <a:solidFill>
              <a:srgbClr val="FF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5</xdr:col>
      <xdr:colOff>19050</xdr:colOff>
      <xdr:row>10</xdr:row>
      <xdr:rowOff>19049</xdr:rowOff>
    </xdr:from>
    <xdr:to>
      <xdr:col>6</xdr:col>
      <xdr:colOff>257175</xdr:colOff>
      <xdr:row>40</xdr:row>
      <xdr:rowOff>19050</xdr:rowOff>
    </xdr:to>
    <xdr:sp macro="" textlink="">
      <xdr:nvSpPr>
        <xdr:cNvPr id="6" name="角丸四角形 5"/>
        <xdr:cNvSpPr/>
      </xdr:nvSpPr>
      <xdr:spPr>
        <a:xfrm>
          <a:off x="3733800" y="3724274"/>
          <a:ext cx="1047750" cy="9429751"/>
        </a:xfrm>
        <a:prstGeom prst="roundRect">
          <a:avLst>
            <a:gd name="adj" fmla="val 2714"/>
          </a:avLst>
        </a:prstGeom>
        <a:noFill/>
        <a:ln w="38100">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28575</xdr:colOff>
      <xdr:row>10</xdr:row>
      <xdr:rowOff>19049</xdr:rowOff>
    </xdr:from>
    <xdr:to>
      <xdr:col>8</xdr:col>
      <xdr:colOff>266700</xdr:colOff>
      <xdr:row>40</xdr:row>
      <xdr:rowOff>19050</xdr:rowOff>
    </xdr:to>
    <xdr:sp macro="" textlink="">
      <xdr:nvSpPr>
        <xdr:cNvPr id="7" name="角丸四角形 6"/>
        <xdr:cNvSpPr/>
      </xdr:nvSpPr>
      <xdr:spPr>
        <a:xfrm>
          <a:off x="4838700" y="3724274"/>
          <a:ext cx="1047750" cy="9429751"/>
        </a:xfrm>
        <a:prstGeom prst="roundRect">
          <a:avLst>
            <a:gd name="adj" fmla="val 2714"/>
          </a:avLst>
        </a:prstGeom>
        <a:noFill/>
        <a:ln w="38100">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552450</xdr:colOff>
      <xdr:row>9</xdr:row>
      <xdr:rowOff>381000</xdr:rowOff>
    </xdr:from>
    <xdr:to>
      <xdr:col>6</xdr:col>
      <xdr:colOff>161925</xdr:colOff>
      <xdr:row>9</xdr:row>
      <xdr:rowOff>619125</xdr:rowOff>
    </xdr:to>
    <xdr:sp macro="" textlink="">
      <xdr:nvSpPr>
        <xdr:cNvPr id="8" name="テキスト ボックス 7"/>
        <xdr:cNvSpPr txBox="1"/>
      </xdr:nvSpPr>
      <xdr:spPr>
        <a:xfrm>
          <a:off x="4267200" y="3457575"/>
          <a:ext cx="41910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en-US" altLang="ja-JP" sz="1400">
              <a:solidFill>
                <a:srgbClr val="FF0000"/>
              </a:solidFill>
              <a:latin typeface="HG丸ｺﾞｼｯｸM-PRO" panose="020F0600000000000000" pitchFamily="50" charset="-128"/>
              <a:ea typeface="HG丸ｺﾞｼｯｸM-PRO" panose="020F0600000000000000" pitchFamily="50" charset="-128"/>
            </a:rPr>
            <a:t>※3</a:t>
          </a:r>
          <a:endParaRPr kumimoji="1" lang="ja-JP" altLang="en-US" sz="1400">
            <a:solidFill>
              <a:srgbClr val="FF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9</xdr:col>
      <xdr:colOff>57150</xdr:colOff>
      <xdr:row>9</xdr:row>
      <xdr:rowOff>381000</xdr:rowOff>
    </xdr:from>
    <xdr:to>
      <xdr:col>9</xdr:col>
      <xdr:colOff>476250</xdr:colOff>
      <xdr:row>9</xdr:row>
      <xdr:rowOff>619125</xdr:rowOff>
    </xdr:to>
    <xdr:sp macro="" textlink="">
      <xdr:nvSpPr>
        <xdr:cNvPr id="9" name="テキスト ボックス 8"/>
        <xdr:cNvSpPr txBox="1"/>
      </xdr:nvSpPr>
      <xdr:spPr>
        <a:xfrm>
          <a:off x="5962650" y="3457575"/>
          <a:ext cx="41910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en-US" altLang="ja-JP" sz="1400">
              <a:solidFill>
                <a:srgbClr val="FF0000"/>
              </a:solidFill>
              <a:latin typeface="HG丸ｺﾞｼｯｸM-PRO" panose="020F0600000000000000" pitchFamily="50" charset="-128"/>
              <a:ea typeface="HG丸ｺﾞｼｯｸM-PRO" panose="020F0600000000000000" pitchFamily="50" charset="-128"/>
            </a:rPr>
            <a:t>※4</a:t>
          </a:r>
          <a:endParaRPr kumimoji="1" lang="ja-JP" altLang="en-US" sz="1400">
            <a:solidFill>
              <a:srgbClr val="FF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5</xdr:col>
      <xdr:colOff>9525</xdr:colOff>
      <xdr:row>40</xdr:row>
      <xdr:rowOff>28575</xdr:rowOff>
    </xdr:from>
    <xdr:to>
      <xdr:col>10</xdr:col>
      <xdr:colOff>266699</xdr:colOff>
      <xdr:row>41</xdr:row>
      <xdr:rowOff>9526</xdr:rowOff>
    </xdr:to>
    <xdr:sp macro="" textlink="">
      <xdr:nvSpPr>
        <xdr:cNvPr id="10" name="角丸四角形 9"/>
        <xdr:cNvSpPr/>
      </xdr:nvSpPr>
      <xdr:spPr>
        <a:xfrm>
          <a:off x="3724275" y="13163550"/>
          <a:ext cx="3257549" cy="314326"/>
        </a:xfrm>
        <a:prstGeom prst="roundRect">
          <a:avLst>
            <a:gd name="adj" fmla="val 2714"/>
          </a:avLst>
        </a:prstGeom>
        <a:noFill/>
        <a:ln w="38100">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590550</xdr:colOff>
      <xdr:row>40</xdr:row>
      <xdr:rowOff>76200</xdr:rowOff>
    </xdr:from>
    <xdr:to>
      <xdr:col>5</xdr:col>
      <xdr:colOff>57150</xdr:colOff>
      <xdr:row>40</xdr:row>
      <xdr:rowOff>314325</xdr:rowOff>
    </xdr:to>
    <xdr:sp macro="" textlink="">
      <xdr:nvSpPr>
        <xdr:cNvPr id="11" name="テキスト ボックス 10"/>
        <xdr:cNvSpPr txBox="1"/>
      </xdr:nvSpPr>
      <xdr:spPr>
        <a:xfrm>
          <a:off x="3352800" y="13211175"/>
          <a:ext cx="41910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en-US" altLang="ja-JP" sz="1400">
              <a:solidFill>
                <a:srgbClr val="FF0000"/>
              </a:solidFill>
              <a:latin typeface="HG丸ｺﾞｼｯｸM-PRO" panose="020F0600000000000000" pitchFamily="50" charset="-128"/>
              <a:ea typeface="HG丸ｺﾞｼｯｸM-PRO" panose="020F0600000000000000" pitchFamily="50" charset="-128"/>
            </a:rPr>
            <a:t>※5</a:t>
          </a:r>
          <a:endParaRPr kumimoji="1" lang="ja-JP" altLang="en-US" sz="1400">
            <a:solidFill>
              <a:srgbClr val="FF0000"/>
            </a:solidFill>
            <a:latin typeface="HG丸ｺﾞｼｯｸM-PRO" panose="020F0600000000000000" pitchFamily="50" charset="-128"/>
            <a:ea typeface="HG丸ｺﾞｼｯｸM-PRO" panose="020F0600000000000000" pitchFamily="50" charset="-128"/>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8</xdr:col>
      <xdr:colOff>76200</xdr:colOff>
      <xdr:row>30</xdr:row>
      <xdr:rowOff>238125</xdr:rowOff>
    </xdr:from>
    <xdr:to>
      <xdr:col>9</xdr:col>
      <xdr:colOff>1076325</xdr:colOff>
      <xdr:row>33</xdr:row>
      <xdr:rowOff>66675</xdr:rowOff>
    </xdr:to>
    <xdr:sp macro="" textlink="">
      <xdr:nvSpPr>
        <xdr:cNvPr id="2" name="角丸四角形吹き出し 1"/>
        <xdr:cNvSpPr/>
      </xdr:nvSpPr>
      <xdr:spPr>
        <a:xfrm>
          <a:off x="3933825" y="7172325"/>
          <a:ext cx="2333625" cy="571500"/>
        </a:xfrm>
        <a:prstGeom prst="wedgeRoundRectCallout">
          <a:avLst>
            <a:gd name="adj1" fmla="val -71617"/>
            <a:gd name="adj2" fmla="val 214621"/>
            <a:gd name="adj3" fmla="val 16667"/>
          </a:avLst>
        </a:prstGeom>
        <a:solidFill>
          <a:schemeClr val="bg1"/>
        </a:solidFill>
        <a:ln w="1905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第</a:t>
          </a:r>
          <a:r>
            <a:rPr kumimoji="1" lang="en-US" altLang="ja-JP" sz="1000">
              <a:solidFill>
                <a:sysClr val="windowText" lastClr="000000"/>
              </a:solidFill>
              <a:latin typeface="ＭＳ ゴシック" panose="020B0609070205080204" pitchFamily="49" charset="-128"/>
              <a:ea typeface="ＭＳ ゴシック" panose="020B0609070205080204" pitchFamily="49" charset="-128"/>
            </a:rPr>
            <a:t>20</a:t>
          </a:r>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の３号様式</a:t>
          </a:r>
          <a:endParaRPr kumimoji="1" lang="en-US" altLang="ja-JP" sz="10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１．人件費の（新型コロナウイルス感染拡大防止加算補助経費）と一致</a:t>
          </a:r>
          <a:endParaRPr kumimoji="1" lang="en-US" altLang="ja-JP" sz="10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8</xdr:col>
      <xdr:colOff>76200</xdr:colOff>
      <xdr:row>36</xdr:row>
      <xdr:rowOff>104775</xdr:rowOff>
    </xdr:from>
    <xdr:to>
      <xdr:col>10</xdr:col>
      <xdr:colOff>57150</xdr:colOff>
      <xdr:row>38</xdr:row>
      <xdr:rowOff>104775</xdr:rowOff>
    </xdr:to>
    <xdr:sp macro="" textlink="">
      <xdr:nvSpPr>
        <xdr:cNvPr id="3" name="角丸四角形吹き出し 2"/>
        <xdr:cNvSpPr/>
      </xdr:nvSpPr>
      <xdr:spPr>
        <a:xfrm>
          <a:off x="3933825" y="8477250"/>
          <a:ext cx="2400300" cy="571500"/>
        </a:xfrm>
        <a:prstGeom prst="wedgeRoundRectCallout">
          <a:avLst>
            <a:gd name="adj1" fmla="val -60188"/>
            <a:gd name="adj2" fmla="val 52954"/>
            <a:gd name="adj3" fmla="val 16667"/>
          </a:avLst>
        </a:prstGeom>
        <a:solidFill>
          <a:schemeClr val="bg1"/>
        </a:solidFill>
        <a:ln w="1905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第</a:t>
          </a:r>
          <a:r>
            <a:rPr kumimoji="1" lang="en-US" altLang="ja-JP" sz="1000">
              <a:solidFill>
                <a:sysClr val="windowText" lastClr="000000"/>
              </a:solidFill>
              <a:latin typeface="ＭＳ ゴシック" panose="020B0609070205080204" pitchFamily="49" charset="-128"/>
              <a:ea typeface="ＭＳ ゴシック" panose="020B0609070205080204" pitchFamily="49" charset="-128"/>
            </a:rPr>
            <a:t>20</a:t>
          </a:r>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の３号様式</a:t>
          </a:r>
          <a:endParaRPr kumimoji="1" lang="en-US" altLang="ja-JP" sz="10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２．管理運営費の（新型コロナウイルス感染拡大防止加算補助経費）と一致</a:t>
          </a:r>
          <a:endParaRPr kumimoji="1" lang="en-US" altLang="ja-JP" sz="10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7</xdr:col>
      <xdr:colOff>95250</xdr:colOff>
      <xdr:row>42</xdr:row>
      <xdr:rowOff>38100</xdr:rowOff>
    </xdr:from>
    <xdr:to>
      <xdr:col>9</xdr:col>
      <xdr:colOff>9524</xdr:colOff>
      <xdr:row>45</xdr:row>
      <xdr:rowOff>19050</xdr:rowOff>
    </xdr:to>
    <xdr:sp macro="" textlink="">
      <xdr:nvSpPr>
        <xdr:cNvPr id="4" name="角丸四角形吹き出し 3"/>
        <xdr:cNvSpPr/>
      </xdr:nvSpPr>
      <xdr:spPr>
        <a:xfrm>
          <a:off x="3476625" y="10696575"/>
          <a:ext cx="1724024" cy="457200"/>
        </a:xfrm>
        <a:prstGeom prst="wedgeRoundRectCallout">
          <a:avLst>
            <a:gd name="adj1" fmla="val -58421"/>
            <a:gd name="adj2" fmla="val -55796"/>
            <a:gd name="adj3" fmla="val 16667"/>
          </a:avLst>
        </a:prstGeom>
        <a:solidFill>
          <a:schemeClr val="bg1"/>
        </a:solidFill>
        <a:ln w="1905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第</a:t>
          </a:r>
          <a:r>
            <a:rPr kumimoji="1" lang="en-US" altLang="ja-JP" sz="1000">
              <a:solidFill>
                <a:sysClr val="windowText" lastClr="000000"/>
              </a:solidFill>
              <a:latin typeface="ＭＳ ゴシック" panose="020B0609070205080204" pitchFamily="49" charset="-128"/>
              <a:ea typeface="ＭＳ ゴシック" panose="020B0609070205080204" pitchFamily="49" charset="-128"/>
            </a:rPr>
            <a:t>20</a:t>
          </a:r>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の２号様式</a:t>
          </a:r>
          <a:endParaRPr kumimoji="1" lang="en-US" altLang="ja-JP" sz="10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戻入額内訳</a:t>
          </a:r>
          <a:r>
            <a:rPr kumimoji="1" lang="en-US" altLang="ja-JP" sz="10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の⑨と一致</a:t>
          </a:r>
          <a:endParaRPr kumimoji="1" lang="en-US" altLang="ja-JP" sz="10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xdr:col>
      <xdr:colOff>9525</xdr:colOff>
      <xdr:row>9</xdr:row>
      <xdr:rowOff>9525</xdr:rowOff>
    </xdr:from>
    <xdr:to>
      <xdr:col>11</xdr:col>
      <xdr:colOff>19050</xdr:colOff>
      <xdr:row>10</xdr:row>
      <xdr:rowOff>228600</xdr:rowOff>
    </xdr:to>
    <xdr:sp macro="" textlink="">
      <xdr:nvSpPr>
        <xdr:cNvPr id="6" name="角丸四角形 5"/>
        <xdr:cNvSpPr/>
      </xdr:nvSpPr>
      <xdr:spPr>
        <a:xfrm>
          <a:off x="638175" y="2314575"/>
          <a:ext cx="5943600" cy="466725"/>
        </a:xfrm>
        <a:prstGeom prst="roundRect">
          <a:avLst>
            <a:gd name="adj" fmla="val 2714"/>
          </a:avLst>
        </a:prstGeom>
        <a:noFill/>
        <a:ln w="38100">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9525</xdr:colOff>
      <xdr:row>11</xdr:row>
      <xdr:rowOff>19050</xdr:rowOff>
    </xdr:from>
    <xdr:to>
      <xdr:col>11</xdr:col>
      <xdr:colOff>19050</xdr:colOff>
      <xdr:row>12</xdr:row>
      <xdr:rowOff>9525</xdr:rowOff>
    </xdr:to>
    <xdr:sp macro="" textlink="">
      <xdr:nvSpPr>
        <xdr:cNvPr id="7" name="角丸四角形 6"/>
        <xdr:cNvSpPr/>
      </xdr:nvSpPr>
      <xdr:spPr>
        <a:xfrm>
          <a:off x="638175" y="2819400"/>
          <a:ext cx="5943600" cy="238125"/>
        </a:xfrm>
        <a:prstGeom prst="roundRect">
          <a:avLst>
            <a:gd name="adj" fmla="val 2714"/>
          </a:avLst>
        </a:prstGeom>
        <a:noFill/>
        <a:ln w="38100">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95250</xdr:colOff>
      <xdr:row>7</xdr:row>
      <xdr:rowOff>219075</xdr:rowOff>
    </xdr:from>
    <xdr:to>
      <xdr:col>12</xdr:col>
      <xdr:colOff>85725</xdr:colOff>
      <xdr:row>8</xdr:row>
      <xdr:rowOff>219075</xdr:rowOff>
    </xdr:to>
    <xdr:sp macro="" textlink="">
      <xdr:nvSpPr>
        <xdr:cNvPr id="8" name="テキスト ボックス 7"/>
        <xdr:cNvSpPr txBox="1"/>
      </xdr:nvSpPr>
      <xdr:spPr>
        <a:xfrm>
          <a:off x="6372225" y="2047875"/>
          <a:ext cx="41910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en-US" altLang="ja-JP" sz="1400">
              <a:solidFill>
                <a:srgbClr val="FF0000"/>
              </a:solidFill>
              <a:latin typeface="HG丸ｺﾞｼｯｸM-PRO" panose="020F0600000000000000" pitchFamily="50" charset="-128"/>
              <a:ea typeface="HG丸ｺﾞｼｯｸM-PRO" panose="020F0600000000000000" pitchFamily="50" charset="-128"/>
            </a:rPr>
            <a:t>※</a:t>
          </a:r>
          <a:r>
            <a:rPr kumimoji="1" lang="ja-JP" altLang="en-US" sz="1400">
              <a:solidFill>
                <a:srgbClr val="FF0000"/>
              </a:solidFill>
              <a:latin typeface="HG丸ｺﾞｼｯｸM-PRO" panose="020F0600000000000000" pitchFamily="50" charset="-128"/>
              <a:ea typeface="HG丸ｺﾞｼｯｸM-PRO" panose="020F0600000000000000" pitchFamily="50" charset="-128"/>
            </a:rPr>
            <a:t>１</a:t>
          </a:r>
        </a:p>
      </xdr:txBody>
    </xdr:sp>
    <xdr:clientData/>
  </xdr:twoCellAnchor>
  <xdr:twoCellAnchor>
    <xdr:from>
      <xdr:col>9</xdr:col>
      <xdr:colOff>209550</xdr:colOff>
      <xdr:row>11</xdr:row>
      <xdr:rowOff>19050</xdr:rowOff>
    </xdr:from>
    <xdr:to>
      <xdr:col>9</xdr:col>
      <xdr:colOff>628650</xdr:colOff>
      <xdr:row>12</xdr:row>
      <xdr:rowOff>9525</xdr:rowOff>
    </xdr:to>
    <xdr:sp macro="" textlink="">
      <xdr:nvSpPr>
        <xdr:cNvPr id="9" name="テキスト ボックス 8"/>
        <xdr:cNvSpPr txBox="1"/>
      </xdr:nvSpPr>
      <xdr:spPr>
        <a:xfrm>
          <a:off x="5400675" y="2819400"/>
          <a:ext cx="41910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en-US" altLang="ja-JP" sz="1400">
              <a:solidFill>
                <a:srgbClr val="FF0000"/>
              </a:solidFill>
              <a:latin typeface="HG丸ｺﾞｼｯｸM-PRO" panose="020F0600000000000000" pitchFamily="50" charset="-128"/>
              <a:ea typeface="HG丸ｺﾞｼｯｸM-PRO" panose="020F0600000000000000" pitchFamily="50" charset="-128"/>
            </a:rPr>
            <a:t>※2</a:t>
          </a:r>
          <a:endParaRPr kumimoji="1" lang="ja-JP" altLang="en-US" sz="1400">
            <a:solidFill>
              <a:srgbClr val="FF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3</xdr:col>
      <xdr:colOff>9525</xdr:colOff>
      <xdr:row>12</xdr:row>
      <xdr:rowOff>38100</xdr:rowOff>
    </xdr:from>
    <xdr:to>
      <xdr:col>11</xdr:col>
      <xdr:colOff>19050</xdr:colOff>
      <xdr:row>14</xdr:row>
      <xdr:rowOff>0</xdr:rowOff>
    </xdr:to>
    <xdr:sp macro="" textlink="">
      <xdr:nvSpPr>
        <xdr:cNvPr id="10" name="角丸四角形 9"/>
        <xdr:cNvSpPr/>
      </xdr:nvSpPr>
      <xdr:spPr>
        <a:xfrm>
          <a:off x="638175" y="3086100"/>
          <a:ext cx="5943600" cy="457200"/>
        </a:xfrm>
        <a:prstGeom prst="roundRect">
          <a:avLst>
            <a:gd name="adj" fmla="val 2714"/>
          </a:avLst>
        </a:prstGeom>
        <a:noFill/>
        <a:ln w="38100">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800100</xdr:colOff>
      <xdr:row>14</xdr:row>
      <xdr:rowOff>47625</xdr:rowOff>
    </xdr:from>
    <xdr:to>
      <xdr:col>10</xdr:col>
      <xdr:colOff>133350</xdr:colOff>
      <xdr:row>15</xdr:row>
      <xdr:rowOff>38100</xdr:rowOff>
    </xdr:to>
    <xdr:sp macro="" textlink="">
      <xdr:nvSpPr>
        <xdr:cNvPr id="11" name="テキスト ボックス 10"/>
        <xdr:cNvSpPr txBox="1"/>
      </xdr:nvSpPr>
      <xdr:spPr>
        <a:xfrm>
          <a:off x="5991225" y="3590925"/>
          <a:ext cx="41910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en-US" altLang="ja-JP" sz="1400">
              <a:solidFill>
                <a:srgbClr val="FF0000"/>
              </a:solidFill>
              <a:latin typeface="HG丸ｺﾞｼｯｸM-PRO" panose="020F0600000000000000" pitchFamily="50" charset="-128"/>
              <a:ea typeface="HG丸ｺﾞｼｯｸM-PRO" panose="020F0600000000000000" pitchFamily="50" charset="-128"/>
            </a:rPr>
            <a:t>※3</a:t>
          </a:r>
          <a:endParaRPr kumimoji="1" lang="ja-JP" altLang="en-US" sz="1400">
            <a:solidFill>
              <a:srgbClr val="FF0000"/>
            </a:solidFill>
            <a:latin typeface="HG丸ｺﾞｼｯｸM-PRO" panose="020F0600000000000000" pitchFamily="50" charset="-128"/>
            <a:ea typeface="HG丸ｺﾞｼｯｸM-PRO" panose="020F0600000000000000" pitchFamily="50"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100_&#25918;&#35506;&#24460;&#12461;&#12483;&#12474;&#12463;&#12521;&#12502;&#20107;&#26989;\020_&#35201;&#32177;\&#36942;&#21435;\3103&#35036;&#21161;&#37329;&#35201;&#32177;&#25913;&#27491;\&#32032;&#26448;\H31&#35352;&#36617;&#20363;\&#12304;&#35352;&#36617;&#20363;&#12305;&#12304;&#27096;&#24335;&#12305;&#35036;&#21161;&#35201;&#32177;&#27096;&#24335;&#19968;&#24335;%20(&#22238;&#24489;&#28168;&#1241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03&#25918;&#35506;&#24460;&#20816;&#31461;&#32946;&#25104;&#35506;/public/100_&#25918;&#35506;&#24460;&#12461;&#12483;&#12474;&#12463;&#12521;&#12502;&#20107;&#26989;/020_&#35201;&#32177;/&#32076;&#36942;&#65288;&#12487;&#12540;&#12479;&#65289;/R402&#35036;&#21161;&#37329;&#35201;&#32177;&#25913;&#27491;/01&#20316;&#26989;/&#35036;&#21161;&#37329;&#20132;&#20184;&#35201;&#32177;&#27096;&#24335;&#19968;&#24335;.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05&#9733;&#24179;&#25104;30&#24180;&#24230;/04&#25918;&#35506;&#24460;&#20816;&#31461;&#12463;&#12521;&#12502;/19%20&#12463;&#12521;&#12502;&#36000;&#25285;&#36605;&#28187;&#12395;&#20418;&#12427;&#26908;&#35342;/&#38556;&#23475;&#20816;&#21463;&#20837;&#65288;&#24375;&#21270;&#65289;&#25512;&#36914;&#21152;&#31639;&#12398;&#35211;&#30452;&#12375;/19012x_&#21306;&#12395;&#25237;&#12370;&#12427;/&#21029;&#32025;&#12288;&#38556;&#23475;&#20816;&#12497;&#12527;&#12509;&#28155;&#20184;&#36039;&#2600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YH-14-00000101\public\05&#9733;&#24179;&#25104;30&#24180;&#24230;\04&#25918;&#35506;&#24460;&#20816;&#31461;&#12463;&#12521;&#12502;\19%20&#12463;&#12521;&#12502;&#36000;&#25285;&#36605;&#28187;&#12395;&#20418;&#12427;&#26908;&#35342;\&#38556;&#23475;&#20816;&#21463;&#20837;&#65288;&#24375;&#21270;&#65289;&#25512;&#36914;&#21152;&#31639;&#12398;&#35211;&#30452;&#12375;\19012x_&#21306;&#12395;&#25237;&#12370;&#12427;\&#21029;&#32025;&#12288;&#38556;&#23475;&#20816;&#12497;&#12527;&#12509;&#28155;&#20184;&#36039;&#2600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9状況報告書（様式） (赤字)"/>
      <sheetName val="記載例表紙"/>
      <sheetName val="00申請書・届出書類一覧"/>
      <sheetName val="01 支援や配慮申立"/>
      <sheetName val="01-2児童状況書"/>
      <sheetName val="2-1交付申請（記載例）"/>
      <sheetName val="2-2交付申請 (記載例)"/>
      <sheetName val="2-3交付申請 (記載例)"/>
      <sheetName val="03運営概況（記載例）"/>
      <sheetName val="04活動計画 (記載例)"/>
      <sheetName val="05収支予算 (記載例)"/>
      <sheetName val="06資金計画（記載例）"/>
      <sheetName val="08状況報告書（７月）（様式）"/>
      <sheetName val="08状況報告書（１月）（様式）"/>
      <sheetName val="９障害児（記載例７月）"/>
      <sheetName val="９障害児（記載例１月）"/>
      <sheetName val="（参考）月別開所状況及び職員配置確認表"/>
      <sheetName val="（参考）研修受講状況報告書"/>
      <sheetName val="10保護者減免 (記載例７月)"/>
      <sheetName val="10保護者減免 (記載例１月)"/>
      <sheetName val="11キャリアアップ対象者一覧 (記載例７月)"/>
      <sheetName val="11キャリアアップ対象者一覧（記載例１月）"/>
      <sheetName val="11キャリアアップ対象者一覧（要件確認表）"/>
      <sheetName val="【参考】様式実務証明書 (記載例)"/>
      <sheetName val="12変更交付申請（様式）"/>
      <sheetName val="14-1実績報告書(頭紙)（様式）"/>
      <sheetName val="14-1実績報告書(収入)（様式）"/>
      <sheetName val="14-1実績報告書 (支出)（様式）"/>
      <sheetName val="14-2実績報告書（様式）"/>
      <sheetName val="14-3実績報告書（様式）"/>
      <sheetName val="15障害児報告書（様式）"/>
      <sheetName val="16キャリア対象経費積算書（様式）"/>
      <sheetName val="届出04職員名簿（記載例）"/>
      <sheetName val="届出05事業者の役員名簿（記載例）"/>
      <sheetName val="届出08　事故報告書"/>
      <sheetName val="実務証明書（９号）"/>
      <sheetName val="実務証明書（10号）"/>
      <sheetName val="実務証明書 (記載例)"/>
      <sheetName val="（参考）指定者口座振替払様式"/>
      <sheetName val="（参考）請求書"/>
      <sheetName val="（参考）定期支出申込書様式"/>
      <sheetName val="データ"/>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ow r="8">
          <cell r="V8" t="str">
            <v>利用区分１</v>
          </cell>
          <cell r="W8" t="str">
            <v>利用区分２</v>
          </cell>
        </row>
      </sheetData>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9状況報告書（様式） (赤字)"/>
      <sheetName val="01 支援や配慮申立"/>
      <sheetName val="01-2児童状況書"/>
      <sheetName val="2-1交付申請（様式）"/>
      <sheetName val="2-2交付申請（様式）"/>
      <sheetName val="2-3交付申請（様式）"/>
      <sheetName val="03運営概況（様式）"/>
      <sheetName val="04活動計画（様式）"/>
      <sheetName val="05収支予算（様式）"/>
      <sheetName val="06資金計画 (様式)"/>
      <sheetName val="7-1交付決定"/>
      <sheetName val="7-2交付決定"/>
      <sheetName val="7-3交付決定"/>
      <sheetName val="08状況報告書（様式）"/>
      <sheetName val="９障害児（様式）"/>
      <sheetName val="10保護者減免（様式）"/>
      <sheetName val="11キャリアアップ対象者一覧"/>
      <sheetName val="11の２キャリアアップ要件確認表"/>
      <sheetName val="12 認定資格研修対象者名簿"/>
      <sheetName val="13変更交付申請（様式）"/>
      <sheetName val="14変更決定"/>
      <sheetName val="15-1実績報告書(頭紙)（様式）"/>
      <sheetName val="15-1実績報告書(収入)（様式）"/>
      <sheetName val="15-1実績報告書 (支出)（様式）"/>
      <sheetName val="15-2実績報告書（様式）"/>
      <sheetName val="15-3実績報告書（様式）"/>
      <sheetName val="16障害児報告書（様式）"/>
      <sheetName val="17キャリア対象経費積算書（様式）"/>
      <sheetName val="18-1交付額確定通知"/>
      <sheetName val="18-2交付額確定通知 "/>
      <sheetName val="18-3交付額確定通知"/>
      <sheetName val="19-1 取消（様式）"/>
      <sheetName val="19-2取消（様式）"/>
      <sheetName val="19-3取消（様式） "/>
      <sheetName val="20仕入控除税額報告書（様式）"/>
      <sheetName val="データ"/>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ow r="7">
          <cell r="P7" t="str">
            <v>利用区分１</v>
          </cell>
          <cell r="Q7" t="str">
            <v>利用区分２</v>
          </cell>
        </row>
      </sheetData>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１）月報"/>
      <sheetName val="（別紙２）研修受講状況報告書"/>
      <sheetName val="（別紙３）障害児名簿"/>
      <sheetName val="（別紙４）実績報告名簿"/>
    </sheetNames>
    <sheetDataSet>
      <sheetData sheetId="0"/>
      <sheetData sheetId="1"/>
      <sheetData sheetId="2">
        <row r="7">
          <cell r="W7" t="str">
            <v>利用区分１</v>
          </cell>
          <cell r="X7" t="str">
            <v>利用区分２</v>
          </cell>
        </row>
      </sheetData>
      <sheetData sheetId="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１）月報"/>
      <sheetName val="（別紙２）研修受講状況報告書"/>
      <sheetName val="（別紙３）障害児名簿"/>
      <sheetName val="（別紙４）実績報告名簿"/>
    </sheetNames>
    <sheetDataSet>
      <sheetData sheetId="0"/>
      <sheetData sheetId="1"/>
      <sheetData sheetId="2">
        <row r="7">
          <cell r="W7" t="str">
            <v>利用区分１</v>
          </cell>
          <cell r="X7" t="str">
            <v>利用区分２</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146"/>
  <sheetViews>
    <sheetView showGridLines="0" tabSelected="1" view="pageBreakPreview" topLeftCell="A103" zoomScaleNormal="60" zoomScaleSheetLayoutView="100" workbookViewId="0">
      <selection activeCell="S110" sqref="S110:AH110"/>
    </sheetView>
  </sheetViews>
  <sheetFormatPr defaultColWidth="3.125" defaultRowHeight="18.75" customHeight="1" x14ac:dyDescent="0.4"/>
  <cols>
    <col min="1" max="35" width="3.125" style="147"/>
    <col min="36" max="36" width="21.375" style="327" customWidth="1"/>
    <col min="37" max="16384" width="3.125" style="147"/>
  </cols>
  <sheetData>
    <row r="1" spans="1:36" s="326" customFormat="1" ht="45" customHeight="1" x14ac:dyDescent="0.4">
      <c r="A1" s="325" t="s">
        <v>405</v>
      </c>
    </row>
    <row r="2" spans="1:36" ht="16.5" customHeight="1" x14ac:dyDescent="0.4">
      <c r="A2" s="332"/>
      <c r="B2" s="333"/>
      <c r="C2" s="333"/>
      <c r="D2" s="333"/>
      <c r="E2" s="334"/>
      <c r="F2" s="334"/>
      <c r="G2" s="334"/>
      <c r="H2" s="334"/>
      <c r="I2" s="334"/>
      <c r="J2" s="334"/>
      <c r="K2" s="334"/>
      <c r="L2" s="334"/>
      <c r="M2" s="334"/>
      <c r="N2" s="334"/>
      <c r="O2" s="334"/>
      <c r="P2" s="334"/>
      <c r="Q2" s="334"/>
      <c r="R2" s="334"/>
      <c r="S2" s="335"/>
      <c r="T2" s="335"/>
      <c r="U2" s="335"/>
      <c r="V2" s="335"/>
      <c r="W2" s="335"/>
      <c r="X2" s="335"/>
      <c r="Y2" s="335"/>
      <c r="Z2" s="335"/>
      <c r="AA2" s="335"/>
      <c r="AB2" s="335"/>
      <c r="AC2" s="335"/>
      <c r="AD2" s="335"/>
      <c r="AE2" s="335"/>
      <c r="AF2" s="335"/>
      <c r="AG2" s="335"/>
      <c r="AH2" s="335"/>
      <c r="AI2" s="336" t="s">
        <v>326</v>
      </c>
    </row>
    <row r="3" spans="1:36" ht="7.5" customHeight="1" x14ac:dyDescent="0.4">
      <c r="A3" s="337"/>
      <c r="B3" s="338"/>
      <c r="C3" s="338"/>
      <c r="D3" s="338"/>
      <c r="E3" s="156"/>
      <c r="F3" s="156"/>
      <c r="G3" s="156"/>
      <c r="H3" s="156"/>
      <c r="I3" s="156"/>
      <c r="J3" s="156"/>
      <c r="K3" s="156"/>
      <c r="L3" s="156"/>
      <c r="M3" s="156"/>
      <c r="N3" s="156"/>
      <c r="O3" s="156"/>
      <c r="P3" s="156"/>
      <c r="Q3" s="156"/>
      <c r="R3" s="156"/>
      <c r="S3" s="192"/>
      <c r="T3" s="192"/>
      <c r="U3" s="192"/>
      <c r="V3" s="192"/>
      <c r="W3" s="192"/>
      <c r="X3" s="192"/>
      <c r="Y3" s="192"/>
      <c r="Z3" s="192"/>
      <c r="AA3" s="192"/>
      <c r="AB3" s="192"/>
      <c r="AC3" s="192"/>
      <c r="AD3" s="192"/>
      <c r="AE3" s="192"/>
      <c r="AF3" s="192"/>
      <c r="AG3" s="192"/>
      <c r="AH3" s="192"/>
      <c r="AI3" s="339"/>
    </row>
    <row r="4" spans="1:36" ht="18.75" customHeight="1" x14ac:dyDescent="0.4">
      <c r="A4" s="337"/>
      <c r="B4" s="1"/>
      <c r="C4" s="2"/>
      <c r="D4" s="1"/>
      <c r="E4" s="1"/>
      <c r="F4" s="1"/>
      <c r="G4" s="1"/>
      <c r="H4" s="1"/>
      <c r="I4" s="265"/>
      <c r="J4" s="2"/>
      <c r="K4" s="1"/>
      <c r="L4" s="1"/>
      <c r="M4" s="1"/>
      <c r="N4" s="1"/>
      <c r="O4" s="1"/>
      <c r="P4" s="1"/>
      <c r="Q4" s="2"/>
      <c r="R4" s="2"/>
      <c r="S4" s="2"/>
      <c r="T4" s="2"/>
      <c r="U4" s="2"/>
      <c r="V4" s="2"/>
      <c r="W4" s="2"/>
      <c r="X4" s="2"/>
      <c r="Y4" s="659" t="s">
        <v>398</v>
      </c>
      <c r="Z4" s="659"/>
      <c r="AA4" s="659"/>
      <c r="AB4" s="3" t="s">
        <v>4</v>
      </c>
      <c r="AC4" s="659">
        <v>4</v>
      </c>
      <c r="AD4" s="659"/>
      <c r="AE4" s="3" t="s">
        <v>3</v>
      </c>
      <c r="AF4" s="659" t="s">
        <v>399</v>
      </c>
      <c r="AG4" s="659"/>
      <c r="AH4" s="3" t="s">
        <v>2</v>
      </c>
      <c r="AI4" s="194"/>
    </row>
    <row r="5" spans="1:36" ht="13.5" customHeight="1" x14ac:dyDescent="0.4">
      <c r="A5" s="337"/>
      <c r="B5" s="2" t="s">
        <v>144</v>
      </c>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194"/>
    </row>
    <row r="6" spans="1:36" ht="18.75" customHeight="1" x14ac:dyDescent="0.4">
      <c r="A6" s="337"/>
      <c r="B6" s="660" t="s">
        <v>5</v>
      </c>
      <c r="C6" s="660"/>
      <c r="D6" s="660"/>
      <c r="E6" s="659" t="s">
        <v>397</v>
      </c>
      <c r="F6" s="659"/>
      <c r="G6" s="659"/>
      <c r="H6" s="659"/>
      <c r="I6" s="265" t="s">
        <v>0</v>
      </c>
      <c r="J6" s="265"/>
      <c r="K6" s="2"/>
      <c r="L6" s="2"/>
      <c r="M6" s="2"/>
      <c r="N6" s="2"/>
      <c r="O6" s="2"/>
      <c r="P6" s="2"/>
      <c r="Q6" s="2"/>
      <c r="R6" s="2"/>
      <c r="S6" s="2"/>
      <c r="T6" s="2"/>
      <c r="U6" s="2"/>
      <c r="V6" s="2"/>
      <c r="W6" s="2"/>
      <c r="X6" s="2"/>
      <c r="Y6" s="2"/>
      <c r="Z6" s="2"/>
      <c r="AA6" s="2"/>
      <c r="AB6" s="2"/>
      <c r="AC6" s="2"/>
      <c r="AD6" s="2"/>
      <c r="AE6" s="2"/>
      <c r="AF6" s="2"/>
      <c r="AG6" s="2"/>
      <c r="AH6" s="2"/>
      <c r="AI6" s="194"/>
    </row>
    <row r="7" spans="1:36" ht="13.5" customHeight="1" x14ac:dyDescent="0.4">
      <c r="A7" s="337"/>
      <c r="B7" s="265"/>
      <c r="C7" s="265"/>
      <c r="D7" s="265"/>
      <c r="E7" s="3"/>
      <c r="F7" s="3"/>
      <c r="G7" s="3"/>
      <c r="H7" s="3"/>
      <c r="I7" s="265"/>
      <c r="J7" s="265"/>
      <c r="K7" s="2"/>
      <c r="L7" s="2"/>
      <c r="M7" s="2"/>
      <c r="N7" s="2"/>
      <c r="O7" s="2"/>
      <c r="P7" s="2" t="s">
        <v>145</v>
      </c>
      <c r="Q7" s="2"/>
      <c r="R7" s="2"/>
      <c r="S7" s="2"/>
      <c r="T7" s="2"/>
      <c r="U7" s="2"/>
      <c r="V7" s="2"/>
      <c r="W7" s="2"/>
      <c r="X7" s="2"/>
      <c r="Y7" s="2"/>
      <c r="Z7" s="2"/>
      <c r="AA7" s="2"/>
      <c r="AB7" s="2"/>
      <c r="AC7" s="2"/>
      <c r="AD7" s="2"/>
      <c r="AE7" s="2"/>
      <c r="AF7" s="2"/>
      <c r="AG7" s="2"/>
      <c r="AH7" s="2"/>
      <c r="AI7" s="194"/>
    </row>
    <row r="8" spans="1:36" ht="20.25" customHeight="1" x14ac:dyDescent="0.15">
      <c r="A8" s="337"/>
      <c r="B8" s="4"/>
      <c r="C8" s="4"/>
      <c r="D8" s="265"/>
      <c r="E8" s="265"/>
      <c r="F8" s="265"/>
      <c r="G8" s="265"/>
      <c r="H8" s="265"/>
      <c r="I8" s="265"/>
      <c r="J8" s="265"/>
      <c r="K8" s="265"/>
      <c r="L8" s="265"/>
      <c r="M8" s="265"/>
      <c r="N8" s="265"/>
      <c r="O8" s="265"/>
      <c r="P8" s="265"/>
      <c r="Q8" s="661" t="s">
        <v>8</v>
      </c>
      <c r="R8" s="661"/>
      <c r="S8" s="661"/>
      <c r="T8" s="661"/>
      <c r="U8" s="661"/>
      <c r="V8" s="662" t="s">
        <v>400</v>
      </c>
      <c r="W8" s="662"/>
      <c r="X8" s="662"/>
      <c r="Y8" s="662"/>
      <c r="Z8" s="662"/>
      <c r="AA8" s="662"/>
      <c r="AB8" s="662"/>
      <c r="AC8" s="662"/>
      <c r="AD8" s="662"/>
      <c r="AE8" s="662"/>
      <c r="AF8" s="662"/>
      <c r="AG8" s="662"/>
      <c r="AH8" s="662"/>
      <c r="AI8" s="194"/>
    </row>
    <row r="9" spans="1:36" ht="20.25" customHeight="1" x14ac:dyDescent="0.15">
      <c r="A9" s="337"/>
      <c r="B9" s="4"/>
      <c r="C9" s="139"/>
      <c r="D9" s="139"/>
      <c r="E9" s="139"/>
      <c r="F9" s="139"/>
      <c r="G9" s="139"/>
      <c r="H9" s="139"/>
      <c r="I9" s="139"/>
      <c r="J9" s="4"/>
      <c r="K9" s="265"/>
      <c r="L9" s="265"/>
      <c r="M9" s="265"/>
      <c r="N9" s="265"/>
      <c r="O9" s="265"/>
      <c r="P9" s="265"/>
      <c r="Q9" s="661" t="s">
        <v>7</v>
      </c>
      <c r="R9" s="661"/>
      <c r="S9" s="661"/>
      <c r="T9" s="661"/>
      <c r="U9" s="661"/>
      <c r="V9" s="662" t="s">
        <v>401</v>
      </c>
      <c r="W9" s="662"/>
      <c r="X9" s="662"/>
      <c r="Y9" s="662"/>
      <c r="Z9" s="662"/>
      <c r="AA9" s="662"/>
      <c r="AB9" s="662"/>
      <c r="AC9" s="662"/>
      <c r="AD9" s="662"/>
      <c r="AE9" s="662"/>
      <c r="AF9" s="662"/>
      <c r="AG9" s="662"/>
      <c r="AH9" s="662"/>
      <c r="AI9" s="194"/>
    </row>
    <row r="10" spans="1:36" ht="20.25" customHeight="1" x14ac:dyDescent="0.15">
      <c r="A10" s="337"/>
      <c r="B10" s="4"/>
      <c r="C10" s="4"/>
      <c r="D10" s="265"/>
      <c r="E10" s="265"/>
      <c r="F10" s="265"/>
      <c r="G10" s="265"/>
      <c r="H10" s="265"/>
      <c r="I10" s="265"/>
      <c r="J10" s="265"/>
      <c r="K10" s="265"/>
      <c r="L10" s="265"/>
      <c r="M10" s="265"/>
      <c r="N10" s="265"/>
      <c r="O10" s="265"/>
      <c r="P10" s="265"/>
      <c r="Q10" s="661" t="s">
        <v>1</v>
      </c>
      <c r="R10" s="661"/>
      <c r="S10" s="661"/>
      <c r="T10" s="661"/>
      <c r="U10" s="661"/>
      <c r="V10" s="662" t="s">
        <v>403</v>
      </c>
      <c r="W10" s="662"/>
      <c r="X10" s="662"/>
      <c r="Y10" s="662"/>
      <c r="Z10" s="662"/>
      <c r="AA10" s="662"/>
      <c r="AB10" s="662"/>
      <c r="AC10" s="662"/>
      <c r="AD10" s="662"/>
      <c r="AE10" s="662"/>
      <c r="AF10" s="662"/>
      <c r="AG10" s="662"/>
      <c r="AH10" s="662"/>
      <c r="AI10" s="194"/>
    </row>
    <row r="11" spans="1:36" ht="20.25" customHeight="1" x14ac:dyDescent="0.15">
      <c r="A11" s="337"/>
      <c r="B11" s="4"/>
      <c r="C11" s="4"/>
      <c r="D11" s="265"/>
      <c r="E11" s="265"/>
      <c r="F11" s="265"/>
      <c r="G11" s="265"/>
      <c r="H11" s="265"/>
      <c r="I11" s="265"/>
      <c r="J11" s="265"/>
      <c r="K11" s="265"/>
      <c r="L11" s="265"/>
      <c r="M11" s="265"/>
      <c r="N11" s="265"/>
      <c r="O11" s="265"/>
      <c r="P11" s="4"/>
      <c r="Q11" s="661" t="s">
        <v>6</v>
      </c>
      <c r="R11" s="661"/>
      <c r="S11" s="661"/>
      <c r="T11" s="661"/>
      <c r="U11" s="661"/>
      <c r="V11" s="662" t="s">
        <v>402</v>
      </c>
      <c r="W11" s="662"/>
      <c r="X11" s="662"/>
      <c r="Y11" s="662"/>
      <c r="Z11" s="662"/>
      <c r="AA11" s="662"/>
      <c r="AB11" s="662"/>
      <c r="AC11" s="662"/>
      <c r="AD11" s="662"/>
      <c r="AE11" s="662"/>
      <c r="AF11" s="662"/>
      <c r="AG11" s="662"/>
      <c r="AH11" s="662"/>
      <c r="AI11" s="194"/>
    </row>
    <row r="12" spans="1:36" ht="13.5" customHeight="1" x14ac:dyDescent="0.4">
      <c r="A12" s="337"/>
      <c r="B12" s="338"/>
      <c r="C12" s="338"/>
      <c r="D12" s="338"/>
      <c r="E12" s="156"/>
      <c r="F12" s="156"/>
      <c r="G12" s="156"/>
      <c r="H12" s="156"/>
      <c r="I12" s="156"/>
      <c r="J12" s="156"/>
      <c r="K12" s="156"/>
      <c r="L12" s="156"/>
      <c r="M12" s="156"/>
      <c r="N12" s="156"/>
      <c r="O12" s="156"/>
      <c r="P12" s="156"/>
      <c r="Q12" s="156"/>
      <c r="R12" s="156"/>
      <c r="S12" s="192"/>
      <c r="T12" s="192"/>
      <c r="U12" s="192"/>
      <c r="V12" s="192"/>
      <c r="W12" s="192"/>
      <c r="X12" s="192"/>
      <c r="Y12" s="192"/>
      <c r="Z12" s="192"/>
      <c r="AA12" s="192"/>
      <c r="AB12" s="192"/>
      <c r="AC12" s="192"/>
      <c r="AD12" s="192"/>
      <c r="AE12" s="192"/>
      <c r="AF12" s="192"/>
      <c r="AG12" s="192"/>
      <c r="AH12" s="340"/>
      <c r="AI12" s="194"/>
    </row>
    <row r="13" spans="1:36" ht="22.5" customHeight="1" x14ac:dyDescent="0.4">
      <c r="A13" s="337"/>
      <c r="B13" s="341"/>
      <c r="C13" s="341"/>
      <c r="D13" s="341"/>
      <c r="E13" s="341"/>
      <c r="F13" s="727" t="s">
        <v>404</v>
      </c>
      <c r="G13" s="727"/>
      <c r="H13" s="727"/>
      <c r="I13" s="727"/>
      <c r="J13" s="341" t="s">
        <v>146</v>
      </c>
      <c r="K13" s="341"/>
      <c r="L13" s="341"/>
      <c r="M13" s="341"/>
      <c r="N13" s="341"/>
      <c r="O13" s="341"/>
      <c r="P13" s="341"/>
      <c r="Q13" s="341"/>
      <c r="R13" s="341"/>
      <c r="S13" s="341"/>
      <c r="T13" s="341"/>
      <c r="U13" s="341"/>
      <c r="V13" s="341"/>
      <c r="W13" s="341"/>
      <c r="X13" s="341"/>
      <c r="Y13" s="341"/>
      <c r="Z13" s="341"/>
      <c r="AA13" s="341"/>
      <c r="AB13" s="341"/>
      <c r="AC13" s="341"/>
      <c r="AD13" s="341"/>
      <c r="AE13" s="341"/>
      <c r="AF13" s="341"/>
      <c r="AG13" s="341"/>
      <c r="AH13" s="341"/>
      <c r="AI13" s="342"/>
    </row>
    <row r="14" spans="1:36" ht="13.5" customHeight="1" x14ac:dyDescent="0.4">
      <c r="A14" s="343"/>
      <c r="B14" s="156"/>
      <c r="C14" s="156"/>
      <c r="D14" s="156"/>
      <c r="E14" s="156"/>
      <c r="F14" s="156"/>
      <c r="G14" s="157"/>
      <c r="H14" s="156"/>
      <c r="I14" s="156"/>
      <c r="J14" s="156"/>
      <c r="K14" s="156"/>
      <c r="L14" s="156"/>
      <c r="M14" s="156"/>
      <c r="N14" s="156"/>
      <c r="O14" s="156"/>
      <c r="P14" s="156"/>
      <c r="Q14" s="156"/>
      <c r="R14" s="156"/>
      <c r="S14" s="192"/>
      <c r="T14" s="192"/>
      <c r="U14" s="192"/>
      <c r="V14" s="192"/>
      <c r="W14" s="192"/>
      <c r="X14" s="192"/>
      <c r="Y14" s="192"/>
      <c r="Z14" s="192"/>
      <c r="AA14" s="192"/>
      <c r="AB14" s="192"/>
      <c r="AC14" s="192"/>
      <c r="AD14" s="192"/>
      <c r="AE14" s="192"/>
      <c r="AF14" s="192"/>
      <c r="AG14" s="192"/>
      <c r="AH14" s="192"/>
      <c r="AI14" s="194"/>
    </row>
    <row r="15" spans="1:36" ht="18.75" customHeight="1" x14ac:dyDescent="0.4">
      <c r="A15" s="343"/>
      <c r="B15" s="728" t="s">
        <v>203</v>
      </c>
      <c r="C15" s="728"/>
      <c r="D15" s="728"/>
      <c r="E15" s="728"/>
      <c r="F15" s="728"/>
      <c r="G15" s="728"/>
      <c r="H15" s="728"/>
      <c r="I15" s="728"/>
      <c r="J15" s="728"/>
      <c r="K15" s="728"/>
      <c r="L15" s="728"/>
      <c r="M15" s="728"/>
      <c r="N15" s="728"/>
      <c r="O15" s="728"/>
      <c r="P15" s="728"/>
      <c r="Q15" s="728"/>
      <c r="R15" s="728"/>
      <c r="S15" s="728"/>
      <c r="T15" s="728"/>
      <c r="U15" s="728"/>
      <c r="V15" s="728"/>
      <c r="W15" s="728"/>
      <c r="X15" s="728"/>
      <c r="Y15" s="728"/>
      <c r="Z15" s="728"/>
      <c r="AA15" s="728"/>
      <c r="AB15" s="728"/>
      <c r="AC15" s="728"/>
      <c r="AD15" s="728"/>
      <c r="AE15" s="728"/>
      <c r="AF15" s="728"/>
      <c r="AG15" s="728"/>
      <c r="AH15" s="728"/>
      <c r="AI15" s="194"/>
    </row>
    <row r="16" spans="1:36" ht="18.75" customHeight="1" x14ac:dyDescent="0.4">
      <c r="A16" s="343"/>
      <c r="B16" s="156"/>
      <c r="C16" s="156"/>
      <c r="D16" s="156"/>
      <c r="E16" s="156"/>
      <c r="F16" s="156"/>
      <c r="G16" s="156"/>
      <c r="H16" s="156"/>
      <c r="I16" s="156"/>
      <c r="J16" s="156"/>
      <c r="K16" s="156"/>
      <c r="L16" s="156"/>
      <c r="M16" s="156"/>
      <c r="N16" s="156"/>
      <c r="O16" s="156"/>
      <c r="P16" s="156"/>
      <c r="Q16" s="156"/>
      <c r="R16" s="156"/>
      <c r="S16" s="192"/>
      <c r="T16" s="192"/>
      <c r="U16" s="192"/>
      <c r="V16" s="192"/>
      <c r="W16" s="192"/>
      <c r="X16" s="192"/>
      <c r="Y16" s="192"/>
      <c r="Z16" s="192"/>
      <c r="AA16" s="192"/>
      <c r="AB16" s="192"/>
      <c r="AC16" s="192"/>
      <c r="AD16" s="192"/>
      <c r="AE16" s="192"/>
      <c r="AF16" s="192"/>
      <c r="AG16" s="192"/>
      <c r="AH16" s="192"/>
      <c r="AI16" s="194"/>
      <c r="AJ16" s="732" t="s">
        <v>406</v>
      </c>
    </row>
    <row r="17" spans="1:45" ht="18.75" customHeight="1" x14ac:dyDescent="0.4">
      <c r="A17" s="343"/>
      <c r="B17" s="344" t="s">
        <v>148</v>
      </c>
      <c r="C17" s="156"/>
      <c r="D17" s="156"/>
      <c r="E17" s="156"/>
      <c r="F17" s="156"/>
      <c r="G17" s="156"/>
      <c r="H17" s="156"/>
      <c r="I17" s="156"/>
      <c r="J17" s="156"/>
      <c r="K17" s="156"/>
      <c r="L17" s="156"/>
      <c r="M17" s="156"/>
      <c r="N17" s="156"/>
      <c r="O17" s="156"/>
      <c r="P17" s="156"/>
      <c r="Q17" s="156"/>
      <c r="R17" s="156"/>
      <c r="S17" s="192"/>
      <c r="T17" s="192"/>
      <c r="U17" s="192"/>
      <c r="V17" s="192"/>
      <c r="W17" s="192"/>
      <c r="X17" s="192"/>
      <c r="Y17" s="192"/>
      <c r="Z17" s="192"/>
      <c r="AA17" s="192"/>
      <c r="AB17" s="192"/>
      <c r="AC17" s="192"/>
      <c r="AD17" s="192"/>
      <c r="AE17" s="192"/>
      <c r="AF17" s="192"/>
      <c r="AG17" s="192"/>
      <c r="AH17" s="192"/>
      <c r="AI17" s="194"/>
      <c r="AJ17" s="732"/>
    </row>
    <row r="18" spans="1:45" s="149" customFormat="1" ht="15" customHeight="1" x14ac:dyDescent="0.4">
      <c r="A18" s="345"/>
      <c r="B18" s="150"/>
      <c r="C18" s="150"/>
      <c r="D18" s="150"/>
      <c r="E18" s="150"/>
      <c r="F18" s="150"/>
      <c r="G18" s="150"/>
      <c r="H18" s="150"/>
      <c r="I18" s="150"/>
      <c r="J18" s="150"/>
      <c r="K18" s="150"/>
      <c r="L18" s="186"/>
      <c r="M18" s="150"/>
      <c r="N18" s="150"/>
      <c r="O18" s="150"/>
      <c r="P18" s="150"/>
      <c r="Q18" s="150"/>
      <c r="R18" s="186"/>
      <c r="S18" s="634" t="s">
        <v>118</v>
      </c>
      <c r="T18" s="634"/>
      <c r="U18" s="634"/>
      <c r="V18" s="634"/>
      <c r="W18" s="634"/>
      <c r="X18" s="634"/>
      <c r="Y18" s="634"/>
      <c r="Z18" s="634"/>
      <c r="AA18" s="186"/>
      <c r="AB18" s="186"/>
      <c r="AC18" s="186"/>
      <c r="AD18" s="186"/>
      <c r="AE18" s="186"/>
      <c r="AF18" s="186"/>
      <c r="AG18" s="186"/>
      <c r="AH18" s="186"/>
      <c r="AI18" s="346"/>
      <c r="AJ18" s="732"/>
    </row>
    <row r="19" spans="1:45" s="149" customFormat="1" ht="18.75" customHeight="1" x14ac:dyDescent="0.4">
      <c r="A19" s="199"/>
      <c r="B19" s="186"/>
      <c r="C19" s="150" t="s">
        <v>149</v>
      </c>
      <c r="D19" s="150"/>
      <c r="E19" s="150"/>
      <c r="F19" s="150"/>
      <c r="G19" s="151"/>
      <c r="H19" s="639">
        <f>M87</f>
        <v>36032133</v>
      </c>
      <c r="I19" s="639"/>
      <c r="J19" s="639"/>
      <c r="K19" s="639"/>
      <c r="L19" s="639"/>
      <c r="M19" s="639"/>
      <c r="N19" s="639"/>
      <c r="O19" s="152" t="s">
        <v>9</v>
      </c>
      <c r="P19" s="153"/>
      <c r="Q19" s="150"/>
      <c r="R19" s="154" t="s">
        <v>119</v>
      </c>
      <c r="S19" s="639">
        <f>M78</f>
        <v>23059800</v>
      </c>
      <c r="T19" s="639"/>
      <c r="U19" s="639"/>
      <c r="V19" s="639"/>
      <c r="W19" s="639"/>
      <c r="X19" s="639"/>
      <c r="Y19" s="639"/>
      <c r="Z19" s="152" t="s">
        <v>9</v>
      </c>
      <c r="AA19" s="347" t="s">
        <v>120</v>
      </c>
      <c r="AB19" s="348"/>
      <c r="AC19" s="186"/>
      <c r="AD19" s="186"/>
      <c r="AE19" s="186"/>
      <c r="AF19" s="186"/>
      <c r="AG19" s="186"/>
      <c r="AH19" s="186"/>
      <c r="AI19" s="346"/>
      <c r="AJ19" s="732"/>
    </row>
    <row r="20" spans="1:45" s="149" customFormat="1" ht="11.25" customHeight="1" x14ac:dyDescent="0.4">
      <c r="A20" s="199"/>
      <c r="B20" s="186"/>
      <c r="C20" s="150"/>
      <c r="D20" s="150"/>
      <c r="E20" s="150"/>
      <c r="F20" s="150"/>
      <c r="G20" s="151"/>
      <c r="H20" s="155"/>
      <c r="I20" s="155"/>
      <c r="J20" s="155"/>
      <c r="K20" s="155"/>
      <c r="L20" s="155"/>
      <c r="M20" s="155"/>
      <c r="N20" s="155"/>
      <c r="O20" s="153"/>
      <c r="P20" s="153"/>
      <c r="Q20" s="150"/>
      <c r="R20" s="154"/>
      <c r="S20" s="155"/>
      <c r="T20" s="155"/>
      <c r="U20" s="155"/>
      <c r="V20" s="155"/>
      <c r="W20" s="155"/>
      <c r="X20" s="155"/>
      <c r="Y20" s="155"/>
      <c r="Z20" s="153"/>
      <c r="AA20" s="347"/>
      <c r="AB20" s="348"/>
      <c r="AC20" s="186"/>
      <c r="AD20" s="186"/>
      <c r="AE20" s="186"/>
      <c r="AF20" s="186"/>
      <c r="AG20" s="186"/>
      <c r="AH20" s="186"/>
      <c r="AI20" s="346"/>
      <c r="AJ20" s="732"/>
    </row>
    <row r="21" spans="1:45" s="149" customFormat="1" ht="15" customHeight="1" x14ac:dyDescent="0.4">
      <c r="A21" s="199"/>
      <c r="B21" s="186"/>
      <c r="C21" s="150"/>
      <c r="D21" s="150"/>
      <c r="E21" s="150"/>
      <c r="F21" s="150"/>
      <c r="G21" s="150"/>
      <c r="H21" s="153"/>
      <c r="I21" s="153"/>
      <c r="J21" s="153"/>
      <c r="K21" s="153"/>
      <c r="L21" s="153"/>
      <c r="M21" s="186"/>
      <c r="N21" s="153"/>
      <c r="O21" s="153"/>
      <c r="P21" s="153"/>
      <c r="Q21" s="150"/>
      <c r="R21" s="150"/>
      <c r="S21" s="635" t="s">
        <v>121</v>
      </c>
      <c r="T21" s="635"/>
      <c r="U21" s="635"/>
      <c r="V21" s="635"/>
      <c r="W21" s="635"/>
      <c r="X21" s="635"/>
      <c r="Y21" s="635"/>
      <c r="Z21" s="635"/>
      <c r="AA21" s="348"/>
      <c r="AB21" s="348"/>
      <c r="AC21" s="186"/>
      <c r="AD21" s="186"/>
      <c r="AE21" s="186"/>
      <c r="AF21" s="186"/>
      <c r="AG21" s="186"/>
      <c r="AH21" s="186"/>
      <c r="AI21" s="346"/>
      <c r="AJ21" s="732"/>
    </row>
    <row r="22" spans="1:45" s="149" customFormat="1" ht="18.75" customHeight="1" x14ac:dyDescent="0.4">
      <c r="A22" s="199"/>
      <c r="B22" s="186"/>
      <c r="C22" s="150" t="s">
        <v>150</v>
      </c>
      <c r="D22" s="150"/>
      <c r="E22" s="150"/>
      <c r="F22" s="150"/>
      <c r="G22" s="151"/>
      <c r="H22" s="639">
        <f>M128</f>
        <v>36032133</v>
      </c>
      <c r="I22" s="639"/>
      <c r="J22" s="639"/>
      <c r="K22" s="639"/>
      <c r="L22" s="639"/>
      <c r="M22" s="639"/>
      <c r="N22" s="639"/>
      <c r="O22" s="152" t="s">
        <v>9</v>
      </c>
      <c r="P22" s="153"/>
      <c r="Q22" s="150"/>
      <c r="R22" s="154" t="s">
        <v>119</v>
      </c>
      <c r="S22" s="639">
        <f>S72</f>
        <v>3703700</v>
      </c>
      <c r="T22" s="639"/>
      <c r="U22" s="639"/>
      <c r="V22" s="639"/>
      <c r="W22" s="639"/>
      <c r="X22" s="639"/>
      <c r="Y22" s="639"/>
      <c r="Z22" s="152" t="s">
        <v>9</v>
      </c>
      <c r="AA22" s="347" t="s">
        <v>120</v>
      </c>
      <c r="AB22" s="348"/>
      <c r="AC22" s="186"/>
      <c r="AD22" s="186"/>
      <c r="AE22" s="186"/>
      <c r="AF22" s="186"/>
      <c r="AG22" s="186"/>
      <c r="AH22" s="186"/>
      <c r="AI22" s="346"/>
      <c r="AJ22" s="732" t="s">
        <v>407</v>
      </c>
    </row>
    <row r="23" spans="1:45" s="149" customFormat="1" ht="26.25" customHeight="1" x14ac:dyDescent="0.4">
      <c r="A23" s="199"/>
      <c r="B23" s="186"/>
      <c r="C23" s="150"/>
      <c r="D23" s="150"/>
      <c r="E23" s="150"/>
      <c r="F23" s="150"/>
      <c r="G23" s="150"/>
      <c r="H23" s="153"/>
      <c r="I23" s="153"/>
      <c r="J23" s="153"/>
      <c r="K23" s="153"/>
      <c r="L23" s="153"/>
      <c r="M23" s="153"/>
      <c r="N23" s="153"/>
      <c r="O23" s="153"/>
      <c r="P23" s="153"/>
      <c r="Q23" s="150"/>
      <c r="R23" s="150"/>
      <c r="S23" s="150"/>
      <c r="T23" s="348"/>
      <c r="U23" s="348"/>
      <c r="V23" s="348"/>
      <c r="W23" s="348"/>
      <c r="X23" s="348"/>
      <c r="Y23" s="348"/>
      <c r="Z23" s="348"/>
      <c r="AA23" s="348"/>
      <c r="AB23" s="348"/>
      <c r="AC23" s="186"/>
      <c r="AD23" s="186"/>
      <c r="AE23" s="186"/>
      <c r="AF23" s="186"/>
      <c r="AG23" s="186"/>
      <c r="AH23" s="186"/>
      <c r="AI23" s="346"/>
      <c r="AJ23" s="732"/>
    </row>
    <row r="24" spans="1:45" s="149" customFormat="1" ht="18.75" customHeight="1" x14ac:dyDescent="0.4">
      <c r="A24" s="199"/>
      <c r="B24" s="186"/>
      <c r="C24" s="150" t="s">
        <v>151</v>
      </c>
      <c r="D24" s="150"/>
      <c r="E24" s="150"/>
      <c r="F24" s="150"/>
      <c r="G24" s="150"/>
      <c r="H24" s="153"/>
      <c r="I24" s="153"/>
      <c r="J24" s="153"/>
      <c r="K24" s="153"/>
      <c r="L24" s="153"/>
      <c r="M24" s="153"/>
      <c r="N24" s="153"/>
      <c r="O24" s="153"/>
      <c r="P24" s="153"/>
      <c r="Q24" s="154"/>
      <c r="R24" s="186"/>
      <c r="S24" s="639">
        <f>S19-S22</f>
        <v>19356100</v>
      </c>
      <c r="T24" s="639"/>
      <c r="U24" s="639"/>
      <c r="V24" s="639"/>
      <c r="W24" s="639"/>
      <c r="X24" s="639"/>
      <c r="Y24" s="639"/>
      <c r="Z24" s="152" t="s">
        <v>9</v>
      </c>
      <c r="AA24" s="348"/>
      <c r="AB24" s="348"/>
      <c r="AC24" s="186"/>
      <c r="AD24" s="186"/>
      <c r="AE24" s="186"/>
      <c r="AF24" s="186"/>
      <c r="AG24" s="186"/>
      <c r="AH24" s="186"/>
      <c r="AI24" s="346"/>
      <c r="AJ24" s="732"/>
    </row>
    <row r="25" spans="1:45" ht="14.25" customHeight="1" x14ac:dyDescent="0.4">
      <c r="A25" s="343"/>
      <c r="B25" s="156"/>
      <c r="C25" s="156"/>
      <c r="D25" s="156"/>
      <c r="E25" s="156"/>
      <c r="F25" s="156"/>
      <c r="G25" s="156"/>
      <c r="H25" s="157"/>
      <c r="I25" s="157"/>
      <c r="J25" s="157"/>
      <c r="K25" s="157"/>
      <c r="L25" s="157"/>
      <c r="M25" s="157"/>
      <c r="N25" s="157"/>
      <c r="O25" s="157"/>
      <c r="P25" s="157"/>
      <c r="Q25" s="156"/>
      <c r="R25" s="156"/>
      <c r="S25" s="156"/>
      <c r="T25" s="349"/>
      <c r="U25" s="349"/>
      <c r="V25" s="349"/>
      <c r="W25" s="349"/>
      <c r="X25" s="349"/>
      <c r="Y25" s="349"/>
      <c r="Z25" s="349"/>
      <c r="AA25" s="349"/>
      <c r="AB25" s="349"/>
      <c r="AC25" s="192"/>
      <c r="AD25" s="192"/>
      <c r="AE25" s="192"/>
      <c r="AF25" s="192"/>
      <c r="AG25" s="192"/>
      <c r="AH25" s="192"/>
      <c r="AI25" s="194"/>
      <c r="AJ25" s="732"/>
    </row>
    <row r="26" spans="1:45" ht="18.75" customHeight="1" x14ac:dyDescent="0.4">
      <c r="A26" s="337"/>
      <c r="B26" s="159" t="s">
        <v>164</v>
      </c>
      <c r="C26" s="266"/>
      <c r="D26" s="266"/>
      <c r="E26" s="266"/>
      <c r="F26" s="266"/>
      <c r="G26" s="266"/>
      <c r="H26" s="161"/>
      <c r="I26" s="161"/>
      <c r="J26" s="161"/>
      <c r="K26" s="161"/>
      <c r="L26" s="161"/>
      <c r="M26" s="161"/>
      <c r="N26" s="161"/>
      <c r="O26" s="161"/>
      <c r="P26" s="161"/>
      <c r="Q26" s="163"/>
      <c r="R26" s="163"/>
      <c r="S26" s="163"/>
      <c r="T26" s="163"/>
      <c r="U26" s="163"/>
      <c r="V26" s="163"/>
      <c r="W26" s="163"/>
      <c r="X26" s="163"/>
      <c r="Y26" s="163"/>
      <c r="Z26" s="163"/>
      <c r="AA26" s="163"/>
      <c r="AB26" s="163"/>
      <c r="AC26" s="163"/>
      <c r="AD26" s="163"/>
      <c r="AE26" s="163"/>
      <c r="AF26" s="163"/>
      <c r="AG26" s="163"/>
      <c r="AH26" s="163"/>
      <c r="AI26" s="350"/>
      <c r="AJ26" s="328"/>
      <c r="AK26" s="162"/>
      <c r="AL26" s="162"/>
      <c r="AM26" s="162"/>
      <c r="AN26" s="162"/>
      <c r="AO26" s="162"/>
      <c r="AP26" s="162"/>
      <c r="AQ26" s="162"/>
      <c r="AR26" s="162"/>
      <c r="AS26" s="162"/>
    </row>
    <row r="27" spans="1:45" ht="18.75" customHeight="1" x14ac:dyDescent="0.4">
      <c r="A27" s="337"/>
      <c r="B27" s="164"/>
      <c r="C27" s="165" t="s">
        <v>163</v>
      </c>
      <c r="D27" s="166"/>
      <c r="E27" s="166"/>
      <c r="F27" s="166"/>
      <c r="G27" s="166"/>
      <c r="H27" s="167"/>
      <c r="I27" s="167"/>
      <c r="J27" s="167"/>
      <c r="K27" s="167"/>
      <c r="L27" s="167"/>
      <c r="M27" s="167"/>
      <c r="N27" s="168"/>
      <c r="O27" s="168"/>
      <c r="P27" s="168"/>
      <c r="Q27" s="168"/>
      <c r="R27" s="168"/>
      <c r="S27" s="168"/>
      <c r="T27" s="168"/>
      <c r="U27" s="168"/>
      <c r="V27" s="168"/>
      <c r="W27" s="168"/>
      <c r="X27" s="168"/>
      <c r="Y27" s="168"/>
      <c r="Z27" s="168"/>
      <c r="AA27" s="168"/>
      <c r="AB27" s="168"/>
      <c r="AC27" s="168"/>
      <c r="AD27" s="168"/>
      <c r="AE27" s="168"/>
      <c r="AF27" s="168"/>
      <c r="AG27" s="168"/>
      <c r="AH27" s="169"/>
      <c r="AI27" s="194"/>
    </row>
    <row r="28" spans="1:45" ht="30" customHeight="1" x14ac:dyDescent="0.4">
      <c r="A28" s="337"/>
      <c r="B28" s="170"/>
      <c r="C28" s="636" t="s">
        <v>152</v>
      </c>
      <c r="D28" s="637"/>
      <c r="E28" s="637"/>
      <c r="F28" s="637"/>
      <c r="G28" s="637"/>
      <c r="H28" s="637"/>
      <c r="I28" s="637"/>
      <c r="J28" s="637"/>
      <c r="K28" s="637"/>
      <c r="L28" s="637"/>
      <c r="M28" s="637"/>
      <c r="N28" s="637"/>
      <c r="O28" s="637"/>
      <c r="P28" s="637"/>
      <c r="Q28" s="637"/>
      <c r="R28" s="637"/>
      <c r="S28" s="637"/>
      <c r="T28" s="637"/>
      <c r="U28" s="637"/>
      <c r="V28" s="637"/>
      <c r="W28" s="637"/>
      <c r="X28" s="637"/>
      <c r="Y28" s="637"/>
      <c r="Z28" s="637"/>
      <c r="AA28" s="637"/>
      <c r="AB28" s="637"/>
      <c r="AC28" s="637"/>
      <c r="AD28" s="637"/>
      <c r="AE28" s="637"/>
      <c r="AF28" s="637"/>
      <c r="AG28" s="637"/>
      <c r="AH28" s="638"/>
      <c r="AI28" s="194"/>
    </row>
    <row r="29" spans="1:45" ht="18.75" customHeight="1" x14ac:dyDescent="0.4">
      <c r="A29" s="337"/>
      <c r="B29" s="170"/>
      <c r="C29" s="171"/>
      <c r="D29" s="150"/>
      <c r="E29" s="150"/>
      <c r="F29" s="150"/>
      <c r="G29" s="150"/>
      <c r="H29" s="150"/>
      <c r="I29" s="150"/>
      <c r="J29" s="150"/>
      <c r="K29" s="150"/>
      <c r="L29" s="150"/>
      <c r="M29" s="150"/>
      <c r="N29" s="172"/>
      <c r="O29" s="172"/>
      <c r="P29" s="172"/>
      <c r="Q29" s="172"/>
      <c r="R29" s="172"/>
      <c r="S29" s="172"/>
      <c r="T29" s="172"/>
      <c r="U29" s="172"/>
      <c r="V29" s="172"/>
      <c r="W29" s="633" t="s">
        <v>398</v>
      </c>
      <c r="X29" s="633"/>
      <c r="Y29" s="633"/>
      <c r="Z29" s="633"/>
      <c r="AA29" s="172" t="s">
        <v>4</v>
      </c>
      <c r="AB29" s="633">
        <v>4</v>
      </c>
      <c r="AC29" s="633"/>
      <c r="AD29" s="172" t="s">
        <v>3</v>
      </c>
      <c r="AE29" s="633" t="s">
        <v>399</v>
      </c>
      <c r="AF29" s="633"/>
      <c r="AG29" s="172" t="s">
        <v>2</v>
      </c>
      <c r="AH29" s="173"/>
      <c r="AI29" s="194"/>
      <c r="AJ29" s="732" t="s">
        <v>408</v>
      </c>
    </row>
    <row r="30" spans="1:45" ht="11.25" customHeight="1" x14ac:dyDescent="0.4">
      <c r="A30" s="337"/>
      <c r="B30" s="170"/>
      <c r="C30" s="171"/>
      <c r="D30" s="154"/>
      <c r="E30" s="150"/>
      <c r="F30" s="150"/>
      <c r="G30" s="150"/>
      <c r="H30" s="172"/>
      <c r="I30" s="150"/>
      <c r="J30" s="150"/>
      <c r="K30" s="172"/>
      <c r="L30" s="150"/>
      <c r="M30" s="150"/>
      <c r="N30" s="172"/>
      <c r="O30" s="172"/>
      <c r="P30" s="172"/>
      <c r="Q30" s="172"/>
      <c r="R30" s="172"/>
      <c r="S30" s="172"/>
      <c r="T30" s="172"/>
      <c r="U30" s="172"/>
      <c r="V30" s="172"/>
      <c r="W30" s="172"/>
      <c r="X30" s="172"/>
      <c r="Y30" s="172"/>
      <c r="Z30" s="172"/>
      <c r="AA30" s="172"/>
      <c r="AB30" s="172"/>
      <c r="AC30" s="172"/>
      <c r="AD30" s="172"/>
      <c r="AE30" s="172"/>
      <c r="AF30" s="172"/>
      <c r="AG30" s="172"/>
      <c r="AH30" s="173"/>
      <c r="AI30" s="194"/>
      <c r="AJ30" s="732"/>
    </row>
    <row r="31" spans="1:45" ht="18.75" customHeight="1" x14ac:dyDescent="0.4">
      <c r="A31" s="337"/>
      <c r="B31" s="170"/>
      <c r="C31" s="171"/>
      <c r="D31" s="154"/>
      <c r="E31" s="153"/>
      <c r="F31" s="153"/>
      <c r="G31" s="153"/>
      <c r="H31" s="172"/>
      <c r="I31" s="150"/>
      <c r="J31" s="150"/>
      <c r="K31" s="172"/>
      <c r="L31" s="150"/>
      <c r="M31" s="150"/>
      <c r="N31" s="172"/>
      <c r="O31" s="172"/>
      <c r="P31" s="192"/>
      <c r="Q31" s="192"/>
      <c r="R31" s="154" t="s">
        <v>153</v>
      </c>
      <c r="S31" s="623" t="s">
        <v>154</v>
      </c>
      <c r="T31" s="623"/>
      <c r="U31" s="623"/>
      <c r="V31" s="624" t="s">
        <v>417</v>
      </c>
      <c r="W31" s="624"/>
      <c r="X31" s="624"/>
      <c r="Y31" s="624"/>
      <c r="Z31" s="624"/>
      <c r="AA31" s="624"/>
      <c r="AB31" s="624"/>
      <c r="AC31" s="624"/>
      <c r="AD31" s="624"/>
      <c r="AE31" s="624"/>
      <c r="AF31" s="624"/>
      <c r="AG31" s="624"/>
      <c r="AH31" s="173"/>
      <c r="AI31" s="194"/>
      <c r="AJ31" s="732"/>
    </row>
    <row r="32" spans="1:45" ht="15.75" customHeight="1" x14ac:dyDescent="0.4">
      <c r="A32" s="337"/>
      <c r="B32" s="170"/>
      <c r="C32" s="174"/>
      <c r="D32" s="150"/>
      <c r="E32" s="172"/>
      <c r="F32" s="150"/>
      <c r="G32" s="150"/>
      <c r="H32" s="150"/>
      <c r="I32" s="150"/>
      <c r="J32" s="150"/>
      <c r="K32" s="150"/>
      <c r="L32" s="150"/>
      <c r="M32" s="172"/>
      <c r="N32" s="172"/>
      <c r="O32" s="172"/>
      <c r="P32" s="172"/>
      <c r="Q32" s="172"/>
      <c r="R32" s="172"/>
      <c r="S32" s="175"/>
      <c r="T32" s="175"/>
      <c r="U32" s="175"/>
      <c r="V32" s="172"/>
      <c r="W32" s="172"/>
      <c r="X32" s="172"/>
      <c r="Y32" s="172"/>
      <c r="Z32" s="172"/>
      <c r="AA32" s="172"/>
      <c r="AB32" s="172"/>
      <c r="AC32" s="172"/>
      <c r="AD32" s="172"/>
      <c r="AE32" s="172"/>
      <c r="AF32" s="172"/>
      <c r="AG32" s="172"/>
      <c r="AH32" s="173"/>
      <c r="AI32" s="194"/>
      <c r="AJ32" s="732"/>
    </row>
    <row r="33" spans="1:45" ht="18.75" customHeight="1" x14ac:dyDescent="0.4">
      <c r="A33" s="337"/>
      <c r="B33" s="170"/>
      <c r="C33" s="171"/>
      <c r="D33" s="150"/>
      <c r="E33" s="154"/>
      <c r="F33" s="150"/>
      <c r="G33" s="150"/>
      <c r="H33" s="150"/>
      <c r="I33" s="150"/>
      <c r="J33" s="150"/>
      <c r="K33" s="150"/>
      <c r="L33" s="150"/>
      <c r="M33" s="150"/>
      <c r="N33" s="172"/>
      <c r="O33" s="172"/>
      <c r="P33" s="172"/>
      <c r="Q33" s="172"/>
      <c r="R33" s="172"/>
      <c r="S33" s="623" t="s">
        <v>154</v>
      </c>
      <c r="T33" s="623"/>
      <c r="U33" s="623"/>
      <c r="V33" s="624" t="s">
        <v>418</v>
      </c>
      <c r="W33" s="624"/>
      <c r="X33" s="624"/>
      <c r="Y33" s="624"/>
      <c r="Z33" s="624"/>
      <c r="AA33" s="624"/>
      <c r="AB33" s="624"/>
      <c r="AC33" s="624"/>
      <c r="AD33" s="624"/>
      <c r="AE33" s="624"/>
      <c r="AF33" s="624"/>
      <c r="AG33" s="624"/>
      <c r="AH33" s="173"/>
      <c r="AI33" s="194"/>
      <c r="AJ33" s="732"/>
    </row>
    <row r="34" spans="1:45" ht="7.5" customHeight="1" x14ac:dyDescent="0.4">
      <c r="A34" s="337"/>
      <c r="B34" s="170"/>
      <c r="C34" s="176"/>
      <c r="D34" s="177"/>
      <c r="E34" s="178"/>
      <c r="F34" s="177"/>
      <c r="G34" s="177"/>
      <c r="H34" s="177"/>
      <c r="I34" s="177"/>
      <c r="J34" s="177"/>
      <c r="K34" s="177"/>
      <c r="L34" s="177"/>
      <c r="M34" s="179"/>
      <c r="N34" s="179"/>
      <c r="O34" s="179"/>
      <c r="P34" s="179"/>
      <c r="Q34" s="179"/>
      <c r="R34" s="179"/>
      <c r="S34" s="179"/>
      <c r="T34" s="179"/>
      <c r="U34" s="179"/>
      <c r="V34" s="179"/>
      <c r="W34" s="179"/>
      <c r="X34" s="179"/>
      <c r="Y34" s="179"/>
      <c r="Z34" s="179"/>
      <c r="AA34" s="179"/>
      <c r="AB34" s="179"/>
      <c r="AC34" s="179"/>
      <c r="AD34" s="179"/>
      <c r="AE34" s="179"/>
      <c r="AF34" s="179"/>
      <c r="AG34" s="179"/>
      <c r="AH34" s="180"/>
      <c r="AI34" s="194"/>
    </row>
    <row r="35" spans="1:45" ht="15" customHeight="1" x14ac:dyDescent="0.4">
      <c r="A35" s="343"/>
      <c r="B35" s="156"/>
      <c r="C35" s="156"/>
      <c r="D35" s="156"/>
      <c r="E35" s="156"/>
      <c r="F35" s="156"/>
      <c r="G35" s="157"/>
      <c r="H35" s="157"/>
      <c r="I35" s="157"/>
      <c r="J35" s="157"/>
      <c r="K35" s="157"/>
      <c r="L35" s="157"/>
      <c r="M35" s="157"/>
      <c r="N35" s="157"/>
      <c r="O35" s="157"/>
      <c r="P35" s="156"/>
      <c r="Q35" s="156"/>
      <c r="R35" s="156"/>
      <c r="S35" s="349"/>
      <c r="T35" s="349"/>
      <c r="U35" s="349"/>
      <c r="V35" s="349"/>
      <c r="W35" s="349"/>
      <c r="X35" s="349"/>
      <c r="Y35" s="349"/>
      <c r="Z35" s="349"/>
      <c r="AA35" s="349"/>
      <c r="AB35" s="192"/>
      <c r="AC35" s="192"/>
      <c r="AD35" s="192"/>
      <c r="AE35" s="192"/>
      <c r="AF35" s="192"/>
      <c r="AG35" s="192"/>
      <c r="AH35" s="192"/>
      <c r="AI35" s="194"/>
    </row>
    <row r="36" spans="1:45" s="149" customFormat="1" ht="18.75" customHeight="1" x14ac:dyDescent="0.4">
      <c r="A36" s="199"/>
      <c r="B36" s="159" t="s">
        <v>165</v>
      </c>
      <c r="C36" s="150"/>
      <c r="D36" s="150"/>
      <c r="E36" s="150"/>
      <c r="F36" s="150"/>
      <c r="G36" s="150"/>
      <c r="H36" s="150"/>
      <c r="I36" s="150"/>
      <c r="J36" s="150"/>
      <c r="K36" s="150"/>
      <c r="L36" s="150"/>
      <c r="M36" s="351"/>
      <c r="N36" s="172"/>
      <c r="O36" s="150"/>
      <c r="P36" s="181"/>
      <c r="Q36" s="172"/>
      <c r="R36" s="172"/>
      <c r="S36" s="172"/>
      <c r="T36" s="172"/>
      <c r="U36" s="172"/>
      <c r="V36" s="172"/>
      <c r="W36" s="172"/>
      <c r="X36" s="172"/>
      <c r="Y36" s="172"/>
      <c r="Z36" s="172"/>
      <c r="AA36" s="172"/>
      <c r="AB36" s="172"/>
      <c r="AC36" s="172"/>
      <c r="AD36" s="172"/>
      <c r="AE36" s="172"/>
      <c r="AF36" s="172"/>
      <c r="AG36" s="172"/>
      <c r="AH36" s="172"/>
      <c r="AI36" s="352"/>
      <c r="AJ36" s="328"/>
      <c r="AK36" s="182"/>
      <c r="AL36" s="182"/>
      <c r="AM36" s="182"/>
      <c r="AN36" s="182"/>
      <c r="AO36" s="182"/>
      <c r="AP36" s="182"/>
      <c r="AQ36" s="182"/>
      <c r="AR36" s="182"/>
      <c r="AS36" s="182"/>
    </row>
    <row r="37" spans="1:45" s="149" customFormat="1" ht="16.5" customHeight="1" x14ac:dyDescent="0.4">
      <c r="A37" s="199"/>
      <c r="B37" s="172"/>
      <c r="C37" s="172" t="s">
        <v>218</v>
      </c>
      <c r="D37" s="150"/>
      <c r="E37" s="150"/>
      <c r="F37" s="150"/>
      <c r="G37" s="150"/>
      <c r="H37" s="150"/>
      <c r="I37" s="150"/>
      <c r="J37" s="150"/>
      <c r="K37" s="150"/>
      <c r="L37" s="150"/>
      <c r="M37" s="351"/>
      <c r="N37" s="172"/>
      <c r="O37" s="150"/>
      <c r="P37" s="181"/>
      <c r="Q37" s="172"/>
      <c r="R37" s="172"/>
      <c r="S37" s="172"/>
      <c r="T37" s="172"/>
      <c r="U37" s="172"/>
      <c r="V37" s="172"/>
      <c r="W37" s="172"/>
      <c r="X37" s="172"/>
      <c r="Y37" s="172"/>
      <c r="Z37" s="172"/>
      <c r="AA37" s="172"/>
      <c r="AB37" s="172"/>
      <c r="AC37" s="172"/>
      <c r="AD37" s="172"/>
      <c r="AE37" s="172"/>
      <c r="AF37" s="172"/>
      <c r="AG37" s="172"/>
      <c r="AH37" s="172"/>
      <c r="AI37" s="352"/>
      <c r="AJ37" s="328"/>
      <c r="AK37" s="182"/>
      <c r="AL37" s="182"/>
      <c r="AM37" s="182"/>
      <c r="AN37" s="182"/>
      <c r="AO37" s="182"/>
      <c r="AP37" s="182"/>
      <c r="AQ37" s="182"/>
      <c r="AR37" s="182"/>
      <c r="AS37" s="182"/>
    </row>
    <row r="38" spans="1:45" s="149" customFormat="1" ht="18.75" customHeight="1" x14ac:dyDescent="0.4">
      <c r="A38" s="199"/>
      <c r="B38" s="172"/>
      <c r="C38" s="617"/>
      <c r="D38" s="618"/>
      <c r="E38" s="620" t="s">
        <v>157</v>
      </c>
      <c r="F38" s="621"/>
      <c r="G38" s="621"/>
      <c r="H38" s="621"/>
      <c r="I38" s="621"/>
      <c r="J38" s="621"/>
      <c r="K38" s="621"/>
      <c r="L38" s="621"/>
      <c r="M38" s="621"/>
      <c r="N38" s="621"/>
      <c r="O38" s="621"/>
      <c r="P38" s="621"/>
      <c r="Q38" s="621"/>
      <c r="R38" s="621"/>
      <c r="S38" s="621"/>
      <c r="T38" s="621"/>
      <c r="U38" s="621"/>
      <c r="V38" s="621"/>
      <c r="W38" s="621"/>
      <c r="X38" s="621"/>
      <c r="Y38" s="621"/>
      <c r="Z38" s="621"/>
      <c r="AA38" s="621"/>
      <c r="AB38" s="621"/>
      <c r="AC38" s="621"/>
      <c r="AD38" s="621"/>
      <c r="AE38" s="622"/>
      <c r="AF38" s="619" t="s">
        <v>158</v>
      </c>
      <c r="AG38" s="619"/>
      <c r="AH38" s="619"/>
      <c r="AI38" s="352"/>
      <c r="AJ38" s="328"/>
      <c r="AK38" s="182"/>
      <c r="AL38" s="182"/>
      <c r="AM38" s="182"/>
      <c r="AN38" s="182"/>
    </row>
    <row r="39" spans="1:45" s="149" customFormat="1" ht="18.75" customHeight="1" x14ac:dyDescent="0.4">
      <c r="A39" s="199"/>
      <c r="B39" s="172"/>
      <c r="C39" s="610" t="s">
        <v>159</v>
      </c>
      <c r="D39" s="611"/>
      <c r="E39" s="573" t="s">
        <v>327</v>
      </c>
      <c r="F39" s="574"/>
      <c r="G39" s="574"/>
      <c r="H39" s="574"/>
      <c r="I39" s="574"/>
      <c r="J39" s="574"/>
      <c r="K39" s="574"/>
      <c r="L39" s="574"/>
      <c r="M39" s="574"/>
      <c r="N39" s="574"/>
      <c r="O39" s="574"/>
      <c r="P39" s="574"/>
      <c r="Q39" s="574"/>
      <c r="R39" s="574"/>
      <c r="S39" s="574"/>
      <c r="T39" s="574"/>
      <c r="U39" s="574"/>
      <c r="V39" s="574"/>
      <c r="W39" s="574"/>
      <c r="X39" s="574"/>
      <c r="Y39" s="574"/>
      <c r="Z39" s="574"/>
      <c r="AA39" s="574"/>
      <c r="AB39" s="574"/>
      <c r="AC39" s="574"/>
      <c r="AD39" s="574"/>
      <c r="AE39" s="575"/>
      <c r="AF39" s="572" t="s">
        <v>419</v>
      </c>
      <c r="AG39" s="572"/>
      <c r="AH39" s="572"/>
      <c r="AI39" s="352"/>
      <c r="AJ39" s="328"/>
      <c r="AK39" s="182"/>
      <c r="AL39" s="182"/>
      <c r="AM39" s="182"/>
      <c r="AN39" s="182"/>
    </row>
    <row r="40" spans="1:45" s="149" customFormat="1" ht="18.75" customHeight="1" x14ac:dyDescent="0.4">
      <c r="A40" s="199"/>
      <c r="B40" s="172"/>
      <c r="C40" s="607" t="s">
        <v>160</v>
      </c>
      <c r="D40" s="608"/>
      <c r="E40" s="573" t="s">
        <v>288</v>
      </c>
      <c r="F40" s="574"/>
      <c r="G40" s="574"/>
      <c r="H40" s="574"/>
      <c r="I40" s="574"/>
      <c r="J40" s="574"/>
      <c r="K40" s="574"/>
      <c r="L40" s="574"/>
      <c r="M40" s="574"/>
      <c r="N40" s="574"/>
      <c r="O40" s="574"/>
      <c r="P40" s="574"/>
      <c r="Q40" s="574"/>
      <c r="R40" s="574"/>
      <c r="S40" s="574"/>
      <c r="T40" s="574"/>
      <c r="U40" s="574"/>
      <c r="V40" s="574"/>
      <c r="W40" s="574"/>
      <c r="X40" s="574"/>
      <c r="Y40" s="574"/>
      <c r="Z40" s="574"/>
      <c r="AA40" s="574"/>
      <c r="AB40" s="574"/>
      <c r="AC40" s="574"/>
      <c r="AD40" s="574"/>
      <c r="AE40" s="575"/>
      <c r="AF40" s="572" t="s">
        <v>419</v>
      </c>
      <c r="AG40" s="572"/>
      <c r="AH40" s="572"/>
      <c r="AI40" s="352"/>
      <c r="AJ40" s="328"/>
      <c r="AK40" s="182"/>
      <c r="AL40" s="182"/>
      <c r="AM40" s="182"/>
      <c r="AN40" s="182"/>
    </row>
    <row r="41" spans="1:45" s="149" customFormat="1" ht="18.75" customHeight="1" x14ac:dyDescent="0.4">
      <c r="A41" s="199"/>
      <c r="B41" s="172"/>
      <c r="C41" s="610" t="s">
        <v>168</v>
      </c>
      <c r="D41" s="611"/>
      <c r="E41" s="573" t="s">
        <v>175</v>
      </c>
      <c r="F41" s="574"/>
      <c r="G41" s="574"/>
      <c r="H41" s="574"/>
      <c r="I41" s="574"/>
      <c r="J41" s="574"/>
      <c r="K41" s="574"/>
      <c r="L41" s="574"/>
      <c r="M41" s="574"/>
      <c r="N41" s="574"/>
      <c r="O41" s="574"/>
      <c r="P41" s="574"/>
      <c r="Q41" s="574"/>
      <c r="R41" s="574"/>
      <c r="S41" s="574"/>
      <c r="T41" s="574"/>
      <c r="U41" s="574"/>
      <c r="V41" s="574"/>
      <c r="W41" s="574"/>
      <c r="X41" s="574"/>
      <c r="Y41" s="574"/>
      <c r="Z41" s="574"/>
      <c r="AA41" s="574"/>
      <c r="AB41" s="574"/>
      <c r="AC41" s="574"/>
      <c r="AD41" s="574"/>
      <c r="AE41" s="575"/>
      <c r="AF41" s="572" t="s">
        <v>419</v>
      </c>
      <c r="AG41" s="572"/>
      <c r="AH41" s="572"/>
      <c r="AI41" s="352"/>
      <c r="AJ41" s="328"/>
      <c r="AK41" s="182"/>
      <c r="AL41" s="182"/>
      <c r="AM41" s="182"/>
      <c r="AN41" s="182"/>
    </row>
    <row r="42" spans="1:45" s="149" customFormat="1" ht="18.75" customHeight="1" x14ac:dyDescent="0.4">
      <c r="A42" s="199"/>
      <c r="B42" s="172"/>
      <c r="C42" s="607" t="s">
        <v>169</v>
      </c>
      <c r="D42" s="608"/>
      <c r="E42" s="573" t="s">
        <v>161</v>
      </c>
      <c r="F42" s="574"/>
      <c r="G42" s="574"/>
      <c r="H42" s="574"/>
      <c r="I42" s="574"/>
      <c r="J42" s="574"/>
      <c r="K42" s="574"/>
      <c r="L42" s="574"/>
      <c r="M42" s="574"/>
      <c r="N42" s="574"/>
      <c r="O42" s="574"/>
      <c r="P42" s="574"/>
      <c r="Q42" s="574"/>
      <c r="R42" s="574"/>
      <c r="S42" s="574"/>
      <c r="T42" s="574"/>
      <c r="U42" s="574"/>
      <c r="V42" s="574"/>
      <c r="W42" s="574"/>
      <c r="X42" s="574"/>
      <c r="Y42" s="574"/>
      <c r="Z42" s="574"/>
      <c r="AA42" s="574"/>
      <c r="AB42" s="574"/>
      <c r="AC42" s="574"/>
      <c r="AD42" s="574"/>
      <c r="AE42" s="575"/>
      <c r="AF42" s="609" t="s">
        <v>18</v>
      </c>
      <c r="AG42" s="609"/>
      <c r="AH42" s="609"/>
      <c r="AI42" s="352"/>
      <c r="AJ42" s="328"/>
      <c r="AK42" s="182"/>
      <c r="AL42" s="182"/>
      <c r="AM42" s="182"/>
      <c r="AN42" s="182"/>
    </row>
    <row r="43" spans="1:45" s="149" customFormat="1" ht="18.75" customHeight="1" x14ac:dyDescent="0.4">
      <c r="A43" s="199"/>
      <c r="B43" s="172"/>
      <c r="C43" s="610" t="s">
        <v>170</v>
      </c>
      <c r="D43" s="611"/>
      <c r="E43" s="573" t="s">
        <v>162</v>
      </c>
      <c r="F43" s="574"/>
      <c r="G43" s="574"/>
      <c r="H43" s="574"/>
      <c r="I43" s="574"/>
      <c r="J43" s="574"/>
      <c r="K43" s="574"/>
      <c r="L43" s="574"/>
      <c r="M43" s="574"/>
      <c r="N43" s="574"/>
      <c r="O43" s="574"/>
      <c r="P43" s="574"/>
      <c r="Q43" s="574"/>
      <c r="R43" s="574"/>
      <c r="S43" s="574"/>
      <c r="T43" s="574"/>
      <c r="U43" s="574"/>
      <c r="V43" s="574"/>
      <c r="W43" s="574"/>
      <c r="X43" s="574"/>
      <c r="Y43" s="574"/>
      <c r="Z43" s="574"/>
      <c r="AA43" s="574"/>
      <c r="AB43" s="574"/>
      <c r="AC43" s="574"/>
      <c r="AD43" s="574"/>
      <c r="AE43" s="575"/>
      <c r="AF43" s="572" t="s">
        <v>419</v>
      </c>
      <c r="AG43" s="572"/>
      <c r="AH43" s="572"/>
      <c r="AI43" s="352"/>
      <c r="AJ43" s="328"/>
      <c r="AK43" s="182"/>
      <c r="AL43" s="182"/>
      <c r="AM43" s="182"/>
      <c r="AN43" s="182"/>
    </row>
    <row r="44" spans="1:45" s="149" customFormat="1" ht="18.75" customHeight="1" x14ac:dyDescent="0.4">
      <c r="A44" s="199"/>
      <c r="B44" s="172"/>
      <c r="C44" s="607" t="s">
        <v>171</v>
      </c>
      <c r="D44" s="608"/>
      <c r="E44" s="573" t="s">
        <v>328</v>
      </c>
      <c r="F44" s="574"/>
      <c r="G44" s="574"/>
      <c r="H44" s="574"/>
      <c r="I44" s="574"/>
      <c r="J44" s="574"/>
      <c r="K44" s="574"/>
      <c r="L44" s="574"/>
      <c r="M44" s="574"/>
      <c r="N44" s="574"/>
      <c r="O44" s="574"/>
      <c r="P44" s="574"/>
      <c r="Q44" s="574"/>
      <c r="R44" s="574"/>
      <c r="S44" s="574"/>
      <c r="T44" s="574"/>
      <c r="U44" s="574"/>
      <c r="V44" s="574"/>
      <c r="W44" s="574"/>
      <c r="X44" s="574"/>
      <c r="Y44" s="574"/>
      <c r="Z44" s="574"/>
      <c r="AA44" s="574"/>
      <c r="AB44" s="574"/>
      <c r="AC44" s="574"/>
      <c r="AD44" s="574"/>
      <c r="AE44" s="575"/>
      <c r="AF44" s="572" t="s">
        <v>419</v>
      </c>
      <c r="AG44" s="572"/>
      <c r="AH44" s="572"/>
      <c r="AI44" s="352"/>
      <c r="AJ44" s="328"/>
      <c r="AK44" s="182"/>
      <c r="AL44" s="182"/>
      <c r="AM44" s="182"/>
      <c r="AN44" s="182"/>
    </row>
    <row r="45" spans="1:45" s="149" customFormat="1" ht="18.75" customHeight="1" x14ac:dyDescent="0.4">
      <c r="A45" s="199"/>
      <c r="B45" s="172"/>
      <c r="C45" s="607" t="s">
        <v>309</v>
      </c>
      <c r="D45" s="608"/>
      <c r="E45" s="573" t="s">
        <v>308</v>
      </c>
      <c r="F45" s="574"/>
      <c r="G45" s="574"/>
      <c r="H45" s="574"/>
      <c r="I45" s="574"/>
      <c r="J45" s="574"/>
      <c r="K45" s="574"/>
      <c r="L45" s="574"/>
      <c r="M45" s="574"/>
      <c r="N45" s="574"/>
      <c r="O45" s="574"/>
      <c r="P45" s="574"/>
      <c r="Q45" s="574"/>
      <c r="R45" s="574"/>
      <c r="S45" s="574"/>
      <c r="T45" s="574"/>
      <c r="U45" s="574"/>
      <c r="V45" s="574"/>
      <c r="W45" s="574"/>
      <c r="X45" s="574"/>
      <c r="Y45" s="574"/>
      <c r="Z45" s="574"/>
      <c r="AA45" s="574"/>
      <c r="AB45" s="574"/>
      <c r="AC45" s="574"/>
      <c r="AD45" s="574"/>
      <c r="AE45" s="575"/>
      <c r="AF45" s="572" t="s">
        <v>419</v>
      </c>
      <c r="AG45" s="572"/>
      <c r="AH45" s="572"/>
      <c r="AI45" s="352"/>
      <c r="AJ45" s="328"/>
      <c r="AK45" s="182"/>
      <c r="AL45" s="182"/>
      <c r="AM45" s="182"/>
      <c r="AN45" s="182"/>
    </row>
    <row r="46" spans="1:45" s="149" customFormat="1" ht="18.75" customHeight="1" x14ac:dyDescent="0.4">
      <c r="A46" s="199"/>
      <c r="B46" s="172"/>
      <c r="C46" s="610" t="s">
        <v>310</v>
      </c>
      <c r="D46" s="611"/>
      <c r="E46" s="573" t="s">
        <v>167</v>
      </c>
      <c r="F46" s="574"/>
      <c r="G46" s="574"/>
      <c r="H46" s="574"/>
      <c r="I46" s="574"/>
      <c r="J46" s="574"/>
      <c r="K46" s="574"/>
      <c r="L46" s="574"/>
      <c r="M46" s="574"/>
      <c r="N46" s="574"/>
      <c r="O46" s="574"/>
      <c r="P46" s="574"/>
      <c r="Q46" s="574"/>
      <c r="R46" s="574"/>
      <c r="S46" s="574"/>
      <c r="T46" s="574"/>
      <c r="U46" s="574"/>
      <c r="V46" s="574"/>
      <c r="W46" s="574"/>
      <c r="X46" s="574"/>
      <c r="Y46" s="574"/>
      <c r="Z46" s="574"/>
      <c r="AA46" s="574"/>
      <c r="AB46" s="574"/>
      <c r="AC46" s="574"/>
      <c r="AD46" s="574"/>
      <c r="AE46" s="575"/>
      <c r="AF46" s="572" t="s">
        <v>419</v>
      </c>
      <c r="AG46" s="572"/>
      <c r="AH46" s="572"/>
      <c r="AI46" s="352"/>
      <c r="AJ46" s="328"/>
      <c r="AK46" s="182"/>
      <c r="AL46" s="182"/>
      <c r="AM46" s="182"/>
      <c r="AN46" s="182"/>
    </row>
    <row r="47" spans="1:45" s="149" customFormat="1" ht="18.75" customHeight="1" x14ac:dyDescent="0.4">
      <c r="A47" s="199"/>
      <c r="B47" s="172"/>
      <c r="C47" s="607" t="s">
        <v>311</v>
      </c>
      <c r="D47" s="608"/>
      <c r="E47" s="573" t="s">
        <v>176</v>
      </c>
      <c r="F47" s="574"/>
      <c r="G47" s="574"/>
      <c r="H47" s="574"/>
      <c r="I47" s="574"/>
      <c r="J47" s="574"/>
      <c r="K47" s="574"/>
      <c r="L47" s="574"/>
      <c r="M47" s="574"/>
      <c r="N47" s="574"/>
      <c r="O47" s="574"/>
      <c r="P47" s="574"/>
      <c r="Q47" s="574"/>
      <c r="R47" s="574"/>
      <c r="S47" s="574"/>
      <c r="T47" s="574"/>
      <c r="U47" s="574"/>
      <c r="V47" s="574"/>
      <c r="W47" s="574"/>
      <c r="X47" s="574"/>
      <c r="Y47" s="574"/>
      <c r="Z47" s="574"/>
      <c r="AA47" s="574"/>
      <c r="AB47" s="574"/>
      <c r="AC47" s="574"/>
      <c r="AD47" s="574"/>
      <c r="AE47" s="575"/>
      <c r="AF47" s="572" t="s">
        <v>419</v>
      </c>
      <c r="AG47" s="572"/>
      <c r="AH47" s="572"/>
      <c r="AI47" s="352"/>
      <c r="AJ47" s="328"/>
      <c r="AK47" s="182"/>
      <c r="AL47" s="182"/>
      <c r="AM47" s="182"/>
      <c r="AN47" s="182"/>
    </row>
    <row r="48" spans="1:45" s="149" customFormat="1" ht="18.75" customHeight="1" x14ac:dyDescent="0.4">
      <c r="A48" s="199"/>
      <c r="B48" s="172"/>
      <c r="C48" s="607" t="s">
        <v>172</v>
      </c>
      <c r="D48" s="608"/>
      <c r="E48" s="573" t="s">
        <v>329</v>
      </c>
      <c r="F48" s="574"/>
      <c r="G48" s="574"/>
      <c r="H48" s="574"/>
      <c r="I48" s="574"/>
      <c r="J48" s="574"/>
      <c r="K48" s="574"/>
      <c r="L48" s="574"/>
      <c r="M48" s="574"/>
      <c r="N48" s="574"/>
      <c r="O48" s="574"/>
      <c r="P48" s="574"/>
      <c r="Q48" s="574"/>
      <c r="R48" s="574"/>
      <c r="S48" s="574"/>
      <c r="T48" s="574"/>
      <c r="U48" s="574"/>
      <c r="V48" s="574"/>
      <c r="W48" s="574"/>
      <c r="X48" s="574"/>
      <c r="Y48" s="574"/>
      <c r="Z48" s="574"/>
      <c r="AA48" s="574"/>
      <c r="AB48" s="574"/>
      <c r="AC48" s="574"/>
      <c r="AD48" s="574"/>
      <c r="AE48" s="575"/>
      <c r="AF48" s="572" t="s">
        <v>419</v>
      </c>
      <c r="AG48" s="572"/>
      <c r="AH48" s="572"/>
      <c r="AI48" s="352"/>
      <c r="AJ48" s="328"/>
      <c r="AK48" s="182"/>
      <c r="AL48" s="182"/>
      <c r="AM48" s="182"/>
      <c r="AN48" s="182"/>
    </row>
    <row r="49" spans="1:40" s="149" customFormat="1" ht="18.75" customHeight="1" x14ac:dyDescent="0.4">
      <c r="A49" s="199"/>
      <c r="B49" s="172"/>
      <c r="C49" s="610" t="s">
        <v>173</v>
      </c>
      <c r="D49" s="611"/>
      <c r="E49" s="573" t="s">
        <v>330</v>
      </c>
      <c r="F49" s="574"/>
      <c r="G49" s="574"/>
      <c r="H49" s="574"/>
      <c r="I49" s="574"/>
      <c r="J49" s="574"/>
      <c r="K49" s="574"/>
      <c r="L49" s="574"/>
      <c r="M49" s="574"/>
      <c r="N49" s="574"/>
      <c r="O49" s="574"/>
      <c r="P49" s="574"/>
      <c r="Q49" s="574"/>
      <c r="R49" s="574"/>
      <c r="S49" s="574"/>
      <c r="T49" s="574"/>
      <c r="U49" s="574"/>
      <c r="V49" s="574"/>
      <c r="W49" s="574"/>
      <c r="X49" s="574"/>
      <c r="Y49" s="574"/>
      <c r="Z49" s="574"/>
      <c r="AA49" s="574"/>
      <c r="AB49" s="574"/>
      <c r="AC49" s="574"/>
      <c r="AD49" s="574"/>
      <c r="AE49" s="575"/>
      <c r="AF49" s="572" t="s">
        <v>419</v>
      </c>
      <c r="AG49" s="572"/>
      <c r="AH49" s="572"/>
      <c r="AI49" s="352"/>
      <c r="AJ49" s="328"/>
      <c r="AK49" s="182"/>
      <c r="AL49" s="182"/>
      <c r="AM49" s="182"/>
      <c r="AN49" s="182"/>
    </row>
    <row r="50" spans="1:40" s="149" customFormat="1" ht="18.75" customHeight="1" x14ac:dyDescent="0.4">
      <c r="A50" s="199"/>
      <c r="B50" s="172"/>
      <c r="C50" s="607" t="s">
        <v>174</v>
      </c>
      <c r="D50" s="608"/>
      <c r="E50" s="573" t="s">
        <v>331</v>
      </c>
      <c r="F50" s="574"/>
      <c r="G50" s="574"/>
      <c r="H50" s="574"/>
      <c r="I50" s="574"/>
      <c r="J50" s="574"/>
      <c r="K50" s="574"/>
      <c r="L50" s="574"/>
      <c r="M50" s="574"/>
      <c r="N50" s="574"/>
      <c r="O50" s="574"/>
      <c r="P50" s="574"/>
      <c r="Q50" s="574"/>
      <c r="R50" s="574"/>
      <c r="S50" s="574"/>
      <c r="T50" s="574"/>
      <c r="U50" s="574"/>
      <c r="V50" s="574"/>
      <c r="W50" s="574"/>
      <c r="X50" s="574"/>
      <c r="Y50" s="574"/>
      <c r="Z50" s="574"/>
      <c r="AA50" s="574"/>
      <c r="AB50" s="574"/>
      <c r="AC50" s="574"/>
      <c r="AD50" s="574"/>
      <c r="AE50" s="575"/>
      <c r="AF50" s="572" t="s">
        <v>419</v>
      </c>
      <c r="AG50" s="572"/>
      <c r="AH50" s="572"/>
      <c r="AI50" s="352"/>
      <c r="AJ50" s="328"/>
      <c r="AK50" s="182"/>
      <c r="AL50" s="182"/>
      <c r="AM50" s="182"/>
      <c r="AN50" s="182"/>
    </row>
    <row r="51" spans="1:40" s="149" customFormat="1" ht="18.75" customHeight="1" x14ac:dyDescent="0.4">
      <c r="A51" s="199"/>
      <c r="B51" s="172"/>
      <c r="C51" s="607" t="s">
        <v>312</v>
      </c>
      <c r="D51" s="608"/>
      <c r="E51" s="613" t="s">
        <v>166</v>
      </c>
      <c r="F51" s="614"/>
      <c r="G51" s="614"/>
      <c r="H51" s="614"/>
      <c r="I51" s="614"/>
      <c r="J51" s="614"/>
      <c r="K51" s="614"/>
      <c r="L51" s="614"/>
      <c r="M51" s="614"/>
      <c r="N51" s="614"/>
      <c r="O51" s="614"/>
      <c r="P51" s="614"/>
      <c r="Q51" s="614"/>
      <c r="R51" s="614"/>
      <c r="S51" s="614"/>
      <c r="T51" s="614"/>
      <c r="U51" s="614"/>
      <c r="V51" s="614"/>
      <c r="W51" s="614"/>
      <c r="X51" s="614"/>
      <c r="Y51" s="614"/>
      <c r="Z51" s="614"/>
      <c r="AA51" s="614"/>
      <c r="AB51" s="614"/>
      <c r="AC51" s="614"/>
      <c r="AD51" s="614"/>
      <c r="AE51" s="615"/>
      <c r="AF51" s="612" t="s">
        <v>18</v>
      </c>
      <c r="AG51" s="612"/>
      <c r="AH51" s="612"/>
      <c r="AI51" s="352"/>
      <c r="AJ51" s="327"/>
      <c r="AK51" s="182"/>
      <c r="AL51" s="182"/>
      <c r="AM51" s="182"/>
      <c r="AN51" s="182"/>
    </row>
    <row r="52" spans="1:40" ht="12.75" customHeight="1" x14ac:dyDescent="0.4">
      <c r="A52" s="343"/>
      <c r="B52" s="156"/>
      <c r="C52" s="156"/>
      <c r="D52" s="156"/>
      <c r="E52" s="156"/>
      <c r="F52" s="156"/>
      <c r="G52" s="157"/>
      <c r="H52" s="157"/>
      <c r="I52" s="157"/>
      <c r="J52" s="157"/>
      <c r="K52" s="157"/>
      <c r="L52" s="157"/>
      <c r="M52" s="157"/>
      <c r="N52" s="157"/>
      <c r="O52" s="157"/>
      <c r="P52" s="156"/>
      <c r="Q52" s="156"/>
      <c r="R52" s="156"/>
      <c r="S52" s="349"/>
      <c r="T52" s="349"/>
      <c r="U52" s="349"/>
      <c r="V52" s="349"/>
      <c r="W52" s="349"/>
      <c r="X52" s="349"/>
      <c r="Y52" s="349"/>
      <c r="Z52" s="349"/>
      <c r="AA52" s="349"/>
      <c r="AB52" s="192"/>
      <c r="AC52" s="192"/>
      <c r="AD52" s="192"/>
      <c r="AE52" s="192"/>
      <c r="AF52" s="192"/>
      <c r="AG52" s="192"/>
      <c r="AH52" s="192"/>
      <c r="AI52" s="194"/>
    </row>
    <row r="53" spans="1:40" s="149" customFormat="1" ht="18.75" customHeight="1" x14ac:dyDescent="0.4">
      <c r="A53" s="345"/>
      <c r="B53" s="150"/>
      <c r="C53" s="150"/>
      <c r="D53" s="150"/>
      <c r="E53" s="150"/>
      <c r="F53" s="150"/>
      <c r="G53" s="153"/>
      <c r="H53" s="153"/>
      <c r="I53" s="153"/>
      <c r="J53" s="153"/>
      <c r="K53" s="153"/>
      <c r="L53" s="153"/>
      <c r="M53" s="153"/>
      <c r="N53" s="153"/>
      <c r="O53" s="153"/>
      <c r="P53" s="150"/>
      <c r="Q53" s="150"/>
      <c r="R53" s="150"/>
      <c r="S53" s="348"/>
      <c r="T53" s="348"/>
      <c r="U53" s="348"/>
      <c r="V53" s="348"/>
      <c r="W53" s="348"/>
      <c r="X53" s="351" t="s">
        <v>155</v>
      </c>
      <c r="Y53" s="632" t="s">
        <v>420</v>
      </c>
      <c r="Z53" s="632"/>
      <c r="AA53" s="632"/>
      <c r="AB53" s="632"/>
      <c r="AC53" s="632"/>
      <c r="AD53" s="632"/>
      <c r="AE53" s="632"/>
      <c r="AF53" s="632"/>
      <c r="AG53" s="632"/>
      <c r="AH53" s="632"/>
      <c r="AI53" s="346"/>
      <c r="AJ53" s="327"/>
    </row>
    <row r="54" spans="1:40" s="149" customFormat="1" ht="7.5" customHeight="1" x14ac:dyDescent="0.4">
      <c r="A54" s="345"/>
      <c r="B54" s="150"/>
      <c r="C54" s="150"/>
      <c r="D54" s="150"/>
      <c r="E54" s="150"/>
      <c r="F54" s="150"/>
      <c r="G54" s="153"/>
      <c r="H54" s="153"/>
      <c r="I54" s="153"/>
      <c r="J54" s="153"/>
      <c r="K54" s="153"/>
      <c r="L54" s="153"/>
      <c r="M54" s="153"/>
      <c r="N54" s="153"/>
      <c r="O54" s="153"/>
      <c r="P54" s="150"/>
      <c r="Q54" s="150"/>
      <c r="R54" s="150"/>
      <c r="S54" s="348"/>
      <c r="T54" s="348"/>
      <c r="U54" s="348"/>
      <c r="V54" s="348"/>
      <c r="W54" s="348"/>
      <c r="X54" s="351"/>
      <c r="Y54" s="153"/>
      <c r="Z54" s="153"/>
      <c r="AA54" s="153"/>
      <c r="AB54" s="153"/>
      <c r="AC54" s="153"/>
      <c r="AD54" s="153"/>
      <c r="AE54" s="153"/>
      <c r="AF54" s="153"/>
      <c r="AG54" s="153"/>
      <c r="AH54" s="153"/>
      <c r="AI54" s="346"/>
      <c r="AJ54" s="327"/>
    </row>
    <row r="55" spans="1:40" s="149" customFormat="1" ht="18.75" customHeight="1" x14ac:dyDescent="0.4">
      <c r="A55" s="345"/>
      <c r="B55" s="150"/>
      <c r="C55" s="150"/>
      <c r="D55" s="150"/>
      <c r="E55" s="150"/>
      <c r="F55" s="150"/>
      <c r="G55" s="153"/>
      <c r="H55" s="153"/>
      <c r="I55" s="153"/>
      <c r="J55" s="153"/>
      <c r="K55" s="153"/>
      <c r="L55" s="153"/>
      <c r="M55" s="153"/>
      <c r="N55" s="153"/>
      <c r="O55" s="153"/>
      <c r="P55" s="150"/>
      <c r="Q55" s="150"/>
      <c r="R55" s="150"/>
      <c r="S55" s="348"/>
      <c r="T55" s="348"/>
      <c r="U55" s="348"/>
      <c r="V55" s="348"/>
      <c r="W55" s="348"/>
      <c r="X55" s="351" t="s">
        <v>156</v>
      </c>
      <c r="Y55" s="632" t="s">
        <v>421</v>
      </c>
      <c r="Z55" s="632"/>
      <c r="AA55" s="632"/>
      <c r="AB55" s="632"/>
      <c r="AC55" s="632"/>
      <c r="AD55" s="632"/>
      <c r="AE55" s="632"/>
      <c r="AF55" s="632"/>
      <c r="AG55" s="632"/>
      <c r="AH55" s="632"/>
      <c r="AI55" s="346"/>
      <c r="AJ55" s="327"/>
    </row>
    <row r="56" spans="1:40" ht="7.5" customHeight="1" x14ac:dyDescent="0.4">
      <c r="A56" s="353"/>
      <c r="B56" s="354"/>
      <c r="C56" s="354"/>
      <c r="D56" s="354"/>
      <c r="E56" s="354"/>
      <c r="F56" s="354"/>
      <c r="G56" s="355"/>
      <c r="H56" s="355"/>
      <c r="I56" s="355"/>
      <c r="J56" s="355"/>
      <c r="K56" s="355"/>
      <c r="L56" s="355"/>
      <c r="M56" s="355"/>
      <c r="N56" s="355"/>
      <c r="O56" s="355"/>
      <c r="P56" s="354"/>
      <c r="Q56" s="354"/>
      <c r="R56" s="354"/>
      <c r="S56" s="356"/>
      <c r="T56" s="356"/>
      <c r="U56" s="356"/>
      <c r="V56" s="356"/>
      <c r="W56" s="356"/>
      <c r="X56" s="356"/>
      <c r="Y56" s="356"/>
      <c r="Z56" s="356"/>
      <c r="AA56" s="356"/>
      <c r="AB56" s="357"/>
      <c r="AC56" s="357"/>
      <c r="AD56" s="357"/>
      <c r="AE56" s="357"/>
      <c r="AF56" s="357"/>
      <c r="AG56" s="357"/>
      <c r="AH56" s="357"/>
      <c r="AI56" s="358"/>
    </row>
    <row r="57" spans="1:40" ht="15" customHeight="1" x14ac:dyDescent="0.4">
      <c r="A57" s="359"/>
      <c r="B57" s="334"/>
      <c r="C57" s="334"/>
      <c r="D57" s="334"/>
      <c r="E57" s="334"/>
      <c r="F57" s="334"/>
      <c r="G57" s="195"/>
      <c r="H57" s="195"/>
      <c r="I57" s="195"/>
      <c r="J57" s="195"/>
      <c r="K57" s="195"/>
      <c r="L57" s="195"/>
      <c r="M57" s="195"/>
      <c r="N57" s="195"/>
      <c r="O57" s="195"/>
      <c r="P57" s="334"/>
      <c r="Q57" s="334"/>
      <c r="R57" s="334"/>
      <c r="S57" s="360"/>
      <c r="T57" s="360"/>
      <c r="U57" s="360"/>
      <c r="V57" s="360"/>
      <c r="W57" s="360"/>
      <c r="X57" s="360"/>
      <c r="Y57" s="360"/>
      <c r="Z57" s="360"/>
      <c r="AA57" s="360"/>
      <c r="AB57" s="335"/>
      <c r="AC57" s="335"/>
      <c r="AD57" s="335"/>
      <c r="AE57" s="335"/>
      <c r="AF57" s="335"/>
      <c r="AG57" s="335"/>
      <c r="AH57" s="335"/>
      <c r="AI57" s="336" t="s">
        <v>332</v>
      </c>
      <c r="AJ57" s="730" t="s">
        <v>409</v>
      </c>
    </row>
    <row r="58" spans="1:40" ht="15" customHeight="1" x14ac:dyDescent="0.4">
      <c r="A58" s="343"/>
      <c r="B58" s="150" t="s">
        <v>122</v>
      </c>
      <c r="C58" s="156"/>
      <c r="D58" s="156"/>
      <c r="E58" s="156"/>
      <c r="F58" s="156"/>
      <c r="G58" s="157"/>
      <c r="H58" s="157"/>
      <c r="I58" s="157"/>
      <c r="J58" s="157"/>
      <c r="K58" s="157"/>
      <c r="L58" s="157"/>
      <c r="M58" s="157"/>
      <c r="N58" s="157"/>
      <c r="O58" s="157"/>
      <c r="P58" s="156"/>
      <c r="Q58" s="156"/>
      <c r="R58" s="156"/>
      <c r="S58" s="349"/>
      <c r="T58" s="349"/>
      <c r="U58" s="349"/>
      <c r="V58" s="349"/>
      <c r="W58" s="361"/>
      <c r="X58" s="349"/>
      <c r="Y58" s="349"/>
      <c r="Z58" s="349"/>
      <c r="AA58" s="349"/>
      <c r="AB58" s="192"/>
      <c r="AC58" s="192"/>
      <c r="AD58" s="192"/>
      <c r="AE58" s="192"/>
      <c r="AF58" s="192"/>
      <c r="AG58" s="192"/>
      <c r="AH58" s="192"/>
      <c r="AI58" s="194"/>
      <c r="AJ58" s="730"/>
    </row>
    <row r="59" spans="1:40" ht="18.75" customHeight="1" x14ac:dyDescent="0.4">
      <c r="A59" s="337"/>
      <c r="B59" s="156"/>
      <c r="C59" s="640" t="s">
        <v>178</v>
      </c>
      <c r="D59" s="641"/>
      <c r="E59" s="641"/>
      <c r="F59" s="641"/>
      <c r="G59" s="641"/>
      <c r="H59" s="641"/>
      <c r="I59" s="641"/>
      <c r="J59" s="641"/>
      <c r="K59" s="641"/>
      <c r="L59" s="641"/>
      <c r="M59" s="641"/>
      <c r="N59" s="641"/>
      <c r="O59" s="641"/>
      <c r="P59" s="641"/>
      <c r="Q59" s="641"/>
      <c r="R59" s="642"/>
      <c r="S59" s="640" t="s">
        <v>147</v>
      </c>
      <c r="T59" s="641"/>
      <c r="U59" s="641"/>
      <c r="V59" s="641"/>
      <c r="W59" s="641"/>
      <c r="X59" s="642"/>
      <c r="Y59" s="192"/>
      <c r="Z59" s="192"/>
      <c r="AA59" s="192"/>
      <c r="AB59" s="192"/>
      <c r="AC59" s="192"/>
      <c r="AD59" s="192"/>
      <c r="AE59" s="192"/>
      <c r="AF59" s="192"/>
      <c r="AG59" s="192"/>
      <c r="AH59" s="192"/>
      <c r="AI59" s="194"/>
      <c r="AJ59" s="730"/>
    </row>
    <row r="60" spans="1:40" ht="22.5" customHeight="1" x14ac:dyDescent="0.4">
      <c r="A60" s="337"/>
      <c r="B60" s="156"/>
      <c r="C60" s="573" t="s">
        <v>284</v>
      </c>
      <c r="D60" s="574"/>
      <c r="E60" s="574"/>
      <c r="F60" s="574"/>
      <c r="G60" s="574"/>
      <c r="H60" s="574"/>
      <c r="I60" s="574"/>
      <c r="J60" s="574"/>
      <c r="K60" s="574"/>
      <c r="L60" s="574"/>
      <c r="M60" s="574"/>
      <c r="N60" s="574"/>
      <c r="O60" s="574"/>
      <c r="P60" s="574"/>
      <c r="Q60" s="574"/>
      <c r="R60" s="575"/>
      <c r="S60" s="708">
        <f>'21号'!AJ65</f>
        <v>228000</v>
      </c>
      <c r="T60" s="666"/>
      <c r="U60" s="666"/>
      <c r="V60" s="666"/>
      <c r="W60" s="666"/>
      <c r="X60" s="183" t="s">
        <v>177</v>
      </c>
      <c r="Y60" s="192"/>
      <c r="Z60" s="192"/>
      <c r="AA60" s="192"/>
      <c r="AB60" s="192"/>
      <c r="AC60" s="192"/>
      <c r="AD60" s="192"/>
      <c r="AE60" s="192"/>
      <c r="AF60" s="192"/>
      <c r="AG60" s="192"/>
      <c r="AH60" s="192"/>
      <c r="AI60" s="194"/>
      <c r="AJ60" s="730"/>
    </row>
    <row r="61" spans="1:40" ht="22.5" customHeight="1" x14ac:dyDescent="0.4">
      <c r="A61" s="337"/>
      <c r="B61" s="156"/>
      <c r="C61" s="573" t="s">
        <v>283</v>
      </c>
      <c r="D61" s="574"/>
      <c r="E61" s="574"/>
      <c r="F61" s="574"/>
      <c r="G61" s="574"/>
      <c r="H61" s="574"/>
      <c r="I61" s="574"/>
      <c r="J61" s="574"/>
      <c r="K61" s="574"/>
      <c r="L61" s="574"/>
      <c r="M61" s="574"/>
      <c r="N61" s="574"/>
      <c r="O61" s="574"/>
      <c r="P61" s="574"/>
      <c r="Q61" s="574"/>
      <c r="R61" s="575"/>
      <c r="S61" s="711"/>
      <c r="T61" s="712"/>
      <c r="U61" s="712"/>
      <c r="V61" s="712"/>
      <c r="W61" s="712"/>
      <c r="X61" s="183" t="s">
        <v>177</v>
      </c>
      <c r="Y61" s="192"/>
      <c r="Z61" s="192"/>
      <c r="AA61" s="192"/>
      <c r="AB61" s="192"/>
      <c r="AC61" s="192"/>
      <c r="AD61" s="192"/>
      <c r="AE61" s="192"/>
      <c r="AF61" s="192"/>
      <c r="AG61" s="192"/>
      <c r="AH61" s="192"/>
      <c r="AI61" s="194"/>
      <c r="AJ61" s="733" t="s">
        <v>410</v>
      </c>
    </row>
    <row r="62" spans="1:40" ht="22.5" customHeight="1" x14ac:dyDescent="0.4">
      <c r="A62" s="337"/>
      <c r="B62" s="156"/>
      <c r="C62" s="573" t="s">
        <v>286</v>
      </c>
      <c r="D62" s="574"/>
      <c r="E62" s="574"/>
      <c r="F62" s="574"/>
      <c r="G62" s="574"/>
      <c r="H62" s="574"/>
      <c r="I62" s="574"/>
      <c r="J62" s="574"/>
      <c r="K62" s="574"/>
      <c r="L62" s="574"/>
      <c r="M62" s="574"/>
      <c r="N62" s="574"/>
      <c r="O62" s="574"/>
      <c r="P62" s="574"/>
      <c r="Q62" s="574"/>
      <c r="R62" s="575"/>
      <c r="S62" s="708">
        <f>'22号'!AA27</f>
        <v>0</v>
      </c>
      <c r="T62" s="666"/>
      <c r="U62" s="666"/>
      <c r="V62" s="666"/>
      <c r="W62" s="666"/>
      <c r="X62" s="183" t="s">
        <v>177</v>
      </c>
      <c r="Y62" s="192"/>
      <c r="Z62" s="192"/>
      <c r="AA62" s="192"/>
      <c r="AB62" s="192"/>
      <c r="AC62" s="192"/>
      <c r="AD62" s="192"/>
      <c r="AE62" s="192"/>
      <c r="AF62" s="192"/>
      <c r="AG62" s="192"/>
      <c r="AH62" s="192"/>
      <c r="AI62" s="194"/>
      <c r="AJ62" s="733"/>
    </row>
    <row r="63" spans="1:40" ht="22.5" customHeight="1" x14ac:dyDescent="0.4">
      <c r="A63" s="337"/>
      <c r="B63" s="156"/>
      <c r="C63" s="573" t="s">
        <v>287</v>
      </c>
      <c r="D63" s="574"/>
      <c r="E63" s="574"/>
      <c r="F63" s="574"/>
      <c r="G63" s="574"/>
      <c r="H63" s="574"/>
      <c r="I63" s="574"/>
      <c r="J63" s="574"/>
      <c r="K63" s="574"/>
      <c r="L63" s="574"/>
      <c r="M63" s="574"/>
      <c r="N63" s="574"/>
      <c r="O63" s="574"/>
      <c r="P63" s="574"/>
      <c r="Q63" s="574"/>
      <c r="R63" s="575"/>
      <c r="S63" s="708">
        <f>'22号'!AA53</f>
        <v>0</v>
      </c>
      <c r="T63" s="666"/>
      <c r="U63" s="666"/>
      <c r="V63" s="666"/>
      <c r="W63" s="666"/>
      <c r="X63" s="183" t="s">
        <v>177</v>
      </c>
      <c r="Y63" s="192"/>
      <c r="Z63" s="192"/>
      <c r="AA63" s="192"/>
      <c r="AB63" s="192"/>
      <c r="AC63" s="192"/>
      <c r="AD63" s="192"/>
      <c r="AE63" s="192"/>
      <c r="AF63" s="192"/>
      <c r="AG63" s="192"/>
      <c r="AH63" s="192"/>
      <c r="AI63" s="194"/>
      <c r="AJ63" s="733"/>
    </row>
    <row r="64" spans="1:40" ht="22.5" customHeight="1" x14ac:dyDescent="0.4">
      <c r="A64" s="337"/>
      <c r="B64" s="156"/>
      <c r="C64" s="573" t="s">
        <v>313</v>
      </c>
      <c r="D64" s="574"/>
      <c r="E64" s="574"/>
      <c r="F64" s="574"/>
      <c r="G64" s="574"/>
      <c r="H64" s="574"/>
      <c r="I64" s="574"/>
      <c r="J64" s="574"/>
      <c r="K64" s="574"/>
      <c r="L64" s="574"/>
      <c r="M64" s="574"/>
      <c r="N64" s="574"/>
      <c r="O64" s="574"/>
      <c r="P64" s="574"/>
      <c r="Q64" s="574"/>
      <c r="R64" s="575"/>
      <c r="S64" s="576">
        <v>2551000</v>
      </c>
      <c r="T64" s="577"/>
      <c r="U64" s="577"/>
      <c r="V64" s="577"/>
      <c r="W64" s="577"/>
      <c r="X64" s="183" t="s">
        <v>9</v>
      </c>
      <c r="Y64" s="192"/>
      <c r="Z64" s="192"/>
      <c r="AA64" s="192"/>
      <c r="AB64" s="192"/>
      <c r="AC64" s="192"/>
      <c r="AD64" s="192"/>
      <c r="AE64" s="192"/>
      <c r="AF64" s="192"/>
      <c r="AG64" s="192"/>
      <c r="AH64" s="192"/>
      <c r="AI64" s="194"/>
      <c r="AJ64" s="733"/>
    </row>
    <row r="65" spans="1:36" ht="22.5" customHeight="1" x14ac:dyDescent="0.4">
      <c r="A65" s="337"/>
      <c r="B65" s="156"/>
      <c r="C65" s="573" t="s">
        <v>333</v>
      </c>
      <c r="D65" s="574"/>
      <c r="E65" s="574"/>
      <c r="F65" s="574"/>
      <c r="G65" s="574"/>
      <c r="H65" s="574"/>
      <c r="I65" s="574"/>
      <c r="J65" s="574"/>
      <c r="K65" s="574"/>
      <c r="L65" s="574"/>
      <c r="M65" s="574"/>
      <c r="N65" s="574"/>
      <c r="O65" s="574"/>
      <c r="P65" s="574"/>
      <c r="Q65" s="574"/>
      <c r="R65" s="575"/>
      <c r="S65" s="708">
        <f>'24号'!F42</f>
        <v>0</v>
      </c>
      <c r="T65" s="666"/>
      <c r="U65" s="666"/>
      <c r="V65" s="666"/>
      <c r="W65" s="666"/>
      <c r="X65" s="183" t="s">
        <v>177</v>
      </c>
      <c r="Y65" s="192"/>
      <c r="Z65" s="192"/>
      <c r="AA65" s="192"/>
      <c r="AB65" s="192"/>
      <c r="AC65" s="192"/>
      <c r="AD65" s="192"/>
      <c r="AE65" s="192"/>
      <c r="AF65" s="192"/>
      <c r="AG65" s="192"/>
      <c r="AH65" s="192"/>
      <c r="AI65" s="194"/>
    </row>
    <row r="66" spans="1:36" ht="22.5" customHeight="1" x14ac:dyDescent="0.4">
      <c r="A66" s="337"/>
      <c r="B66" s="156"/>
      <c r="C66" s="573" t="s">
        <v>334</v>
      </c>
      <c r="D66" s="574"/>
      <c r="E66" s="574"/>
      <c r="F66" s="574"/>
      <c r="G66" s="574"/>
      <c r="H66" s="574"/>
      <c r="I66" s="574"/>
      <c r="J66" s="574"/>
      <c r="K66" s="574"/>
      <c r="L66" s="574"/>
      <c r="M66" s="574"/>
      <c r="N66" s="574"/>
      <c r="O66" s="574"/>
      <c r="P66" s="574"/>
      <c r="Q66" s="574"/>
      <c r="R66" s="575"/>
      <c r="S66" s="711">
        <v>230000</v>
      </c>
      <c r="T66" s="712"/>
      <c r="U66" s="712"/>
      <c r="V66" s="712"/>
      <c r="W66" s="712"/>
      <c r="X66" s="183" t="s">
        <v>177</v>
      </c>
      <c r="Y66" s="192"/>
      <c r="Z66" s="192"/>
      <c r="AA66" s="192"/>
      <c r="AB66" s="192"/>
      <c r="AC66" s="192"/>
      <c r="AD66" s="192"/>
      <c r="AE66" s="192"/>
      <c r="AF66" s="192"/>
      <c r="AG66" s="192"/>
      <c r="AH66" s="192"/>
      <c r="AI66" s="194"/>
      <c r="AJ66" s="733" t="s">
        <v>411</v>
      </c>
    </row>
    <row r="67" spans="1:36" ht="22.5" customHeight="1" x14ac:dyDescent="0.4">
      <c r="A67" s="337"/>
      <c r="B67" s="156"/>
      <c r="C67" s="573" t="s">
        <v>335</v>
      </c>
      <c r="D67" s="574"/>
      <c r="E67" s="574"/>
      <c r="F67" s="574"/>
      <c r="G67" s="574"/>
      <c r="H67" s="574"/>
      <c r="I67" s="574"/>
      <c r="J67" s="574"/>
      <c r="K67" s="574"/>
      <c r="L67" s="574"/>
      <c r="M67" s="574"/>
      <c r="N67" s="574"/>
      <c r="O67" s="574"/>
      <c r="P67" s="574"/>
      <c r="Q67" s="574"/>
      <c r="R67" s="575"/>
      <c r="S67" s="711">
        <v>0</v>
      </c>
      <c r="T67" s="712"/>
      <c r="U67" s="712"/>
      <c r="V67" s="712"/>
      <c r="W67" s="712"/>
      <c r="X67" s="183" t="s">
        <v>177</v>
      </c>
      <c r="Y67" s="192"/>
      <c r="Z67" s="192"/>
      <c r="AA67" s="192"/>
      <c r="AB67" s="192"/>
      <c r="AC67" s="192"/>
      <c r="AD67" s="192"/>
      <c r="AE67" s="192"/>
      <c r="AF67" s="192"/>
      <c r="AG67" s="192"/>
      <c r="AH67" s="192"/>
      <c r="AI67" s="194"/>
      <c r="AJ67" s="733"/>
    </row>
    <row r="68" spans="1:36" ht="22.5" customHeight="1" x14ac:dyDescent="0.4">
      <c r="A68" s="337"/>
      <c r="B68" s="156"/>
      <c r="C68" s="573" t="s">
        <v>336</v>
      </c>
      <c r="D68" s="574"/>
      <c r="E68" s="574"/>
      <c r="F68" s="574"/>
      <c r="G68" s="574"/>
      <c r="H68" s="574"/>
      <c r="I68" s="574"/>
      <c r="J68" s="574"/>
      <c r="K68" s="574"/>
      <c r="L68" s="574"/>
      <c r="M68" s="574"/>
      <c r="N68" s="574"/>
      <c r="O68" s="574"/>
      <c r="P68" s="574"/>
      <c r="Q68" s="574"/>
      <c r="R68" s="575"/>
      <c r="S68" s="708">
        <f>'28号'!F42</f>
        <v>694700</v>
      </c>
      <c r="T68" s="666"/>
      <c r="U68" s="666"/>
      <c r="V68" s="666"/>
      <c r="W68" s="666"/>
      <c r="X68" s="183" t="s">
        <v>177</v>
      </c>
      <c r="Y68" s="192"/>
      <c r="Z68" s="192"/>
      <c r="AA68" s="192"/>
      <c r="AB68" s="192"/>
      <c r="AC68" s="192"/>
      <c r="AD68" s="192"/>
      <c r="AE68" s="192"/>
      <c r="AF68" s="192"/>
      <c r="AG68" s="192"/>
      <c r="AH68" s="192"/>
      <c r="AI68" s="194"/>
      <c r="AJ68" s="733"/>
    </row>
    <row r="69" spans="1:36" ht="22.5" customHeight="1" x14ac:dyDescent="0.4">
      <c r="A69" s="337"/>
      <c r="B69" s="156"/>
      <c r="C69" s="573" t="s">
        <v>337</v>
      </c>
      <c r="D69" s="574"/>
      <c r="E69" s="574"/>
      <c r="F69" s="574"/>
      <c r="G69" s="574"/>
      <c r="H69" s="574"/>
      <c r="I69" s="574"/>
      <c r="J69" s="574"/>
      <c r="K69" s="574"/>
      <c r="L69" s="574"/>
      <c r="M69" s="574"/>
      <c r="N69" s="574"/>
      <c r="O69" s="574"/>
      <c r="P69" s="574"/>
      <c r="Q69" s="574"/>
      <c r="R69" s="575"/>
      <c r="S69" s="711">
        <v>0</v>
      </c>
      <c r="T69" s="712"/>
      <c r="U69" s="712"/>
      <c r="V69" s="712"/>
      <c r="W69" s="712"/>
      <c r="X69" s="183" t="s">
        <v>177</v>
      </c>
      <c r="Y69" s="192"/>
      <c r="Z69" s="192"/>
      <c r="AA69" s="192"/>
      <c r="AB69" s="192"/>
      <c r="AC69" s="192"/>
      <c r="AD69" s="192"/>
      <c r="AE69" s="192"/>
      <c r="AF69" s="192"/>
      <c r="AG69" s="192"/>
      <c r="AH69" s="192"/>
      <c r="AI69" s="194"/>
      <c r="AJ69" s="733"/>
    </row>
    <row r="70" spans="1:36" ht="22.5" customHeight="1" x14ac:dyDescent="0.4">
      <c r="A70" s="337"/>
      <c r="B70" s="156"/>
      <c r="C70" s="573" t="s">
        <v>338</v>
      </c>
      <c r="D70" s="574"/>
      <c r="E70" s="574"/>
      <c r="F70" s="574"/>
      <c r="G70" s="574"/>
      <c r="H70" s="574"/>
      <c r="I70" s="574"/>
      <c r="J70" s="574"/>
      <c r="K70" s="574"/>
      <c r="L70" s="574"/>
      <c r="M70" s="574"/>
      <c r="N70" s="574"/>
      <c r="O70" s="574"/>
      <c r="P70" s="574"/>
      <c r="Q70" s="574"/>
      <c r="R70" s="575"/>
      <c r="S70" s="711">
        <v>0</v>
      </c>
      <c r="T70" s="712"/>
      <c r="U70" s="712"/>
      <c r="V70" s="712"/>
      <c r="W70" s="712"/>
      <c r="X70" s="183" t="s">
        <v>177</v>
      </c>
      <c r="Y70" s="192"/>
      <c r="Z70" s="192"/>
      <c r="AA70" s="192"/>
      <c r="AB70" s="192"/>
      <c r="AC70" s="192"/>
      <c r="AD70" s="192"/>
      <c r="AE70" s="192"/>
      <c r="AF70" s="192"/>
      <c r="AG70" s="192"/>
      <c r="AH70" s="192"/>
      <c r="AI70" s="194"/>
      <c r="AJ70" s="733"/>
    </row>
    <row r="71" spans="1:36" ht="22.5" customHeight="1" thickBot="1" x14ac:dyDescent="0.45">
      <c r="A71" s="337"/>
      <c r="B71" s="156"/>
      <c r="C71" s="719" t="s">
        <v>339</v>
      </c>
      <c r="D71" s="720"/>
      <c r="E71" s="720"/>
      <c r="F71" s="720"/>
      <c r="G71" s="720"/>
      <c r="H71" s="720"/>
      <c r="I71" s="720"/>
      <c r="J71" s="720"/>
      <c r="K71" s="720"/>
      <c r="L71" s="720"/>
      <c r="M71" s="720"/>
      <c r="N71" s="720"/>
      <c r="O71" s="720"/>
      <c r="P71" s="720"/>
      <c r="Q71" s="720"/>
      <c r="R71" s="721"/>
      <c r="S71" s="703"/>
      <c r="T71" s="704"/>
      <c r="U71" s="704"/>
      <c r="V71" s="704"/>
      <c r="W71" s="704"/>
      <c r="X71" s="184" t="s">
        <v>177</v>
      </c>
      <c r="Y71" s="192"/>
      <c r="Z71" s="192"/>
      <c r="AA71" s="192"/>
      <c r="AB71" s="192"/>
      <c r="AC71" s="192"/>
      <c r="AD71" s="192"/>
      <c r="AE71" s="192"/>
      <c r="AF71" s="192"/>
      <c r="AG71" s="192"/>
      <c r="AH71" s="192"/>
      <c r="AI71" s="194"/>
    </row>
    <row r="72" spans="1:36" ht="22.5" customHeight="1" thickTop="1" x14ac:dyDescent="0.4">
      <c r="A72" s="337"/>
      <c r="B72" s="156"/>
      <c r="C72" s="722" t="s">
        <v>124</v>
      </c>
      <c r="D72" s="723"/>
      <c r="E72" s="723"/>
      <c r="F72" s="723"/>
      <c r="G72" s="723"/>
      <c r="H72" s="723"/>
      <c r="I72" s="723"/>
      <c r="J72" s="723"/>
      <c r="K72" s="723"/>
      <c r="L72" s="723"/>
      <c r="M72" s="723"/>
      <c r="N72" s="723"/>
      <c r="O72" s="723"/>
      <c r="P72" s="723"/>
      <c r="Q72" s="723"/>
      <c r="R72" s="724"/>
      <c r="S72" s="657">
        <f>SUM(S60:W71)</f>
        <v>3703700</v>
      </c>
      <c r="T72" s="658"/>
      <c r="U72" s="658"/>
      <c r="V72" s="658"/>
      <c r="W72" s="658"/>
      <c r="X72" s="185" t="s">
        <v>177</v>
      </c>
      <c r="Y72" s="192"/>
      <c r="Z72" s="192"/>
      <c r="AA72" s="192"/>
      <c r="AB72" s="192"/>
      <c r="AC72" s="192"/>
      <c r="AD72" s="192"/>
      <c r="AE72" s="192"/>
      <c r="AF72" s="192"/>
      <c r="AG72" s="192"/>
      <c r="AH72" s="192"/>
      <c r="AI72" s="194"/>
    </row>
    <row r="73" spans="1:36" ht="18.75" customHeight="1" x14ac:dyDescent="0.4">
      <c r="A73" s="337"/>
      <c r="B73" s="156"/>
      <c r="C73" s="186" t="s">
        <v>285</v>
      </c>
      <c r="D73" s="187"/>
      <c r="E73" s="187"/>
      <c r="F73" s="187"/>
      <c r="G73" s="187"/>
      <c r="H73" s="187"/>
      <c r="I73" s="187"/>
      <c r="J73" s="187"/>
      <c r="K73" s="187"/>
      <c r="L73" s="187"/>
      <c r="M73" s="187"/>
      <c r="N73" s="187"/>
      <c r="O73" s="187"/>
      <c r="P73" s="187"/>
      <c r="Q73" s="187"/>
      <c r="R73" s="187"/>
      <c r="S73" s="188"/>
      <c r="T73" s="188"/>
      <c r="U73" s="188"/>
      <c r="V73" s="188"/>
      <c r="W73" s="188"/>
      <c r="X73" s="189"/>
      <c r="Y73" s="192"/>
      <c r="Z73" s="192"/>
      <c r="AA73" s="192"/>
      <c r="AB73" s="192"/>
      <c r="AC73" s="192"/>
      <c r="AD73" s="192"/>
      <c r="AE73" s="192"/>
      <c r="AF73" s="192"/>
      <c r="AG73" s="192"/>
      <c r="AH73" s="192"/>
      <c r="AI73" s="194"/>
    </row>
    <row r="74" spans="1:36" ht="18.75" customHeight="1" x14ac:dyDescent="0.4">
      <c r="A74" s="337"/>
      <c r="B74" s="156"/>
      <c r="C74" s="156"/>
      <c r="D74" s="156"/>
      <c r="E74" s="156"/>
      <c r="F74" s="156"/>
      <c r="G74" s="156"/>
      <c r="H74" s="157"/>
      <c r="I74" s="157"/>
      <c r="J74" s="157"/>
      <c r="K74" s="157"/>
      <c r="L74" s="157"/>
      <c r="M74" s="157"/>
      <c r="N74" s="157"/>
      <c r="O74" s="157"/>
      <c r="P74" s="157"/>
      <c r="Q74" s="156"/>
      <c r="R74" s="156"/>
      <c r="S74" s="156"/>
      <c r="T74" s="349"/>
      <c r="U74" s="349"/>
      <c r="V74" s="349"/>
      <c r="W74" s="349"/>
      <c r="X74" s="349"/>
      <c r="Y74" s="349"/>
      <c r="Z74" s="349"/>
      <c r="AA74" s="349"/>
      <c r="AB74" s="349"/>
      <c r="AC74" s="192"/>
      <c r="AD74" s="192"/>
      <c r="AE74" s="192"/>
      <c r="AF74" s="192"/>
      <c r="AG74" s="192"/>
      <c r="AH74" s="192"/>
      <c r="AI74" s="194"/>
    </row>
    <row r="75" spans="1:36" ht="15" customHeight="1" x14ac:dyDescent="0.4">
      <c r="A75" s="337"/>
      <c r="B75" s="150" t="s">
        <v>125</v>
      </c>
      <c r="C75" s="192"/>
      <c r="D75" s="156"/>
      <c r="E75" s="156"/>
      <c r="F75" s="156"/>
      <c r="G75" s="156"/>
      <c r="H75" s="157"/>
      <c r="I75" s="157"/>
      <c r="J75" s="157"/>
      <c r="K75" s="157"/>
      <c r="L75" s="157"/>
      <c r="M75" s="157"/>
      <c r="N75" s="157"/>
      <c r="O75" s="157"/>
      <c r="P75" s="157"/>
      <c r="Q75" s="156"/>
      <c r="R75" s="156"/>
      <c r="S75" s="156"/>
      <c r="T75" s="349"/>
      <c r="U75" s="349"/>
      <c r="V75" s="349"/>
      <c r="W75" s="349"/>
      <c r="X75" s="349"/>
      <c r="Y75" s="349"/>
      <c r="Z75" s="349"/>
      <c r="AA75" s="349"/>
      <c r="AB75" s="349"/>
      <c r="AC75" s="192"/>
      <c r="AD75" s="192"/>
      <c r="AE75" s="192"/>
      <c r="AF75" s="192"/>
      <c r="AG75" s="192"/>
      <c r="AH75" s="361"/>
      <c r="AI75" s="194"/>
      <c r="AJ75" s="732"/>
    </row>
    <row r="76" spans="1:36" ht="18.75" customHeight="1" x14ac:dyDescent="0.4">
      <c r="A76" s="337"/>
      <c r="B76" s="192"/>
      <c r="C76" s="640" t="s">
        <v>178</v>
      </c>
      <c r="D76" s="641"/>
      <c r="E76" s="641"/>
      <c r="F76" s="641"/>
      <c r="G76" s="641"/>
      <c r="H76" s="641"/>
      <c r="I76" s="641"/>
      <c r="J76" s="641"/>
      <c r="K76" s="641"/>
      <c r="L76" s="642"/>
      <c r="M76" s="640" t="s">
        <v>123</v>
      </c>
      <c r="N76" s="641"/>
      <c r="O76" s="641"/>
      <c r="P76" s="641"/>
      <c r="Q76" s="641"/>
      <c r="R76" s="642"/>
      <c r="S76" s="620" t="s">
        <v>126</v>
      </c>
      <c r="T76" s="621"/>
      <c r="U76" s="621"/>
      <c r="V76" s="621"/>
      <c r="W76" s="621"/>
      <c r="X76" s="621"/>
      <c r="Y76" s="621"/>
      <c r="Z76" s="621"/>
      <c r="AA76" s="621"/>
      <c r="AB76" s="621"/>
      <c r="AC76" s="621"/>
      <c r="AD76" s="621"/>
      <c r="AE76" s="621"/>
      <c r="AF76" s="621"/>
      <c r="AG76" s="621"/>
      <c r="AH76" s="622"/>
      <c r="AI76" s="194"/>
      <c r="AJ76" s="732"/>
    </row>
    <row r="77" spans="1:36" ht="22.5" customHeight="1" x14ac:dyDescent="0.4">
      <c r="A77" s="337"/>
      <c r="B77" s="192"/>
      <c r="C77" s="713" t="s">
        <v>127</v>
      </c>
      <c r="D77" s="714"/>
      <c r="E77" s="714"/>
      <c r="F77" s="714"/>
      <c r="G77" s="714"/>
      <c r="H77" s="714"/>
      <c r="I77" s="714"/>
      <c r="J77" s="714"/>
      <c r="K77" s="714"/>
      <c r="L77" s="715"/>
      <c r="M77" s="711">
        <v>596333</v>
      </c>
      <c r="N77" s="712"/>
      <c r="O77" s="712"/>
      <c r="P77" s="712"/>
      <c r="Q77" s="712"/>
      <c r="R77" s="287" t="s">
        <v>177</v>
      </c>
      <c r="S77" s="629"/>
      <c r="T77" s="630"/>
      <c r="U77" s="630"/>
      <c r="V77" s="630"/>
      <c r="W77" s="630"/>
      <c r="X77" s="630"/>
      <c r="Y77" s="630"/>
      <c r="Z77" s="630"/>
      <c r="AA77" s="630"/>
      <c r="AB77" s="630"/>
      <c r="AC77" s="630"/>
      <c r="AD77" s="630"/>
      <c r="AE77" s="630"/>
      <c r="AF77" s="630"/>
      <c r="AG77" s="630"/>
      <c r="AH77" s="631"/>
      <c r="AI77" s="194"/>
      <c r="AJ77" s="731" t="s">
        <v>422</v>
      </c>
    </row>
    <row r="78" spans="1:36" ht="101.25" customHeight="1" x14ac:dyDescent="0.4">
      <c r="A78" s="337"/>
      <c r="B78" s="192"/>
      <c r="C78" s="716" t="s">
        <v>128</v>
      </c>
      <c r="D78" s="717"/>
      <c r="E78" s="717"/>
      <c r="F78" s="717"/>
      <c r="G78" s="717"/>
      <c r="H78" s="717"/>
      <c r="I78" s="717"/>
      <c r="J78" s="717"/>
      <c r="K78" s="717"/>
      <c r="L78" s="718"/>
      <c r="M78" s="711">
        <v>23059800</v>
      </c>
      <c r="N78" s="712"/>
      <c r="O78" s="712"/>
      <c r="P78" s="712"/>
      <c r="Q78" s="712"/>
      <c r="R78" s="287" t="s">
        <v>177</v>
      </c>
      <c r="S78" s="629" t="s">
        <v>423</v>
      </c>
      <c r="T78" s="630"/>
      <c r="U78" s="630"/>
      <c r="V78" s="630" t="s">
        <v>129</v>
      </c>
      <c r="W78" s="630"/>
      <c r="X78" s="630"/>
      <c r="Y78" s="630"/>
      <c r="Z78" s="630"/>
      <c r="AA78" s="630"/>
      <c r="AB78" s="630"/>
      <c r="AC78" s="630"/>
      <c r="AD78" s="630"/>
      <c r="AE78" s="630"/>
      <c r="AF78" s="630"/>
      <c r="AG78" s="630"/>
      <c r="AH78" s="631"/>
      <c r="AI78" s="194"/>
      <c r="AJ78" s="731"/>
    </row>
    <row r="79" spans="1:36" ht="22.5" customHeight="1" x14ac:dyDescent="0.4">
      <c r="A79" s="337"/>
      <c r="B79" s="192"/>
      <c r="C79" s="594" t="s">
        <v>130</v>
      </c>
      <c r="D79" s="595"/>
      <c r="E79" s="595"/>
      <c r="F79" s="595"/>
      <c r="G79" s="595"/>
      <c r="H79" s="595"/>
      <c r="I79" s="595"/>
      <c r="J79" s="595"/>
      <c r="K79" s="595"/>
      <c r="L79" s="596"/>
      <c r="M79" s="708">
        <f>SUM(M80:Q85)</f>
        <v>11576000</v>
      </c>
      <c r="N79" s="666"/>
      <c r="O79" s="666"/>
      <c r="P79" s="666"/>
      <c r="Q79" s="666"/>
      <c r="R79" s="183" t="s">
        <v>177</v>
      </c>
      <c r="S79" s="629"/>
      <c r="T79" s="630"/>
      <c r="U79" s="630"/>
      <c r="V79" s="630"/>
      <c r="W79" s="630"/>
      <c r="X79" s="630"/>
      <c r="Y79" s="630"/>
      <c r="Z79" s="630"/>
      <c r="AA79" s="630"/>
      <c r="AB79" s="630"/>
      <c r="AC79" s="630"/>
      <c r="AD79" s="630"/>
      <c r="AE79" s="630"/>
      <c r="AF79" s="630"/>
      <c r="AG79" s="630"/>
      <c r="AH79" s="631"/>
      <c r="AI79" s="194"/>
    </row>
    <row r="80" spans="1:36" ht="36" customHeight="1" x14ac:dyDescent="0.4">
      <c r="A80" s="337"/>
      <c r="B80" s="192"/>
      <c r="C80" s="709"/>
      <c r="D80" s="651" t="s">
        <v>182</v>
      </c>
      <c r="E80" s="652"/>
      <c r="F80" s="652"/>
      <c r="G80" s="652"/>
      <c r="H80" s="652"/>
      <c r="I80" s="652"/>
      <c r="J80" s="652"/>
      <c r="K80" s="652"/>
      <c r="L80" s="653"/>
      <c r="M80" s="685">
        <v>50000</v>
      </c>
      <c r="N80" s="686"/>
      <c r="O80" s="686"/>
      <c r="P80" s="686"/>
      <c r="Q80" s="686"/>
      <c r="R80" s="288" t="s">
        <v>177</v>
      </c>
      <c r="S80" s="654" t="s">
        <v>425</v>
      </c>
      <c r="T80" s="655"/>
      <c r="U80" s="655"/>
      <c r="V80" s="655"/>
      <c r="W80" s="655"/>
      <c r="X80" s="655"/>
      <c r="Y80" s="655"/>
      <c r="Z80" s="655"/>
      <c r="AA80" s="655"/>
      <c r="AB80" s="655"/>
      <c r="AC80" s="655"/>
      <c r="AD80" s="655"/>
      <c r="AE80" s="655"/>
      <c r="AF80" s="655"/>
      <c r="AG80" s="655"/>
      <c r="AH80" s="656"/>
      <c r="AI80" s="194"/>
    </row>
    <row r="81" spans="1:36" ht="56.25" customHeight="1" x14ac:dyDescent="0.4">
      <c r="A81" s="337"/>
      <c r="B81" s="192"/>
      <c r="C81" s="709"/>
      <c r="D81" s="597" t="s">
        <v>183</v>
      </c>
      <c r="E81" s="598"/>
      <c r="F81" s="598"/>
      <c r="G81" s="598"/>
      <c r="H81" s="598"/>
      <c r="I81" s="598"/>
      <c r="J81" s="598"/>
      <c r="K81" s="598"/>
      <c r="L81" s="599"/>
      <c r="M81" s="581">
        <v>9492000</v>
      </c>
      <c r="N81" s="582"/>
      <c r="O81" s="582"/>
      <c r="P81" s="582"/>
      <c r="Q81" s="582"/>
      <c r="R81" s="289" t="s">
        <v>177</v>
      </c>
      <c r="S81" s="604" t="s">
        <v>424</v>
      </c>
      <c r="T81" s="605"/>
      <c r="U81" s="605"/>
      <c r="V81" s="605"/>
      <c r="W81" s="605"/>
      <c r="X81" s="605"/>
      <c r="Y81" s="605"/>
      <c r="Z81" s="605"/>
      <c r="AA81" s="605"/>
      <c r="AB81" s="605"/>
      <c r="AC81" s="605"/>
      <c r="AD81" s="605"/>
      <c r="AE81" s="605"/>
      <c r="AF81" s="605"/>
      <c r="AG81" s="605"/>
      <c r="AH81" s="606"/>
      <c r="AI81" s="194"/>
      <c r="AJ81" s="733" t="s">
        <v>412</v>
      </c>
    </row>
    <row r="82" spans="1:36" ht="37.5" customHeight="1" x14ac:dyDescent="0.4">
      <c r="A82" s="337"/>
      <c r="B82" s="192"/>
      <c r="C82" s="709"/>
      <c r="D82" s="597" t="s">
        <v>184</v>
      </c>
      <c r="E82" s="598"/>
      <c r="F82" s="598"/>
      <c r="G82" s="598"/>
      <c r="H82" s="598"/>
      <c r="I82" s="598"/>
      <c r="J82" s="598"/>
      <c r="K82" s="598"/>
      <c r="L82" s="599"/>
      <c r="M82" s="581">
        <v>1356000</v>
      </c>
      <c r="N82" s="582"/>
      <c r="O82" s="582"/>
      <c r="P82" s="582"/>
      <c r="Q82" s="582"/>
      <c r="R82" s="289" t="s">
        <v>177</v>
      </c>
      <c r="S82" s="604" t="s">
        <v>426</v>
      </c>
      <c r="T82" s="605"/>
      <c r="U82" s="605"/>
      <c r="V82" s="605"/>
      <c r="W82" s="605"/>
      <c r="X82" s="605"/>
      <c r="Y82" s="605"/>
      <c r="Z82" s="605"/>
      <c r="AA82" s="605"/>
      <c r="AB82" s="605"/>
      <c r="AC82" s="605"/>
      <c r="AD82" s="605"/>
      <c r="AE82" s="605"/>
      <c r="AF82" s="605"/>
      <c r="AG82" s="605"/>
      <c r="AH82" s="606"/>
      <c r="AI82" s="194"/>
      <c r="AJ82" s="733"/>
    </row>
    <row r="83" spans="1:36" ht="36" customHeight="1" x14ac:dyDescent="0.4">
      <c r="A83" s="337"/>
      <c r="B83" s="192"/>
      <c r="C83" s="709"/>
      <c r="D83" s="597" t="s">
        <v>185</v>
      </c>
      <c r="E83" s="598"/>
      <c r="F83" s="598"/>
      <c r="G83" s="598"/>
      <c r="H83" s="598"/>
      <c r="I83" s="598"/>
      <c r="J83" s="598"/>
      <c r="K83" s="598"/>
      <c r="L83" s="599"/>
      <c r="M83" s="581">
        <v>271200</v>
      </c>
      <c r="N83" s="582"/>
      <c r="O83" s="582"/>
      <c r="P83" s="582"/>
      <c r="Q83" s="582"/>
      <c r="R83" s="289" t="s">
        <v>177</v>
      </c>
      <c r="S83" s="604" t="s">
        <v>427</v>
      </c>
      <c r="T83" s="605"/>
      <c r="U83" s="605"/>
      <c r="V83" s="605"/>
      <c r="W83" s="605"/>
      <c r="X83" s="605"/>
      <c r="Y83" s="605"/>
      <c r="Z83" s="605"/>
      <c r="AA83" s="605"/>
      <c r="AB83" s="605"/>
      <c r="AC83" s="605"/>
      <c r="AD83" s="605"/>
      <c r="AE83" s="605"/>
      <c r="AF83" s="605"/>
      <c r="AG83" s="605"/>
      <c r="AH83" s="606"/>
      <c r="AI83" s="194"/>
      <c r="AJ83" s="733"/>
    </row>
    <row r="84" spans="1:36" ht="36" customHeight="1" x14ac:dyDescent="0.4">
      <c r="A84" s="337"/>
      <c r="B84" s="192"/>
      <c r="C84" s="709"/>
      <c r="D84" s="597" t="s">
        <v>186</v>
      </c>
      <c r="E84" s="598"/>
      <c r="F84" s="598"/>
      <c r="G84" s="598"/>
      <c r="H84" s="598"/>
      <c r="I84" s="598"/>
      <c r="J84" s="598"/>
      <c r="K84" s="598"/>
      <c r="L84" s="599"/>
      <c r="M84" s="581">
        <v>271200</v>
      </c>
      <c r="N84" s="582"/>
      <c r="O84" s="582"/>
      <c r="P84" s="582"/>
      <c r="Q84" s="582"/>
      <c r="R84" s="289" t="s">
        <v>177</v>
      </c>
      <c r="S84" s="604" t="s">
        <v>427</v>
      </c>
      <c r="T84" s="605"/>
      <c r="U84" s="605"/>
      <c r="V84" s="605"/>
      <c r="W84" s="605"/>
      <c r="X84" s="605"/>
      <c r="Y84" s="605"/>
      <c r="Z84" s="605"/>
      <c r="AA84" s="605"/>
      <c r="AB84" s="605"/>
      <c r="AC84" s="605"/>
      <c r="AD84" s="605"/>
      <c r="AE84" s="605"/>
      <c r="AF84" s="605"/>
      <c r="AG84" s="605"/>
      <c r="AH84" s="606"/>
      <c r="AI84" s="194"/>
      <c r="AJ84" s="733"/>
    </row>
    <row r="85" spans="1:36" ht="36" customHeight="1" x14ac:dyDescent="0.4">
      <c r="A85" s="337"/>
      <c r="B85" s="192"/>
      <c r="C85" s="710"/>
      <c r="D85" s="600" t="s">
        <v>187</v>
      </c>
      <c r="E85" s="601"/>
      <c r="F85" s="601"/>
      <c r="G85" s="601"/>
      <c r="H85" s="601"/>
      <c r="I85" s="601"/>
      <c r="J85" s="601"/>
      <c r="K85" s="601"/>
      <c r="L85" s="602"/>
      <c r="M85" s="687">
        <v>135600</v>
      </c>
      <c r="N85" s="688"/>
      <c r="O85" s="688"/>
      <c r="P85" s="688"/>
      <c r="Q85" s="688"/>
      <c r="R85" s="290" t="s">
        <v>177</v>
      </c>
      <c r="S85" s="626" t="s">
        <v>428</v>
      </c>
      <c r="T85" s="627"/>
      <c r="U85" s="627"/>
      <c r="V85" s="627"/>
      <c r="W85" s="627"/>
      <c r="X85" s="627"/>
      <c r="Y85" s="627"/>
      <c r="Z85" s="627"/>
      <c r="AA85" s="627"/>
      <c r="AB85" s="627"/>
      <c r="AC85" s="627"/>
      <c r="AD85" s="627"/>
      <c r="AE85" s="627"/>
      <c r="AF85" s="627"/>
      <c r="AG85" s="627"/>
      <c r="AH85" s="628"/>
      <c r="AI85" s="194"/>
    </row>
    <row r="86" spans="1:36" ht="37.5" customHeight="1" thickBot="1" x14ac:dyDescent="0.45">
      <c r="A86" s="337"/>
      <c r="B86" s="192"/>
      <c r="C86" s="700" t="s">
        <v>131</v>
      </c>
      <c r="D86" s="701"/>
      <c r="E86" s="701"/>
      <c r="F86" s="701"/>
      <c r="G86" s="701"/>
      <c r="H86" s="701"/>
      <c r="I86" s="701"/>
      <c r="J86" s="701"/>
      <c r="K86" s="701"/>
      <c r="L86" s="702"/>
      <c r="M86" s="703">
        <v>800000</v>
      </c>
      <c r="N86" s="704"/>
      <c r="O86" s="704"/>
      <c r="P86" s="704"/>
      <c r="Q86" s="704"/>
      <c r="R86" s="291" t="s">
        <v>177</v>
      </c>
      <c r="S86" s="589" t="s">
        <v>429</v>
      </c>
      <c r="T86" s="590"/>
      <c r="U86" s="590"/>
      <c r="V86" s="590"/>
      <c r="W86" s="590"/>
      <c r="X86" s="590"/>
      <c r="Y86" s="590"/>
      <c r="Z86" s="590"/>
      <c r="AA86" s="590"/>
      <c r="AB86" s="590"/>
      <c r="AC86" s="590"/>
      <c r="AD86" s="590"/>
      <c r="AE86" s="590"/>
      <c r="AF86" s="590"/>
      <c r="AG86" s="590"/>
      <c r="AH86" s="591"/>
      <c r="AI86" s="194"/>
      <c r="AJ86" s="329"/>
    </row>
    <row r="87" spans="1:36" ht="30" customHeight="1" thickTop="1" x14ac:dyDescent="0.4">
      <c r="A87" s="337"/>
      <c r="B87" s="194"/>
      <c r="C87" s="690" t="s">
        <v>132</v>
      </c>
      <c r="D87" s="691"/>
      <c r="E87" s="691"/>
      <c r="F87" s="691"/>
      <c r="G87" s="691"/>
      <c r="H87" s="691"/>
      <c r="I87" s="691"/>
      <c r="J87" s="691"/>
      <c r="K87" s="691"/>
      <c r="L87" s="692"/>
      <c r="M87" s="657">
        <f>SUM(M77,M78,M79,M86)</f>
        <v>36032133</v>
      </c>
      <c r="N87" s="658"/>
      <c r="O87" s="658"/>
      <c r="P87" s="658"/>
      <c r="Q87" s="658"/>
      <c r="R87" s="185" t="s">
        <v>177</v>
      </c>
      <c r="S87" s="693"/>
      <c r="T87" s="694"/>
      <c r="U87" s="694"/>
      <c r="V87" s="694"/>
      <c r="W87" s="694"/>
      <c r="X87" s="694"/>
      <c r="Y87" s="694"/>
      <c r="Z87" s="694"/>
      <c r="AA87" s="694"/>
      <c r="AB87" s="694"/>
      <c r="AC87" s="694"/>
      <c r="AD87" s="694"/>
      <c r="AE87" s="694"/>
      <c r="AF87" s="694"/>
      <c r="AG87" s="694"/>
      <c r="AH87" s="695"/>
      <c r="AI87" s="194"/>
      <c r="AJ87" s="329"/>
    </row>
    <row r="88" spans="1:36" s="148" customFormat="1" ht="11.25" customHeight="1" x14ac:dyDescent="0.4">
      <c r="A88" s="353"/>
      <c r="B88" s="362"/>
      <c r="C88" s="363"/>
      <c r="D88" s="363"/>
      <c r="E88" s="363"/>
      <c r="F88" s="363"/>
      <c r="G88" s="363"/>
      <c r="H88" s="363"/>
      <c r="I88" s="364"/>
      <c r="J88" s="364"/>
      <c r="K88" s="364"/>
      <c r="L88" s="365"/>
      <c r="M88" s="365"/>
      <c r="N88" s="365"/>
      <c r="O88" s="365"/>
      <c r="P88" s="365"/>
      <c r="Q88" s="365"/>
      <c r="R88" s="365"/>
      <c r="S88" s="355"/>
      <c r="T88" s="354"/>
      <c r="U88" s="354"/>
      <c r="V88" s="354"/>
      <c r="W88" s="354"/>
      <c r="X88" s="354"/>
      <c r="Y88" s="354"/>
      <c r="Z88" s="354"/>
      <c r="AA88" s="354"/>
      <c r="AB88" s="354"/>
      <c r="AC88" s="354"/>
      <c r="AD88" s="354"/>
      <c r="AE88" s="354"/>
      <c r="AF88" s="354"/>
      <c r="AG88" s="354"/>
      <c r="AH88" s="354"/>
      <c r="AI88" s="366"/>
      <c r="AJ88" s="329"/>
    </row>
    <row r="89" spans="1:36" s="148" customFormat="1" ht="15" customHeight="1" x14ac:dyDescent="0.4">
      <c r="A89" s="359"/>
      <c r="B89" s="334"/>
      <c r="C89" s="367"/>
      <c r="D89" s="367"/>
      <c r="E89" s="367"/>
      <c r="F89" s="367"/>
      <c r="G89" s="367"/>
      <c r="H89" s="368"/>
      <c r="I89" s="368"/>
      <c r="J89" s="368"/>
      <c r="K89" s="368"/>
      <c r="L89" s="368"/>
      <c r="M89" s="368"/>
      <c r="N89" s="368"/>
      <c r="O89" s="368"/>
      <c r="P89" s="368"/>
      <c r="Q89" s="368"/>
      <c r="R89" s="368"/>
      <c r="S89" s="368"/>
      <c r="T89" s="334"/>
      <c r="U89" s="334"/>
      <c r="V89" s="334"/>
      <c r="W89" s="334"/>
      <c r="X89" s="334"/>
      <c r="Y89" s="334"/>
      <c r="Z89" s="334"/>
      <c r="AA89" s="334"/>
      <c r="AB89" s="334"/>
      <c r="AC89" s="334"/>
      <c r="AD89" s="334"/>
      <c r="AE89" s="334"/>
      <c r="AF89" s="334"/>
      <c r="AG89" s="334"/>
      <c r="AH89" s="334"/>
      <c r="AI89" s="336" t="s">
        <v>340</v>
      </c>
      <c r="AJ89" s="729" t="s">
        <v>413</v>
      </c>
    </row>
    <row r="90" spans="1:36" s="148" customFormat="1" ht="15" customHeight="1" x14ac:dyDescent="0.15">
      <c r="A90" s="343"/>
      <c r="B90" s="150" t="s">
        <v>133</v>
      </c>
      <c r="C90" s="156"/>
      <c r="D90" s="197"/>
      <c r="E90" s="197"/>
      <c r="F90" s="197"/>
      <c r="G90" s="197"/>
      <c r="H90" s="196"/>
      <c r="I90" s="196"/>
      <c r="J90" s="196"/>
      <c r="K90" s="196"/>
      <c r="L90" s="196"/>
      <c r="M90" s="196"/>
      <c r="N90" s="196"/>
      <c r="O90" s="196"/>
      <c r="P90" s="196"/>
      <c r="Q90" s="196"/>
      <c r="R90" s="198"/>
      <c r="S90" s="198"/>
      <c r="T90" s="156"/>
      <c r="U90" s="156"/>
      <c r="V90" s="156"/>
      <c r="W90" s="156"/>
      <c r="X90" s="156"/>
      <c r="Y90" s="156"/>
      <c r="Z90" s="156"/>
      <c r="AA90" s="156"/>
      <c r="AB90" s="156"/>
      <c r="AC90" s="156"/>
      <c r="AD90" s="156"/>
      <c r="AE90" s="156"/>
      <c r="AF90" s="156"/>
      <c r="AG90" s="156"/>
      <c r="AH90" s="361"/>
      <c r="AI90" s="369"/>
      <c r="AJ90" s="729"/>
    </row>
    <row r="91" spans="1:36" s="148" customFormat="1" ht="18.75" customHeight="1" x14ac:dyDescent="0.4">
      <c r="A91" s="343"/>
      <c r="B91" s="197"/>
      <c r="C91" s="696" t="s">
        <v>178</v>
      </c>
      <c r="D91" s="697"/>
      <c r="E91" s="697"/>
      <c r="F91" s="697"/>
      <c r="G91" s="697"/>
      <c r="H91" s="697"/>
      <c r="I91" s="697"/>
      <c r="J91" s="697"/>
      <c r="K91" s="697"/>
      <c r="L91" s="698"/>
      <c r="M91" s="640" t="s">
        <v>123</v>
      </c>
      <c r="N91" s="641"/>
      <c r="O91" s="641"/>
      <c r="P91" s="641"/>
      <c r="Q91" s="641"/>
      <c r="R91" s="642"/>
      <c r="S91" s="620" t="s">
        <v>126</v>
      </c>
      <c r="T91" s="621"/>
      <c r="U91" s="621"/>
      <c r="V91" s="621"/>
      <c r="W91" s="621"/>
      <c r="X91" s="621"/>
      <c r="Y91" s="621"/>
      <c r="Z91" s="621"/>
      <c r="AA91" s="621"/>
      <c r="AB91" s="621"/>
      <c r="AC91" s="621"/>
      <c r="AD91" s="621"/>
      <c r="AE91" s="621"/>
      <c r="AF91" s="621"/>
      <c r="AG91" s="621"/>
      <c r="AH91" s="622"/>
      <c r="AI91" s="369"/>
      <c r="AJ91" s="729"/>
    </row>
    <row r="92" spans="1:36" s="148" customFormat="1" ht="21.75" customHeight="1" x14ac:dyDescent="0.4">
      <c r="A92" s="343"/>
      <c r="B92" s="197"/>
      <c r="C92" s="594" t="s">
        <v>134</v>
      </c>
      <c r="D92" s="595"/>
      <c r="E92" s="595"/>
      <c r="F92" s="595"/>
      <c r="G92" s="595"/>
      <c r="H92" s="595"/>
      <c r="I92" s="595"/>
      <c r="J92" s="595"/>
      <c r="K92" s="595"/>
      <c r="L92" s="596"/>
      <c r="M92" s="708">
        <f>SUM(M93:Q101)</f>
        <v>20997008</v>
      </c>
      <c r="N92" s="666"/>
      <c r="O92" s="666"/>
      <c r="P92" s="666"/>
      <c r="Q92" s="666"/>
      <c r="R92" s="184" t="s">
        <v>177</v>
      </c>
      <c r="S92" s="705" t="s">
        <v>430</v>
      </c>
      <c r="T92" s="706"/>
      <c r="U92" s="706"/>
      <c r="V92" s="706"/>
      <c r="W92" s="706"/>
      <c r="X92" s="706"/>
      <c r="Y92" s="706"/>
      <c r="Z92" s="706"/>
      <c r="AA92" s="706"/>
      <c r="AB92" s="706"/>
      <c r="AC92" s="706"/>
      <c r="AD92" s="706"/>
      <c r="AE92" s="706"/>
      <c r="AF92" s="706"/>
      <c r="AG92" s="706"/>
      <c r="AH92" s="707"/>
      <c r="AI92" s="369"/>
      <c r="AJ92" s="729"/>
    </row>
    <row r="93" spans="1:36" s="148" customFormat="1" ht="21.75" customHeight="1" x14ac:dyDescent="0.4">
      <c r="A93" s="343"/>
      <c r="B93" s="197"/>
      <c r="C93" s="199"/>
      <c r="D93" s="651" t="s">
        <v>179</v>
      </c>
      <c r="E93" s="652"/>
      <c r="F93" s="652"/>
      <c r="G93" s="652"/>
      <c r="H93" s="652"/>
      <c r="I93" s="652"/>
      <c r="J93" s="652"/>
      <c r="K93" s="652"/>
      <c r="L93" s="653"/>
      <c r="M93" s="685">
        <v>7960000</v>
      </c>
      <c r="N93" s="686"/>
      <c r="O93" s="686"/>
      <c r="P93" s="686"/>
      <c r="Q93" s="686"/>
      <c r="R93" s="190" t="s">
        <v>177</v>
      </c>
      <c r="S93" s="689"/>
      <c r="T93" s="689"/>
      <c r="U93" s="689"/>
      <c r="V93" s="689"/>
      <c r="W93" s="689"/>
      <c r="X93" s="689"/>
      <c r="Y93" s="689"/>
      <c r="Z93" s="689"/>
      <c r="AA93" s="689"/>
      <c r="AB93" s="689"/>
      <c r="AC93" s="689"/>
      <c r="AD93" s="689"/>
      <c r="AE93" s="689"/>
      <c r="AF93" s="689"/>
      <c r="AG93" s="689"/>
      <c r="AH93" s="689"/>
      <c r="AI93" s="369"/>
      <c r="AJ93" s="729" t="s">
        <v>414</v>
      </c>
    </row>
    <row r="94" spans="1:36" s="148" customFormat="1" ht="30" customHeight="1" x14ac:dyDescent="0.4">
      <c r="A94" s="343"/>
      <c r="B94" s="197"/>
      <c r="C94" s="199"/>
      <c r="D94" s="578" t="s">
        <v>180</v>
      </c>
      <c r="E94" s="579"/>
      <c r="F94" s="579"/>
      <c r="G94" s="579"/>
      <c r="H94" s="579"/>
      <c r="I94" s="579"/>
      <c r="J94" s="579"/>
      <c r="K94" s="579"/>
      <c r="L94" s="580"/>
      <c r="M94" s="581">
        <v>4188000</v>
      </c>
      <c r="N94" s="582"/>
      <c r="O94" s="582"/>
      <c r="P94" s="582"/>
      <c r="Q94" s="582"/>
      <c r="R94" s="191" t="s">
        <v>177</v>
      </c>
      <c r="S94" s="699" t="s">
        <v>556</v>
      </c>
      <c r="T94" s="699"/>
      <c r="U94" s="699"/>
      <c r="V94" s="699"/>
      <c r="W94" s="699"/>
      <c r="X94" s="699"/>
      <c r="Y94" s="699"/>
      <c r="Z94" s="699"/>
      <c r="AA94" s="699"/>
      <c r="AB94" s="699"/>
      <c r="AC94" s="699"/>
      <c r="AD94" s="699"/>
      <c r="AE94" s="699"/>
      <c r="AF94" s="699"/>
      <c r="AG94" s="699"/>
      <c r="AH94" s="699"/>
      <c r="AI94" s="369"/>
      <c r="AJ94" s="729"/>
    </row>
    <row r="95" spans="1:36" s="148" customFormat="1" ht="30" customHeight="1" x14ac:dyDescent="0.4">
      <c r="A95" s="343"/>
      <c r="B95" s="197"/>
      <c r="C95" s="199"/>
      <c r="D95" s="578" t="s">
        <v>181</v>
      </c>
      <c r="E95" s="579"/>
      <c r="F95" s="579"/>
      <c r="G95" s="579"/>
      <c r="H95" s="579"/>
      <c r="I95" s="579"/>
      <c r="J95" s="579"/>
      <c r="K95" s="579"/>
      <c r="L95" s="580"/>
      <c r="M95" s="581">
        <v>1405250</v>
      </c>
      <c r="N95" s="582"/>
      <c r="O95" s="582"/>
      <c r="P95" s="582"/>
      <c r="Q95" s="582"/>
      <c r="R95" s="191" t="s">
        <v>177</v>
      </c>
      <c r="S95" s="583" t="s">
        <v>556</v>
      </c>
      <c r="T95" s="583"/>
      <c r="U95" s="583"/>
      <c r="V95" s="583"/>
      <c r="W95" s="583"/>
      <c r="X95" s="583"/>
      <c r="Y95" s="583"/>
      <c r="Z95" s="583"/>
      <c r="AA95" s="583"/>
      <c r="AB95" s="583"/>
      <c r="AC95" s="583"/>
      <c r="AD95" s="583"/>
      <c r="AE95" s="583"/>
      <c r="AF95" s="583"/>
      <c r="AG95" s="583"/>
      <c r="AH95" s="583"/>
      <c r="AI95" s="369"/>
      <c r="AJ95" s="329"/>
    </row>
    <row r="96" spans="1:36" s="148" customFormat="1" ht="30" customHeight="1" x14ac:dyDescent="0.4">
      <c r="A96" s="343"/>
      <c r="B96" s="197"/>
      <c r="C96" s="199"/>
      <c r="D96" s="578" t="s">
        <v>290</v>
      </c>
      <c r="E96" s="579"/>
      <c r="F96" s="579"/>
      <c r="G96" s="579"/>
      <c r="H96" s="579"/>
      <c r="I96" s="579"/>
      <c r="J96" s="579"/>
      <c r="K96" s="579"/>
      <c r="L96" s="580"/>
      <c r="M96" s="581">
        <v>0</v>
      </c>
      <c r="N96" s="582"/>
      <c r="O96" s="582"/>
      <c r="P96" s="582"/>
      <c r="Q96" s="582"/>
      <c r="R96" s="191" t="s">
        <v>9</v>
      </c>
      <c r="S96" s="583" t="s">
        <v>554</v>
      </c>
      <c r="T96" s="583"/>
      <c r="U96" s="583"/>
      <c r="V96" s="583"/>
      <c r="W96" s="583"/>
      <c r="X96" s="583"/>
      <c r="Y96" s="583"/>
      <c r="Z96" s="583"/>
      <c r="AA96" s="583"/>
      <c r="AB96" s="583"/>
      <c r="AC96" s="583"/>
      <c r="AD96" s="583"/>
      <c r="AE96" s="583"/>
      <c r="AF96" s="583"/>
      <c r="AG96" s="583"/>
      <c r="AH96" s="583"/>
      <c r="AI96" s="369"/>
      <c r="AJ96" s="329"/>
    </row>
    <row r="97" spans="1:36" s="148" customFormat="1" ht="30" customHeight="1" x14ac:dyDescent="0.4">
      <c r="A97" s="343"/>
      <c r="B97" s="197"/>
      <c r="C97" s="199"/>
      <c r="D97" s="578" t="s">
        <v>322</v>
      </c>
      <c r="E97" s="579"/>
      <c r="F97" s="579"/>
      <c r="G97" s="579"/>
      <c r="H97" s="579"/>
      <c r="I97" s="579"/>
      <c r="J97" s="579"/>
      <c r="K97" s="579"/>
      <c r="L97" s="580"/>
      <c r="M97" s="584">
        <f>'24号'!F38</f>
        <v>1300000</v>
      </c>
      <c r="N97" s="585"/>
      <c r="O97" s="585"/>
      <c r="P97" s="585"/>
      <c r="Q97" s="585"/>
      <c r="R97" s="191" t="s">
        <v>177</v>
      </c>
      <c r="S97" s="583" t="s">
        <v>553</v>
      </c>
      <c r="T97" s="583"/>
      <c r="U97" s="583"/>
      <c r="V97" s="583"/>
      <c r="W97" s="583"/>
      <c r="X97" s="583"/>
      <c r="Y97" s="583"/>
      <c r="Z97" s="583"/>
      <c r="AA97" s="583"/>
      <c r="AB97" s="583"/>
      <c r="AC97" s="583"/>
      <c r="AD97" s="583"/>
      <c r="AE97" s="583"/>
      <c r="AF97" s="583"/>
      <c r="AG97" s="583"/>
      <c r="AH97" s="583"/>
      <c r="AI97" s="369"/>
      <c r="AJ97" s="329"/>
    </row>
    <row r="98" spans="1:36" s="148" customFormat="1" ht="41.25" customHeight="1" x14ac:dyDescent="0.4">
      <c r="A98" s="343"/>
      <c r="B98" s="197"/>
      <c r="C98" s="199"/>
      <c r="D98" s="578" t="s">
        <v>341</v>
      </c>
      <c r="E98" s="579"/>
      <c r="F98" s="579"/>
      <c r="G98" s="579"/>
      <c r="H98" s="579"/>
      <c r="I98" s="579"/>
      <c r="J98" s="579"/>
      <c r="K98" s="579"/>
      <c r="L98" s="580"/>
      <c r="M98" s="581">
        <v>1290000</v>
      </c>
      <c r="N98" s="582"/>
      <c r="O98" s="582"/>
      <c r="P98" s="582"/>
      <c r="Q98" s="582"/>
      <c r="R98" s="191" t="s">
        <v>177</v>
      </c>
      <c r="S98" s="583" t="s">
        <v>552</v>
      </c>
      <c r="T98" s="583"/>
      <c r="U98" s="583"/>
      <c r="V98" s="583"/>
      <c r="W98" s="583"/>
      <c r="X98" s="583"/>
      <c r="Y98" s="583"/>
      <c r="Z98" s="583"/>
      <c r="AA98" s="583"/>
      <c r="AB98" s="583"/>
      <c r="AC98" s="583"/>
      <c r="AD98" s="583"/>
      <c r="AE98" s="583"/>
      <c r="AF98" s="583"/>
      <c r="AG98" s="583"/>
      <c r="AH98" s="583"/>
      <c r="AI98" s="369"/>
      <c r="AJ98" s="329"/>
    </row>
    <row r="99" spans="1:36" s="148" customFormat="1" ht="21.75" customHeight="1" x14ac:dyDescent="0.4">
      <c r="A99" s="343"/>
      <c r="B99" s="197"/>
      <c r="C99" s="199"/>
      <c r="D99" s="597" t="s">
        <v>342</v>
      </c>
      <c r="E99" s="598"/>
      <c r="F99" s="598"/>
      <c r="G99" s="598"/>
      <c r="H99" s="598"/>
      <c r="I99" s="598"/>
      <c r="J99" s="598"/>
      <c r="K99" s="598"/>
      <c r="L99" s="599"/>
      <c r="M99" s="581">
        <v>1035948</v>
      </c>
      <c r="N99" s="582"/>
      <c r="O99" s="582"/>
      <c r="P99" s="582"/>
      <c r="Q99" s="582"/>
      <c r="R99" s="191" t="s">
        <v>177</v>
      </c>
      <c r="S99" s="583" t="s">
        <v>545</v>
      </c>
      <c r="T99" s="583"/>
      <c r="U99" s="583"/>
      <c r="V99" s="583"/>
      <c r="W99" s="583"/>
      <c r="X99" s="583"/>
      <c r="Y99" s="583"/>
      <c r="Z99" s="583"/>
      <c r="AA99" s="583"/>
      <c r="AB99" s="583"/>
      <c r="AC99" s="583"/>
      <c r="AD99" s="583"/>
      <c r="AE99" s="583"/>
      <c r="AF99" s="583"/>
      <c r="AG99" s="583"/>
      <c r="AH99" s="583"/>
      <c r="AI99" s="369"/>
      <c r="AJ99" s="329"/>
    </row>
    <row r="100" spans="1:36" s="148" customFormat="1" ht="30.75" customHeight="1" x14ac:dyDescent="0.4">
      <c r="A100" s="343"/>
      <c r="B100" s="197"/>
      <c r="C100" s="199"/>
      <c r="D100" s="578" t="s">
        <v>343</v>
      </c>
      <c r="E100" s="579"/>
      <c r="F100" s="579"/>
      <c r="G100" s="579"/>
      <c r="H100" s="579"/>
      <c r="I100" s="579"/>
      <c r="J100" s="579"/>
      <c r="K100" s="579"/>
      <c r="L100" s="580"/>
      <c r="M100" s="584">
        <f>'28号'!F38</f>
        <v>21800</v>
      </c>
      <c r="N100" s="585"/>
      <c r="O100" s="585"/>
      <c r="P100" s="585"/>
      <c r="Q100" s="585"/>
      <c r="R100" s="191" t="s">
        <v>177</v>
      </c>
      <c r="S100" s="583" t="s">
        <v>555</v>
      </c>
      <c r="T100" s="583"/>
      <c r="U100" s="583"/>
      <c r="V100" s="583"/>
      <c r="W100" s="583"/>
      <c r="X100" s="583"/>
      <c r="Y100" s="583"/>
      <c r="Z100" s="583"/>
      <c r="AA100" s="583"/>
      <c r="AB100" s="583"/>
      <c r="AC100" s="583"/>
      <c r="AD100" s="583"/>
      <c r="AE100" s="583"/>
      <c r="AF100" s="583"/>
      <c r="AG100" s="583"/>
      <c r="AH100" s="583"/>
      <c r="AI100" s="369"/>
      <c r="AJ100" s="329"/>
    </row>
    <row r="101" spans="1:36" s="148" customFormat="1" ht="21.75" customHeight="1" x14ac:dyDescent="0.4">
      <c r="A101" s="343"/>
      <c r="B101" s="197"/>
      <c r="C101" s="199"/>
      <c r="D101" s="600" t="s">
        <v>323</v>
      </c>
      <c r="E101" s="601"/>
      <c r="F101" s="601"/>
      <c r="G101" s="601"/>
      <c r="H101" s="601"/>
      <c r="I101" s="601"/>
      <c r="J101" s="601"/>
      <c r="K101" s="601"/>
      <c r="L101" s="602"/>
      <c r="M101" s="687">
        <v>3796010</v>
      </c>
      <c r="N101" s="688"/>
      <c r="O101" s="688"/>
      <c r="P101" s="688"/>
      <c r="Q101" s="688"/>
      <c r="R101" s="193" t="s">
        <v>177</v>
      </c>
      <c r="S101" s="603"/>
      <c r="T101" s="603"/>
      <c r="U101" s="603"/>
      <c r="V101" s="603"/>
      <c r="W101" s="603"/>
      <c r="X101" s="603"/>
      <c r="Y101" s="603"/>
      <c r="Z101" s="603"/>
      <c r="AA101" s="603"/>
      <c r="AB101" s="603"/>
      <c r="AC101" s="603"/>
      <c r="AD101" s="603"/>
      <c r="AE101" s="603"/>
      <c r="AF101" s="603"/>
      <c r="AG101" s="603"/>
      <c r="AH101" s="603"/>
      <c r="AI101" s="369"/>
      <c r="AJ101" s="329"/>
    </row>
    <row r="102" spans="1:36" s="148" customFormat="1" ht="21.75" customHeight="1" x14ac:dyDescent="0.4">
      <c r="A102" s="343"/>
      <c r="B102" s="197"/>
      <c r="C102" s="594" t="s">
        <v>135</v>
      </c>
      <c r="D102" s="595"/>
      <c r="E102" s="595"/>
      <c r="F102" s="595"/>
      <c r="G102" s="595"/>
      <c r="H102" s="595"/>
      <c r="I102" s="595"/>
      <c r="J102" s="595"/>
      <c r="K102" s="595"/>
      <c r="L102" s="596"/>
      <c r="M102" s="592">
        <f>SUM(M103:Q106)</f>
        <v>6416000</v>
      </c>
      <c r="N102" s="593"/>
      <c r="O102" s="593"/>
      <c r="P102" s="593"/>
      <c r="Q102" s="593"/>
      <c r="R102" s="184" t="s">
        <v>177</v>
      </c>
      <c r="S102" s="589"/>
      <c r="T102" s="590"/>
      <c r="U102" s="590"/>
      <c r="V102" s="590"/>
      <c r="W102" s="590"/>
      <c r="X102" s="590"/>
      <c r="Y102" s="590"/>
      <c r="Z102" s="590"/>
      <c r="AA102" s="590"/>
      <c r="AB102" s="590"/>
      <c r="AC102" s="590"/>
      <c r="AD102" s="590"/>
      <c r="AE102" s="590"/>
      <c r="AF102" s="590"/>
      <c r="AG102" s="590"/>
      <c r="AH102" s="591"/>
      <c r="AI102" s="369"/>
      <c r="AJ102" s="329"/>
    </row>
    <row r="103" spans="1:36" s="148" customFormat="1" ht="30.75" customHeight="1" x14ac:dyDescent="0.4">
      <c r="A103" s="343"/>
      <c r="B103" s="197"/>
      <c r="C103" s="199"/>
      <c r="D103" s="675" t="s">
        <v>291</v>
      </c>
      <c r="E103" s="676"/>
      <c r="F103" s="676"/>
      <c r="G103" s="676"/>
      <c r="H103" s="676"/>
      <c r="I103" s="676"/>
      <c r="J103" s="676"/>
      <c r="K103" s="676"/>
      <c r="L103" s="677"/>
      <c r="M103" s="685">
        <v>1510000</v>
      </c>
      <c r="N103" s="686"/>
      <c r="O103" s="686"/>
      <c r="P103" s="686"/>
      <c r="Q103" s="686"/>
      <c r="R103" s="190" t="s">
        <v>177</v>
      </c>
      <c r="S103" s="678" t="s">
        <v>554</v>
      </c>
      <c r="T103" s="679"/>
      <c r="U103" s="679"/>
      <c r="V103" s="679"/>
      <c r="W103" s="679"/>
      <c r="X103" s="679"/>
      <c r="Y103" s="679"/>
      <c r="Z103" s="679"/>
      <c r="AA103" s="679"/>
      <c r="AB103" s="679"/>
      <c r="AC103" s="679"/>
      <c r="AD103" s="679"/>
      <c r="AE103" s="679"/>
      <c r="AF103" s="679"/>
      <c r="AG103" s="679"/>
      <c r="AH103" s="680"/>
      <c r="AI103" s="369"/>
      <c r="AJ103" s="329"/>
    </row>
    <row r="104" spans="1:36" s="148" customFormat="1" ht="30.75" customHeight="1" x14ac:dyDescent="0.4">
      <c r="A104" s="343"/>
      <c r="B104" s="197"/>
      <c r="C104" s="199"/>
      <c r="D104" s="578" t="s">
        <v>324</v>
      </c>
      <c r="E104" s="579"/>
      <c r="F104" s="579"/>
      <c r="G104" s="579"/>
      <c r="H104" s="579"/>
      <c r="I104" s="579"/>
      <c r="J104" s="579"/>
      <c r="K104" s="579"/>
      <c r="L104" s="580"/>
      <c r="M104" s="584">
        <f>'24号'!F39</f>
        <v>300000</v>
      </c>
      <c r="N104" s="585"/>
      <c r="O104" s="585"/>
      <c r="P104" s="585"/>
      <c r="Q104" s="585"/>
      <c r="R104" s="191" t="s">
        <v>9</v>
      </c>
      <c r="S104" s="586" t="s">
        <v>553</v>
      </c>
      <c r="T104" s="587"/>
      <c r="U104" s="587"/>
      <c r="V104" s="587"/>
      <c r="W104" s="587"/>
      <c r="X104" s="587"/>
      <c r="Y104" s="587"/>
      <c r="Z104" s="587"/>
      <c r="AA104" s="587"/>
      <c r="AB104" s="587"/>
      <c r="AC104" s="587"/>
      <c r="AD104" s="587"/>
      <c r="AE104" s="587"/>
      <c r="AF104" s="587"/>
      <c r="AG104" s="587"/>
      <c r="AH104" s="588"/>
      <c r="AI104" s="369"/>
      <c r="AJ104" s="329"/>
    </row>
    <row r="105" spans="1:36" s="148" customFormat="1" ht="30.75" customHeight="1" x14ac:dyDescent="0.4">
      <c r="A105" s="343"/>
      <c r="B105" s="197"/>
      <c r="C105" s="199"/>
      <c r="D105" s="578" t="s">
        <v>344</v>
      </c>
      <c r="E105" s="579"/>
      <c r="F105" s="579"/>
      <c r="G105" s="579"/>
      <c r="H105" s="579"/>
      <c r="I105" s="579"/>
      <c r="J105" s="579"/>
      <c r="K105" s="579"/>
      <c r="L105" s="580"/>
      <c r="M105" s="584">
        <f>'28号'!F39</f>
        <v>83500</v>
      </c>
      <c r="N105" s="585"/>
      <c r="O105" s="585"/>
      <c r="P105" s="585"/>
      <c r="Q105" s="585"/>
      <c r="R105" s="191" t="s">
        <v>177</v>
      </c>
      <c r="S105" s="586" t="s">
        <v>555</v>
      </c>
      <c r="T105" s="587"/>
      <c r="U105" s="587"/>
      <c r="V105" s="587"/>
      <c r="W105" s="587"/>
      <c r="X105" s="587"/>
      <c r="Y105" s="587"/>
      <c r="Z105" s="587"/>
      <c r="AA105" s="587"/>
      <c r="AB105" s="587"/>
      <c r="AC105" s="587"/>
      <c r="AD105" s="587"/>
      <c r="AE105" s="587"/>
      <c r="AF105" s="587"/>
      <c r="AG105" s="587"/>
      <c r="AH105" s="588"/>
      <c r="AI105" s="369"/>
      <c r="AJ105" s="329"/>
    </row>
    <row r="106" spans="1:36" s="148" customFormat="1" ht="21.75" customHeight="1" x14ac:dyDescent="0.4">
      <c r="A106" s="343"/>
      <c r="B106" s="197"/>
      <c r="C106" s="199"/>
      <c r="D106" s="684" t="s">
        <v>325</v>
      </c>
      <c r="E106" s="579"/>
      <c r="F106" s="579"/>
      <c r="G106" s="579"/>
      <c r="H106" s="579"/>
      <c r="I106" s="579"/>
      <c r="J106" s="579"/>
      <c r="K106" s="579"/>
      <c r="L106" s="580"/>
      <c r="M106" s="584">
        <f>SUM(M107:Q116)</f>
        <v>4522500</v>
      </c>
      <c r="N106" s="585"/>
      <c r="O106" s="585"/>
      <c r="P106" s="585"/>
      <c r="Q106" s="585"/>
      <c r="R106" s="191" t="s">
        <v>177</v>
      </c>
      <c r="S106" s="586"/>
      <c r="T106" s="587"/>
      <c r="U106" s="587"/>
      <c r="V106" s="587"/>
      <c r="W106" s="587"/>
      <c r="X106" s="587"/>
      <c r="Y106" s="587"/>
      <c r="Z106" s="587"/>
      <c r="AA106" s="587"/>
      <c r="AB106" s="587"/>
      <c r="AC106" s="587"/>
      <c r="AD106" s="587"/>
      <c r="AE106" s="587"/>
      <c r="AF106" s="587"/>
      <c r="AG106" s="587"/>
      <c r="AH106" s="588"/>
      <c r="AI106" s="369"/>
      <c r="AJ106" s="329"/>
    </row>
    <row r="107" spans="1:36" s="148" customFormat="1" ht="20.25" customHeight="1" x14ac:dyDescent="0.4">
      <c r="A107" s="343"/>
      <c r="B107" s="197"/>
      <c r="C107" s="199"/>
      <c r="D107" s="200"/>
      <c r="E107" s="201" t="s">
        <v>188</v>
      </c>
      <c r="F107" s="201"/>
      <c r="G107" s="201"/>
      <c r="H107" s="201"/>
      <c r="I107" s="201"/>
      <c r="J107" s="201"/>
      <c r="K107" s="201"/>
      <c r="L107" s="202"/>
      <c r="M107" s="581">
        <v>401400</v>
      </c>
      <c r="N107" s="582"/>
      <c r="O107" s="582"/>
      <c r="P107" s="582"/>
      <c r="Q107" s="582"/>
      <c r="R107" s="203" t="s">
        <v>177</v>
      </c>
      <c r="S107" s="681" t="s">
        <v>431</v>
      </c>
      <c r="T107" s="682"/>
      <c r="U107" s="682"/>
      <c r="V107" s="682"/>
      <c r="W107" s="682"/>
      <c r="X107" s="682"/>
      <c r="Y107" s="682"/>
      <c r="Z107" s="682"/>
      <c r="AA107" s="682"/>
      <c r="AB107" s="682"/>
      <c r="AC107" s="682"/>
      <c r="AD107" s="682"/>
      <c r="AE107" s="682"/>
      <c r="AF107" s="682"/>
      <c r="AG107" s="682"/>
      <c r="AH107" s="683"/>
      <c r="AI107" s="369"/>
      <c r="AJ107" s="329"/>
    </row>
    <row r="108" spans="1:36" s="148" customFormat="1" ht="20.25" customHeight="1" x14ac:dyDescent="0.4">
      <c r="A108" s="343"/>
      <c r="B108" s="197"/>
      <c r="C108" s="199"/>
      <c r="D108" s="200"/>
      <c r="E108" s="261" t="s">
        <v>189</v>
      </c>
      <c r="F108" s="261"/>
      <c r="G108" s="261"/>
      <c r="H108" s="261"/>
      <c r="I108" s="261"/>
      <c r="J108" s="261"/>
      <c r="K108" s="261"/>
      <c r="L108" s="262"/>
      <c r="M108" s="581">
        <v>5000</v>
      </c>
      <c r="N108" s="582"/>
      <c r="O108" s="582"/>
      <c r="P108" s="582"/>
      <c r="Q108" s="582"/>
      <c r="R108" s="191" t="s">
        <v>177</v>
      </c>
      <c r="S108" s="604" t="s">
        <v>432</v>
      </c>
      <c r="T108" s="605"/>
      <c r="U108" s="605"/>
      <c r="V108" s="605"/>
      <c r="W108" s="605"/>
      <c r="X108" s="605"/>
      <c r="Y108" s="605"/>
      <c r="Z108" s="605"/>
      <c r="AA108" s="605"/>
      <c r="AB108" s="605"/>
      <c r="AC108" s="605"/>
      <c r="AD108" s="605"/>
      <c r="AE108" s="605"/>
      <c r="AF108" s="605"/>
      <c r="AG108" s="605"/>
      <c r="AH108" s="606"/>
      <c r="AI108" s="369"/>
      <c r="AJ108" s="329"/>
    </row>
    <row r="109" spans="1:36" s="148" customFormat="1" ht="20.25" customHeight="1" x14ac:dyDescent="0.4">
      <c r="A109" s="343"/>
      <c r="B109" s="197"/>
      <c r="C109" s="199"/>
      <c r="D109" s="200"/>
      <c r="E109" s="261" t="s">
        <v>190</v>
      </c>
      <c r="F109" s="261"/>
      <c r="G109" s="261"/>
      <c r="H109" s="261"/>
      <c r="I109" s="261"/>
      <c r="J109" s="261"/>
      <c r="K109" s="261"/>
      <c r="L109" s="262"/>
      <c r="M109" s="581">
        <v>1362920</v>
      </c>
      <c r="N109" s="582"/>
      <c r="O109" s="582"/>
      <c r="P109" s="582"/>
      <c r="Q109" s="582"/>
      <c r="R109" s="191" t="s">
        <v>177</v>
      </c>
      <c r="S109" s="604" t="s">
        <v>579</v>
      </c>
      <c r="T109" s="605"/>
      <c r="U109" s="605"/>
      <c r="V109" s="605"/>
      <c r="W109" s="605"/>
      <c r="X109" s="605"/>
      <c r="Y109" s="605"/>
      <c r="Z109" s="605"/>
      <c r="AA109" s="605"/>
      <c r="AB109" s="605"/>
      <c r="AC109" s="605"/>
      <c r="AD109" s="605"/>
      <c r="AE109" s="605"/>
      <c r="AF109" s="605"/>
      <c r="AG109" s="605"/>
      <c r="AH109" s="606"/>
      <c r="AI109" s="369"/>
      <c r="AJ109" s="329"/>
    </row>
    <row r="110" spans="1:36" s="148" customFormat="1" ht="20.25" customHeight="1" x14ac:dyDescent="0.4">
      <c r="A110" s="343"/>
      <c r="B110" s="197"/>
      <c r="C110" s="199"/>
      <c r="D110" s="200"/>
      <c r="E110" s="261" t="s">
        <v>191</v>
      </c>
      <c r="F110" s="261"/>
      <c r="G110" s="261"/>
      <c r="H110" s="261"/>
      <c r="I110" s="261"/>
      <c r="J110" s="261"/>
      <c r="K110" s="261"/>
      <c r="L110" s="262"/>
      <c r="M110" s="581">
        <v>568480</v>
      </c>
      <c r="N110" s="582"/>
      <c r="O110" s="582"/>
      <c r="P110" s="582"/>
      <c r="Q110" s="582"/>
      <c r="R110" s="191" t="s">
        <v>177</v>
      </c>
      <c r="S110" s="604" t="s">
        <v>433</v>
      </c>
      <c r="T110" s="605"/>
      <c r="U110" s="605"/>
      <c r="V110" s="605"/>
      <c r="W110" s="605"/>
      <c r="X110" s="605"/>
      <c r="Y110" s="605"/>
      <c r="Z110" s="605"/>
      <c r="AA110" s="605"/>
      <c r="AB110" s="605"/>
      <c r="AC110" s="605"/>
      <c r="AD110" s="605"/>
      <c r="AE110" s="605"/>
      <c r="AF110" s="605"/>
      <c r="AG110" s="605"/>
      <c r="AH110" s="606"/>
      <c r="AI110" s="369"/>
      <c r="AJ110" s="329"/>
    </row>
    <row r="111" spans="1:36" s="148" customFormat="1" ht="20.25" customHeight="1" x14ac:dyDescent="0.4">
      <c r="A111" s="343"/>
      <c r="B111" s="197"/>
      <c r="C111" s="199"/>
      <c r="D111" s="200"/>
      <c r="E111" s="261" t="s">
        <v>192</v>
      </c>
      <c r="F111" s="261"/>
      <c r="G111" s="261"/>
      <c r="H111" s="261"/>
      <c r="I111" s="261"/>
      <c r="J111" s="261"/>
      <c r="K111" s="261"/>
      <c r="L111" s="262"/>
      <c r="M111" s="581">
        <v>488700</v>
      </c>
      <c r="N111" s="582"/>
      <c r="O111" s="582"/>
      <c r="P111" s="582"/>
      <c r="Q111" s="582"/>
      <c r="R111" s="191" t="s">
        <v>177</v>
      </c>
      <c r="S111" s="604" t="s">
        <v>434</v>
      </c>
      <c r="T111" s="605"/>
      <c r="U111" s="605"/>
      <c r="V111" s="605"/>
      <c r="W111" s="605"/>
      <c r="X111" s="605"/>
      <c r="Y111" s="605"/>
      <c r="Z111" s="605"/>
      <c r="AA111" s="605"/>
      <c r="AB111" s="605"/>
      <c r="AC111" s="605"/>
      <c r="AD111" s="605"/>
      <c r="AE111" s="605"/>
      <c r="AF111" s="605"/>
      <c r="AG111" s="605"/>
      <c r="AH111" s="606"/>
      <c r="AI111" s="369"/>
      <c r="AJ111" s="329"/>
    </row>
    <row r="112" spans="1:36" s="148" customFormat="1" ht="20.25" customHeight="1" x14ac:dyDescent="0.4">
      <c r="A112" s="343"/>
      <c r="B112" s="197"/>
      <c r="C112" s="199"/>
      <c r="D112" s="200"/>
      <c r="E112" s="261" t="s">
        <v>193</v>
      </c>
      <c r="F112" s="261"/>
      <c r="G112" s="261"/>
      <c r="H112" s="261"/>
      <c r="I112" s="261"/>
      <c r="J112" s="261"/>
      <c r="K112" s="261"/>
      <c r="L112" s="262"/>
      <c r="M112" s="581">
        <v>468200</v>
      </c>
      <c r="N112" s="582"/>
      <c r="O112" s="582"/>
      <c r="P112" s="582"/>
      <c r="Q112" s="582"/>
      <c r="R112" s="191" t="s">
        <v>177</v>
      </c>
      <c r="S112" s="604" t="s">
        <v>435</v>
      </c>
      <c r="T112" s="605"/>
      <c r="U112" s="605"/>
      <c r="V112" s="605"/>
      <c r="W112" s="605"/>
      <c r="X112" s="605"/>
      <c r="Y112" s="605"/>
      <c r="Z112" s="605"/>
      <c r="AA112" s="605"/>
      <c r="AB112" s="605"/>
      <c r="AC112" s="605"/>
      <c r="AD112" s="605"/>
      <c r="AE112" s="605"/>
      <c r="AF112" s="605"/>
      <c r="AG112" s="605"/>
      <c r="AH112" s="606"/>
      <c r="AI112" s="369"/>
      <c r="AJ112" s="329"/>
    </row>
    <row r="113" spans="1:36" s="148" customFormat="1" ht="20.25" customHeight="1" x14ac:dyDescent="0.4">
      <c r="A113" s="343"/>
      <c r="B113" s="197"/>
      <c r="C113" s="199"/>
      <c r="D113" s="200"/>
      <c r="E113" s="261" t="s">
        <v>194</v>
      </c>
      <c r="F113" s="261"/>
      <c r="G113" s="261"/>
      <c r="H113" s="261"/>
      <c r="I113" s="261"/>
      <c r="J113" s="261"/>
      <c r="K113" s="261"/>
      <c r="L113" s="262"/>
      <c r="M113" s="581">
        <v>57800</v>
      </c>
      <c r="N113" s="582"/>
      <c r="O113" s="582"/>
      <c r="P113" s="582"/>
      <c r="Q113" s="582"/>
      <c r="R113" s="191" t="s">
        <v>177</v>
      </c>
      <c r="S113" s="604" t="s">
        <v>436</v>
      </c>
      <c r="T113" s="605"/>
      <c r="U113" s="605"/>
      <c r="V113" s="605"/>
      <c r="W113" s="605"/>
      <c r="X113" s="605"/>
      <c r="Y113" s="605"/>
      <c r="Z113" s="605"/>
      <c r="AA113" s="605"/>
      <c r="AB113" s="605"/>
      <c r="AC113" s="605"/>
      <c r="AD113" s="605"/>
      <c r="AE113" s="605"/>
      <c r="AF113" s="605"/>
      <c r="AG113" s="605"/>
      <c r="AH113" s="606"/>
      <c r="AI113" s="369"/>
      <c r="AJ113" s="729" t="s">
        <v>415</v>
      </c>
    </row>
    <row r="114" spans="1:36" s="148" customFormat="1" ht="20.25" customHeight="1" x14ac:dyDescent="0.4">
      <c r="A114" s="343"/>
      <c r="B114" s="197"/>
      <c r="C114" s="199"/>
      <c r="D114" s="200"/>
      <c r="E114" s="261" t="s">
        <v>195</v>
      </c>
      <c r="F114" s="261"/>
      <c r="G114" s="261"/>
      <c r="H114" s="261"/>
      <c r="I114" s="261"/>
      <c r="J114" s="261"/>
      <c r="K114" s="261"/>
      <c r="L114" s="262"/>
      <c r="M114" s="581">
        <v>202000</v>
      </c>
      <c r="N114" s="582"/>
      <c r="O114" s="582"/>
      <c r="P114" s="582"/>
      <c r="Q114" s="582"/>
      <c r="R114" s="191" t="s">
        <v>177</v>
      </c>
      <c r="S114" s="604" t="s">
        <v>437</v>
      </c>
      <c r="T114" s="605"/>
      <c r="U114" s="605"/>
      <c r="V114" s="605"/>
      <c r="W114" s="605"/>
      <c r="X114" s="605"/>
      <c r="Y114" s="605"/>
      <c r="Z114" s="605"/>
      <c r="AA114" s="605"/>
      <c r="AB114" s="605"/>
      <c r="AC114" s="605"/>
      <c r="AD114" s="605"/>
      <c r="AE114" s="605"/>
      <c r="AF114" s="605"/>
      <c r="AG114" s="605"/>
      <c r="AH114" s="606"/>
      <c r="AI114" s="369"/>
      <c r="AJ114" s="729"/>
    </row>
    <row r="115" spans="1:36" s="148" customFormat="1" ht="20.25" customHeight="1" x14ac:dyDescent="0.4">
      <c r="A115" s="343"/>
      <c r="B115" s="197"/>
      <c r="C115" s="199"/>
      <c r="D115" s="200"/>
      <c r="E115" s="261" t="s">
        <v>196</v>
      </c>
      <c r="F115" s="261"/>
      <c r="G115" s="261"/>
      <c r="H115" s="261"/>
      <c r="I115" s="261"/>
      <c r="J115" s="261"/>
      <c r="K115" s="261"/>
      <c r="L115" s="262"/>
      <c r="M115" s="581">
        <v>968000</v>
      </c>
      <c r="N115" s="582"/>
      <c r="O115" s="582"/>
      <c r="P115" s="582"/>
      <c r="Q115" s="582"/>
      <c r="R115" s="191" t="s">
        <v>177</v>
      </c>
      <c r="S115" s="604" t="s">
        <v>438</v>
      </c>
      <c r="T115" s="605"/>
      <c r="U115" s="605"/>
      <c r="V115" s="605"/>
      <c r="W115" s="605"/>
      <c r="X115" s="605"/>
      <c r="Y115" s="605"/>
      <c r="Z115" s="605"/>
      <c r="AA115" s="605"/>
      <c r="AB115" s="605"/>
      <c r="AC115" s="605"/>
      <c r="AD115" s="605"/>
      <c r="AE115" s="605"/>
      <c r="AF115" s="605"/>
      <c r="AG115" s="605"/>
      <c r="AH115" s="606"/>
      <c r="AI115" s="369"/>
      <c r="AJ115" s="729"/>
    </row>
    <row r="116" spans="1:36" s="148" customFormat="1" ht="20.25" customHeight="1" x14ac:dyDescent="0.4">
      <c r="A116" s="343"/>
      <c r="B116" s="197"/>
      <c r="C116" s="204"/>
      <c r="D116" s="205"/>
      <c r="E116" s="263" t="s">
        <v>197</v>
      </c>
      <c r="F116" s="263"/>
      <c r="G116" s="263"/>
      <c r="H116" s="263"/>
      <c r="I116" s="263"/>
      <c r="J116" s="263"/>
      <c r="K116" s="263"/>
      <c r="L116" s="264"/>
      <c r="M116" s="687"/>
      <c r="N116" s="688"/>
      <c r="O116" s="688"/>
      <c r="P116" s="688"/>
      <c r="Q116" s="688"/>
      <c r="R116" s="193" t="s">
        <v>177</v>
      </c>
      <c r="S116" s="626"/>
      <c r="T116" s="627"/>
      <c r="U116" s="627"/>
      <c r="V116" s="627"/>
      <c r="W116" s="627"/>
      <c r="X116" s="627"/>
      <c r="Y116" s="627"/>
      <c r="Z116" s="627"/>
      <c r="AA116" s="627"/>
      <c r="AB116" s="627"/>
      <c r="AC116" s="627"/>
      <c r="AD116" s="627"/>
      <c r="AE116" s="627"/>
      <c r="AF116" s="627"/>
      <c r="AG116" s="627"/>
      <c r="AH116" s="628"/>
      <c r="AI116" s="369"/>
      <c r="AJ116" s="729"/>
    </row>
    <row r="117" spans="1:36" s="148" customFormat="1" ht="21.75" customHeight="1" x14ac:dyDescent="0.4">
      <c r="A117" s="343"/>
      <c r="B117" s="197"/>
      <c r="C117" s="594" t="s">
        <v>136</v>
      </c>
      <c r="D117" s="595"/>
      <c r="E117" s="595"/>
      <c r="F117" s="595"/>
      <c r="G117" s="595"/>
      <c r="H117" s="595"/>
      <c r="I117" s="595"/>
      <c r="J117" s="595"/>
      <c r="K117" s="595"/>
      <c r="L117" s="596"/>
      <c r="M117" s="708">
        <f>SUM(M118:Q120)</f>
        <v>1632200</v>
      </c>
      <c r="N117" s="666"/>
      <c r="O117" s="666"/>
      <c r="P117" s="666"/>
      <c r="Q117" s="666"/>
      <c r="R117" s="183" t="s">
        <v>177</v>
      </c>
      <c r="S117" s="629"/>
      <c r="T117" s="630"/>
      <c r="U117" s="630"/>
      <c r="V117" s="630"/>
      <c r="W117" s="630"/>
      <c r="X117" s="630"/>
      <c r="Y117" s="630"/>
      <c r="Z117" s="630"/>
      <c r="AA117" s="630"/>
      <c r="AB117" s="630"/>
      <c r="AC117" s="630"/>
      <c r="AD117" s="630"/>
      <c r="AE117" s="630"/>
      <c r="AF117" s="630"/>
      <c r="AG117" s="630"/>
      <c r="AH117" s="631"/>
      <c r="AI117" s="369"/>
      <c r="AJ117" s="729"/>
    </row>
    <row r="118" spans="1:36" s="148" customFormat="1" ht="21" customHeight="1" x14ac:dyDescent="0.4">
      <c r="A118" s="343"/>
      <c r="B118" s="197"/>
      <c r="C118" s="199"/>
      <c r="D118" s="651" t="s">
        <v>198</v>
      </c>
      <c r="E118" s="652"/>
      <c r="F118" s="652"/>
      <c r="G118" s="652"/>
      <c r="H118" s="652"/>
      <c r="I118" s="652"/>
      <c r="J118" s="652"/>
      <c r="K118" s="652"/>
      <c r="L118" s="653"/>
      <c r="M118" s="685">
        <v>1361200</v>
      </c>
      <c r="N118" s="686"/>
      <c r="O118" s="686"/>
      <c r="P118" s="686"/>
      <c r="Q118" s="686"/>
      <c r="R118" s="190" t="s">
        <v>177</v>
      </c>
      <c r="S118" s="654" t="s">
        <v>439</v>
      </c>
      <c r="T118" s="655"/>
      <c r="U118" s="655"/>
      <c r="V118" s="655"/>
      <c r="W118" s="655"/>
      <c r="X118" s="655"/>
      <c r="Y118" s="655"/>
      <c r="Z118" s="655"/>
      <c r="AA118" s="655"/>
      <c r="AB118" s="655"/>
      <c r="AC118" s="655"/>
      <c r="AD118" s="655"/>
      <c r="AE118" s="655"/>
      <c r="AF118" s="655"/>
      <c r="AG118" s="655"/>
      <c r="AH118" s="656"/>
      <c r="AI118" s="369"/>
      <c r="AJ118" s="329"/>
    </row>
    <row r="119" spans="1:36" s="148" customFormat="1" ht="21" customHeight="1" x14ac:dyDescent="0.4">
      <c r="A119" s="343"/>
      <c r="B119" s="197"/>
      <c r="C119" s="206"/>
      <c r="D119" s="597" t="s">
        <v>199</v>
      </c>
      <c r="E119" s="598"/>
      <c r="F119" s="598"/>
      <c r="G119" s="598"/>
      <c r="H119" s="598"/>
      <c r="I119" s="598"/>
      <c r="J119" s="598"/>
      <c r="K119" s="598"/>
      <c r="L119" s="599"/>
      <c r="M119" s="581">
        <v>271000</v>
      </c>
      <c r="N119" s="582"/>
      <c r="O119" s="582"/>
      <c r="P119" s="582"/>
      <c r="Q119" s="582"/>
      <c r="R119" s="191" t="s">
        <v>177</v>
      </c>
      <c r="S119" s="604" t="s">
        <v>440</v>
      </c>
      <c r="T119" s="605"/>
      <c r="U119" s="605"/>
      <c r="V119" s="605"/>
      <c r="W119" s="605"/>
      <c r="X119" s="605"/>
      <c r="Y119" s="605"/>
      <c r="Z119" s="605"/>
      <c r="AA119" s="605"/>
      <c r="AB119" s="605"/>
      <c r="AC119" s="605"/>
      <c r="AD119" s="605"/>
      <c r="AE119" s="605"/>
      <c r="AF119" s="605"/>
      <c r="AG119" s="605"/>
      <c r="AH119" s="606"/>
      <c r="AI119" s="369"/>
      <c r="AJ119" s="729" t="s">
        <v>416</v>
      </c>
    </row>
    <row r="120" spans="1:36" s="148" customFormat="1" ht="21" customHeight="1" x14ac:dyDescent="0.4">
      <c r="A120" s="343"/>
      <c r="B120" s="197"/>
      <c r="C120" s="206"/>
      <c r="D120" s="600" t="s">
        <v>200</v>
      </c>
      <c r="E120" s="601"/>
      <c r="F120" s="601"/>
      <c r="G120" s="601"/>
      <c r="H120" s="601"/>
      <c r="I120" s="601"/>
      <c r="J120" s="601"/>
      <c r="K120" s="601"/>
      <c r="L120" s="602"/>
      <c r="M120" s="687"/>
      <c r="N120" s="688"/>
      <c r="O120" s="688"/>
      <c r="P120" s="688"/>
      <c r="Q120" s="688"/>
      <c r="R120" s="193" t="s">
        <v>177</v>
      </c>
      <c r="S120" s="626"/>
      <c r="T120" s="627"/>
      <c r="U120" s="627"/>
      <c r="V120" s="627"/>
      <c r="W120" s="627"/>
      <c r="X120" s="627"/>
      <c r="Y120" s="627"/>
      <c r="Z120" s="627"/>
      <c r="AA120" s="627"/>
      <c r="AB120" s="627"/>
      <c r="AC120" s="627"/>
      <c r="AD120" s="627"/>
      <c r="AE120" s="627"/>
      <c r="AF120" s="627"/>
      <c r="AG120" s="627"/>
      <c r="AH120" s="628"/>
      <c r="AI120" s="369"/>
      <c r="AJ120" s="729"/>
    </row>
    <row r="121" spans="1:36" s="148" customFormat="1" ht="21.75" customHeight="1" x14ac:dyDescent="0.4">
      <c r="A121" s="343"/>
      <c r="B121" s="197"/>
      <c r="C121" s="594" t="s">
        <v>137</v>
      </c>
      <c r="D121" s="595"/>
      <c r="E121" s="595"/>
      <c r="F121" s="595"/>
      <c r="G121" s="595"/>
      <c r="H121" s="595"/>
      <c r="I121" s="595"/>
      <c r="J121" s="595"/>
      <c r="K121" s="595"/>
      <c r="L121" s="596"/>
      <c r="M121" s="708">
        <f>SUM(M122:Q123)</f>
        <v>2000000</v>
      </c>
      <c r="N121" s="666"/>
      <c r="O121" s="666"/>
      <c r="P121" s="666"/>
      <c r="Q121" s="666"/>
      <c r="R121" s="183" t="s">
        <v>177</v>
      </c>
      <c r="S121" s="629"/>
      <c r="T121" s="630"/>
      <c r="U121" s="630"/>
      <c r="V121" s="630"/>
      <c r="W121" s="630"/>
      <c r="X121" s="630"/>
      <c r="Y121" s="630"/>
      <c r="Z121" s="630"/>
      <c r="AA121" s="630"/>
      <c r="AB121" s="630"/>
      <c r="AC121" s="630"/>
      <c r="AD121" s="630"/>
      <c r="AE121" s="630"/>
      <c r="AF121" s="630"/>
      <c r="AG121" s="630"/>
      <c r="AH121" s="631"/>
      <c r="AI121" s="369"/>
      <c r="AJ121" s="729"/>
    </row>
    <row r="122" spans="1:36" s="148" customFormat="1" ht="21" customHeight="1" x14ac:dyDescent="0.4">
      <c r="A122" s="343"/>
      <c r="B122" s="197"/>
      <c r="C122" s="199"/>
      <c r="D122" s="651" t="s">
        <v>201</v>
      </c>
      <c r="E122" s="652"/>
      <c r="F122" s="652"/>
      <c r="G122" s="652"/>
      <c r="H122" s="652"/>
      <c r="I122" s="652"/>
      <c r="J122" s="652"/>
      <c r="K122" s="652"/>
      <c r="L122" s="653"/>
      <c r="M122" s="685">
        <v>2000000</v>
      </c>
      <c r="N122" s="686"/>
      <c r="O122" s="686"/>
      <c r="P122" s="686"/>
      <c r="Q122" s="686"/>
      <c r="R122" s="190" t="s">
        <v>177</v>
      </c>
      <c r="S122" s="654" t="s">
        <v>443</v>
      </c>
      <c r="T122" s="655"/>
      <c r="U122" s="655"/>
      <c r="V122" s="655"/>
      <c r="W122" s="655"/>
      <c r="X122" s="655"/>
      <c r="Y122" s="655"/>
      <c r="Z122" s="655"/>
      <c r="AA122" s="655"/>
      <c r="AB122" s="655"/>
      <c r="AC122" s="655"/>
      <c r="AD122" s="655"/>
      <c r="AE122" s="655"/>
      <c r="AF122" s="655"/>
      <c r="AG122" s="655"/>
      <c r="AH122" s="656"/>
      <c r="AI122" s="369"/>
      <c r="AJ122" s="729"/>
    </row>
    <row r="123" spans="1:36" s="148" customFormat="1" ht="21" customHeight="1" x14ac:dyDescent="0.4">
      <c r="A123" s="343"/>
      <c r="B123" s="197"/>
      <c r="C123" s="206"/>
      <c r="D123" s="600" t="s">
        <v>202</v>
      </c>
      <c r="E123" s="601"/>
      <c r="F123" s="601"/>
      <c r="G123" s="601"/>
      <c r="H123" s="601"/>
      <c r="I123" s="601"/>
      <c r="J123" s="601"/>
      <c r="K123" s="601"/>
      <c r="L123" s="602"/>
      <c r="M123" s="687"/>
      <c r="N123" s="688"/>
      <c r="O123" s="688"/>
      <c r="P123" s="688"/>
      <c r="Q123" s="688"/>
      <c r="R123" s="193" t="s">
        <v>177</v>
      </c>
      <c r="S123" s="672"/>
      <c r="T123" s="673"/>
      <c r="U123" s="673"/>
      <c r="V123" s="673"/>
      <c r="W123" s="673"/>
      <c r="X123" s="673"/>
      <c r="Y123" s="673"/>
      <c r="Z123" s="673"/>
      <c r="AA123" s="673"/>
      <c r="AB123" s="673"/>
      <c r="AC123" s="673"/>
      <c r="AD123" s="673"/>
      <c r="AE123" s="673"/>
      <c r="AF123" s="673"/>
      <c r="AG123" s="673"/>
      <c r="AH123" s="674"/>
      <c r="AI123" s="369"/>
      <c r="AJ123" s="729"/>
    </row>
    <row r="124" spans="1:36" s="148" customFormat="1" ht="21.75" customHeight="1" x14ac:dyDescent="0.4">
      <c r="A124" s="343"/>
      <c r="B124" s="197"/>
      <c r="C124" s="668" t="s">
        <v>138</v>
      </c>
      <c r="D124" s="668"/>
      <c r="E124" s="668"/>
      <c r="F124" s="668"/>
      <c r="G124" s="668"/>
      <c r="H124" s="668"/>
      <c r="I124" s="668"/>
      <c r="J124" s="668"/>
      <c r="K124" s="668"/>
      <c r="L124" s="668"/>
      <c r="M124" s="711"/>
      <c r="N124" s="712"/>
      <c r="O124" s="712"/>
      <c r="P124" s="712"/>
      <c r="Q124" s="712"/>
      <c r="R124" s="184" t="s">
        <v>177</v>
      </c>
      <c r="S124" s="669"/>
      <c r="T124" s="670"/>
      <c r="U124" s="670"/>
      <c r="V124" s="670"/>
      <c r="W124" s="670"/>
      <c r="X124" s="670"/>
      <c r="Y124" s="670"/>
      <c r="Z124" s="670"/>
      <c r="AA124" s="670"/>
      <c r="AB124" s="670"/>
      <c r="AC124" s="670"/>
      <c r="AD124" s="670"/>
      <c r="AE124" s="670"/>
      <c r="AF124" s="670"/>
      <c r="AG124" s="670"/>
      <c r="AH124" s="671"/>
      <c r="AI124" s="369"/>
      <c r="AJ124" s="329"/>
    </row>
    <row r="125" spans="1:36" s="148" customFormat="1" ht="21.75" customHeight="1" x14ac:dyDescent="0.4">
      <c r="A125" s="343"/>
      <c r="B125" s="197"/>
      <c r="C125" s="663" t="s">
        <v>139</v>
      </c>
      <c r="D125" s="663"/>
      <c r="E125" s="663"/>
      <c r="F125" s="663"/>
      <c r="G125" s="663"/>
      <c r="H125" s="663"/>
      <c r="I125" s="663"/>
      <c r="J125" s="663"/>
      <c r="K125" s="663"/>
      <c r="L125" s="663"/>
      <c r="M125" s="711">
        <v>271200</v>
      </c>
      <c r="N125" s="712"/>
      <c r="O125" s="712"/>
      <c r="P125" s="712"/>
      <c r="Q125" s="712"/>
      <c r="R125" s="183" t="s">
        <v>177</v>
      </c>
      <c r="S125" s="629" t="s">
        <v>441</v>
      </c>
      <c r="T125" s="630"/>
      <c r="U125" s="630"/>
      <c r="V125" s="630"/>
      <c r="W125" s="630"/>
      <c r="X125" s="630"/>
      <c r="Y125" s="630"/>
      <c r="Z125" s="630"/>
      <c r="AA125" s="630"/>
      <c r="AB125" s="630"/>
      <c r="AC125" s="630"/>
      <c r="AD125" s="630"/>
      <c r="AE125" s="630"/>
      <c r="AF125" s="630"/>
      <c r="AG125" s="630"/>
      <c r="AH125" s="631"/>
      <c r="AI125" s="369"/>
      <c r="AJ125" s="327"/>
    </row>
    <row r="126" spans="1:36" s="148" customFormat="1" ht="21.75" customHeight="1" x14ac:dyDescent="0.4">
      <c r="A126" s="343"/>
      <c r="B126" s="197"/>
      <c r="C126" s="663" t="s">
        <v>140</v>
      </c>
      <c r="D126" s="663"/>
      <c r="E126" s="663"/>
      <c r="F126" s="663"/>
      <c r="G126" s="663"/>
      <c r="H126" s="663"/>
      <c r="I126" s="663"/>
      <c r="J126" s="663"/>
      <c r="K126" s="663"/>
      <c r="L126" s="663"/>
      <c r="M126" s="711">
        <v>1012025</v>
      </c>
      <c r="N126" s="712"/>
      <c r="O126" s="712"/>
      <c r="P126" s="712"/>
      <c r="Q126" s="712"/>
      <c r="R126" s="183" t="s">
        <v>177</v>
      </c>
      <c r="S126" s="664" t="s">
        <v>141</v>
      </c>
      <c r="T126" s="665"/>
      <c r="U126" s="665"/>
      <c r="V126" s="665"/>
      <c r="W126" s="665"/>
      <c r="X126" s="665"/>
      <c r="Y126" s="665"/>
      <c r="Z126" s="665"/>
      <c r="AA126" s="665"/>
      <c r="AB126" s="665"/>
      <c r="AC126" s="665"/>
      <c r="AD126" s="666">
        <f>ROUNDDOWN(SUM(M92,M102,M117,M121,M124)*0.1,0)</f>
        <v>3104520</v>
      </c>
      <c r="AE126" s="666"/>
      <c r="AF126" s="666"/>
      <c r="AG126" s="666"/>
      <c r="AH126" s="667"/>
      <c r="AI126" s="369"/>
      <c r="AJ126" s="327"/>
    </row>
    <row r="127" spans="1:36" s="148" customFormat="1" ht="21.75" customHeight="1" thickBot="1" x14ac:dyDescent="0.45">
      <c r="A127" s="343"/>
      <c r="B127" s="197"/>
      <c r="C127" s="647" t="s">
        <v>142</v>
      </c>
      <c r="D127" s="647"/>
      <c r="E127" s="647"/>
      <c r="F127" s="647"/>
      <c r="G127" s="647"/>
      <c r="H127" s="647"/>
      <c r="I127" s="647"/>
      <c r="J127" s="647"/>
      <c r="K127" s="647"/>
      <c r="L127" s="647"/>
      <c r="M127" s="725">
        <f>S72</f>
        <v>3703700</v>
      </c>
      <c r="N127" s="726"/>
      <c r="O127" s="726"/>
      <c r="P127" s="726"/>
      <c r="Q127" s="726"/>
      <c r="R127" s="207" t="s">
        <v>177</v>
      </c>
      <c r="S127" s="648"/>
      <c r="T127" s="649"/>
      <c r="U127" s="649"/>
      <c r="V127" s="649"/>
      <c r="W127" s="649"/>
      <c r="X127" s="649"/>
      <c r="Y127" s="649"/>
      <c r="Z127" s="649"/>
      <c r="AA127" s="649"/>
      <c r="AB127" s="649"/>
      <c r="AC127" s="649"/>
      <c r="AD127" s="649"/>
      <c r="AE127" s="649"/>
      <c r="AF127" s="649"/>
      <c r="AG127" s="649"/>
      <c r="AH127" s="650"/>
      <c r="AI127" s="369"/>
      <c r="AJ127" s="327"/>
    </row>
    <row r="128" spans="1:36" s="148" customFormat="1" ht="33.75" customHeight="1" thickTop="1" x14ac:dyDescent="0.4">
      <c r="A128" s="343"/>
      <c r="B128" s="197"/>
      <c r="C128" s="643" t="s">
        <v>143</v>
      </c>
      <c r="D128" s="643"/>
      <c r="E128" s="643"/>
      <c r="F128" s="643"/>
      <c r="G128" s="643"/>
      <c r="H128" s="643"/>
      <c r="I128" s="643"/>
      <c r="J128" s="643"/>
      <c r="K128" s="643"/>
      <c r="L128" s="643"/>
      <c r="M128" s="657">
        <f>SUM(M92,M102,M117,M121,M124,M125,M126,M127)</f>
        <v>36032133</v>
      </c>
      <c r="N128" s="658"/>
      <c r="O128" s="658"/>
      <c r="P128" s="658"/>
      <c r="Q128" s="658"/>
      <c r="R128" s="208" t="s">
        <v>177</v>
      </c>
      <c r="S128" s="644"/>
      <c r="T128" s="645"/>
      <c r="U128" s="645"/>
      <c r="V128" s="645"/>
      <c r="W128" s="645"/>
      <c r="X128" s="645"/>
      <c r="Y128" s="645"/>
      <c r="Z128" s="645"/>
      <c r="AA128" s="645"/>
      <c r="AB128" s="645"/>
      <c r="AC128" s="645"/>
      <c r="AD128" s="645"/>
      <c r="AE128" s="645"/>
      <c r="AF128" s="645"/>
      <c r="AG128" s="645"/>
      <c r="AH128" s="646"/>
      <c r="AI128" s="369"/>
      <c r="AJ128" s="327"/>
    </row>
    <row r="129" spans="1:45" ht="7.5" customHeight="1" x14ac:dyDescent="0.4">
      <c r="A129" s="370"/>
      <c r="B129" s="357"/>
      <c r="C129" s="357"/>
      <c r="D129" s="357"/>
      <c r="E129" s="357"/>
      <c r="F129" s="357"/>
      <c r="G129" s="357"/>
      <c r="H129" s="357"/>
      <c r="I129" s="357"/>
      <c r="J129" s="357"/>
      <c r="K129" s="357"/>
      <c r="L129" s="357"/>
      <c r="M129" s="357"/>
      <c r="N129" s="357"/>
      <c r="O129" s="357"/>
      <c r="P129" s="357"/>
      <c r="Q129" s="357"/>
      <c r="R129" s="357"/>
      <c r="S129" s="357"/>
      <c r="T129" s="356"/>
      <c r="U129" s="356"/>
      <c r="V129" s="356"/>
      <c r="W129" s="356"/>
      <c r="X129" s="356"/>
      <c r="Y129" s="356"/>
      <c r="Z129" s="356"/>
      <c r="AA129" s="356"/>
      <c r="AB129" s="356"/>
      <c r="AC129" s="357"/>
      <c r="AD129" s="357"/>
      <c r="AE129" s="357"/>
      <c r="AF129" s="357"/>
      <c r="AG129" s="357"/>
      <c r="AH129" s="357"/>
      <c r="AI129" s="358"/>
    </row>
    <row r="130" spans="1:45" ht="18.75" customHeight="1" x14ac:dyDescent="0.4">
      <c r="S130" s="158"/>
      <c r="T130" s="158"/>
      <c r="U130" s="158"/>
      <c r="V130" s="158"/>
      <c r="W130" s="158"/>
      <c r="X130" s="158"/>
      <c r="Y130" s="158"/>
      <c r="Z130" s="158"/>
      <c r="AA130" s="158"/>
    </row>
    <row r="137" spans="1:45" ht="18.75" customHeight="1" x14ac:dyDescent="0.4">
      <c r="AJ137" s="330"/>
    </row>
    <row r="140" spans="1:45" ht="18.75" customHeight="1" x14ac:dyDescent="0.4">
      <c r="AJ140" s="331"/>
    </row>
    <row r="141" spans="1:45" ht="18.75" customHeight="1" x14ac:dyDescent="0.4">
      <c r="B141" s="209"/>
      <c r="C141" s="210"/>
      <c r="D141" s="210"/>
      <c r="E141" s="211"/>
      <c r="F141" s="212"/>
      <c r="G141" s="625"/>
      <c r="H141" s="625"/>
      <c r="I141" s="625"/>
      <c r="J141" s="625"/>
      <c r="K141" s="625"/>
      <c r="L141" s="625"/>
      <c r="M141" s="210"/>
      <c r="N141" s="213"/>
      <c r="O141" s="210"/>
      <c r="P141" s="214"/>
      <c r="Q141" s="162"/>
      <c r="R141" s="215"/>
      <c r="S141" s="215"/>
      <c r="T141" s="215"/>
      <c r="U141" s="215"/>
      <c r="V141" s="215"/>
      <c r="W141" s="215"/>
      <c r="X141" s="215"/>
      <c r="Y141" s="215"/>
      <c r="Z141" s="215"/>
      <c r="AA141" s="215"/>
      <c r="AB141" s="215"/>
      <c r="AC141" s="215"/>
      <c r="AD141" s="215"/>
      <c r="AE141" s="215"/>
      <c r="AF141" s="215"/>
      <c r="AG141" s="215"/>
      <c r="AH141" s="215"/>
      <c r="AI141" s="215"/>
      <c r="AJ141" s="328"/>
      <c r="AK141" s="215"/>
      <c r="AL141" s="215"/>
      <c r="AM141" s="215"/>
      <c r="AN141" s="215"/>
      <c r="AO141" s="215"/>
      <c r="AP141" s="215"/>
      <c r="AQ141" s="215"/>
      <c r="AR141" s="215"/>
      <c r="AS141" s="215"/>
    </row>
    <row r="142" spans="1:45" ht="18.75" customHeight="1" x14ac:dyDescent="0.4">
      <c r="B142" s="160"/>
      <c r="C142" s="210"/>
      <c r="D142" s="210"/>
      <c r="E142" s="210"/>
      <c r="F142" s="212"/>
      <c r="G142" s="212"/>
      <c r="H142" s="212"/>
      <c r="I142" s="212"/>
      <c r="J142" s="212"/>
      <c r="K142" s="212"/>
      <c r="L142" s="212"/>
      <c r="M142" s="210"/>
      <c r="N142" s="163"/>
      <c r="O142" s="210"/>
      <c r="P142" s="161"/>
      <c r="Q142" s="162"/>
      <c r="R142" s="162"/>
      <c r="S142" s="162"/>
      <c r="T142" s="162"/>
      <c r="U142" s="162"/>
      <c r="V142" s="162"/>
      <c r="W142" s="162"/>
      <c r="X142" s="162"/>
      <c r="Y142" s="162"/>
      <c r="Z142" s="162"/>
      <c r="AA142" s="162"/>
      <c r="AB142" s="162"/>
      <c r="AC142" s="162"/>
      <c r="AD142" s="162"/>
      <c r="AE142" s="162"/>
      <c r="AF142" s="162"/>
      <c r="AG142" s="162"/>
      <c r="AJ142" s="328"/>
    </row>
    <row r="143" spans="1:45" ht="18.75" customHeight="1" x14ac:dyDescent="0.4">
      <c r="B143" s="216"/>
      <c r="C143" s="210"/>
      <c r="D143" s="210"/>
      <c r="E143" s="210"/>
      <c r="F143" s="212"/>
      <c r="G143" s="212"/>
      <c r="H143" s="212"/>
      <c r="I143" s="212"/>
      <c r="J143" s="212"/>
      <c r="K143" s="212"/>
      <c r="L143" s="212"/>
      <c r="M143" s="162"/>
      <c r="N143" s="616"/>
      <c r="O143" s="616"/>
      <c r="P143" s="616"/>
      <c r="Q143" s="616"/>
      <c r="R143" s="162"/>
      <c r="S143" s="162"/>
      <c r="T143" s="162"/>
      <c r="U143" s="162"/>
      <c r="V143" s="162"/>
      <c r="W143" s="162"/>
      <c r="X143" s="162"/>
      <c r="Y143" s="162"/>
      <c r="Z143" s="162"/>
      <c r="AA143" s="162"/>
      <c r="AB143" s="162"/>
      <c r="AC143" s="162"/>
      <c r="AD143" s="162"/>
      <c r="AE143" s="162"/>
      <c r="AF143" s="162"/>
      <c r="AG143" s="162"/>
    </row>
    <row r="144" spans="1:45" ht="18.75" customHeight="1" x14ac:dyDescent="0.4">
      <c r="B144" s="216"/>
      <c r="C144" s="210"/>
      <c r="D144" s="210"/>
      <c r="E144" s="210"/>
      <c r="F144" s="212"/>
      <c r="G144" s="212"/>
      <c r="H144" s="212"/>
      <c r="I144" s="212"/>
      <c r="J144" s="212"/>
      <c r="K144" s="212"/>
      <c r="L144" s="212"/>
      <c r="M144" s="162"/>
      <c r="N144" s="160"/>
      <c r="O144" s="160"/>
      <c r="P144" s="160"/>
      <c r="Q144" s="160"/>
      <c r="R144" s="162"/>
      <c r="S144" s="162"/>
      <c r="T144" s="162"/>
      <c r="U144" s="162"/>
      <c r="V144" s="162"/>
      <c r="W144" s="162"/>
      <c r="X144" s="162"/>
      <c r="Y144" s="162"/>
      <c r="Z144" s="162"/>
      <c r="AA144" s="162"/>
      <c r="AB144" s="162"/>
      <c r="AC144" s="162"/>
      <c r="AD144" s="162"/>
      <c r="AE144" s="162"/>
      <c r="AF144" s="162"/>
      <c r="AG144" s="162"/>
      <c r="AH144" s="162"/>
      <c r="AI144" s="217"/>
      <c r="AK144" s="217"/>
      <c r="AL144" s="217"/>
      <c r="AM144" s="217"/>
      <c r="AN144" s="217"/>
      <c r="AO144" s="217"/>
      <c r="AP144" s="217"/>
      <c r="AQ144" s="217"/>
      <c r="AR144" s="217"/>
      <c r="AS144" s="162"/>
    </row>
    <row r="145" spans="2:45" ht="18.75" customHeight="1" x14ac:dyDescent="0.4">
      <c r="B145" s="218"/>
      <c r="C145" s="162"/>
      <c r="D145" s="210"/>
      <c r="E145" s="210"/>
      <c r="F145" s="212"/>
      <c r="G145" s="212"/>
      <c r="H145" s="162"/>
      <c r="I145" s="212"/>
      <c r="J145" s="212"/>
      <c r="K145" s="212"/>
      <c r="L145" s="212"/>
      <c r="M145" s="162"/>
      <c r="N145" s="616"/>
      <c r="O145" s="616"/>
      <c r="P145" s="616"/>
      <c r="Q145" s="616"/>
      <c r="R145" s="162"/>
      <c r="S145" s="162"/>
      <c r="T145" s="162"/>
      <c r="U145" s="162"/>
      <c r="V145" s="162"/>
      <c r="W145" s="162"/>
      <c r="X145" s="162"/>
      <c r="Y145" s="162"/>
      <c r="Z145" s="162"/>
      <c r="AA145" s="162"/>
      <c r="AB145" s="162"/>
      <c r="AC145" s="162"/>
      <c r="AD145" s="162"/>
      <c r="AE145" s="162"/>
      <c r="AF145" s="162"/>
      <c r="AG145" s="162"/>
      <c r="AH145" s="162"/>
      <c r="AI145" s="162"/>
      <c r="AK145" s="162"/>
      <c r="AL145" s="162"/>
      <c r="AM145" s="162"/>
      <c r="AN145" s="162"/>
      <c r="AO145" s="162"/>
      <c r="AP145" s="162"/>
      <c r="AQ145" s="162"/>
      <c r="AR145" s="162"/>
      <c r="AS145" s="162"/>
    </row>
    <row r="146" spans="2:45" ht="18.75" customHeight="1" x14ac:dyDescent="0.4">
      <c r="B146" s="162"/>
      <c r="C146" s="210"/>
      <c r="D146" s="210"/>
      <c r="E146" s="210"/>
      <c r="F146" s="212"/>
      <c r="G146" s="212"/>
      <c r="H146" s="212"/>
      <c r="I146" s="212"/>
      <c r="J146" s="212"/>
      <c r="K146" s="212"/>
      <c r="L146" s="212"/>
      <c r="M146" s="219"/>
      <c r="N146" s="163"/>
      <c r="O146" s="210"/>
      <c r="P146" s="161"/>
      <c r="Q146" s="162"/>
      <c r="R146" s="162"/>
      <c r="S146" s="162"/>
      <c r="T146" s="162"/>
      <c r="U146" s="162"/>
      <c r="V146" s="162"/>
      <c r="W146" s="162"/>
      <c r="X146" s="162"/>
      <c r="Y146" s="162"/>
      <c r="Z146" s="162"/>
      <c r="AA146" s="162"/>
      <c r="AB146" s="162"/>
      <c r="AC146" s="162"/>
      <c r="AD146" s="162"/>
      <c r="AE146" s="162"/>
      <c r="AF146" s="162"/>
      <c r="AG146" s="162"/>
      <c r="AH146" s="162"/>
      <c r="AI146" s="162"/>
      <c r="AK146" s="162"/>
      <c r="AL146" s="162"/>
      <c r="AM146" s="162"/>
      <c r="AN146" s="162"/>
      <c r="AO146" s="162"/>
      <c r="AP146" s="162"/>
      <c r="AQ146" s="162"/>
      <c r="AR146" s="162"/>
      <c r="AS146" s="162"/>
    </row>
  </sheetData>
  <mergeCells count="260">
    <mergeCell ref="AJ93:AJ94"/>
    <mergeCell ref="AJ113:AJ117"/>
    <mergeCell ref="AJ119:AJ123"/>
    <mergeCell ref="AJ57:AJ60"/>
    <mergeCell ref="AJ77:AJ78"/>
    <mergeCell ref="AJ16:AJ21"/>
    <mergeCell ref="AJ22:AJ25"/>
    <mergeCell ref="AJ29:AJ33"/>
    <mergeCell ref="AJ61:AJ64"/>
    <mergeCell ref="AJ66:AJ70"/>
    <mergeCell ref="AJ75:AJ76"/>
    <mergeCell ref="AJ81:AJ84"/>
    <mergeCell ref="AJ89:AJ92"/>
    <mergeCell ref="V10:AH10"/>
    <mergeCell ref="M120:Q120"/>
    <mergeCell ref="M121:Q121"/>
    <mergeCell ref="M122:Q122"/>
    <mergeCell ref="M123:Q123"/>
    <mergeCell ref="M124:Q124"/>
    <mergeCell ref="M125:Q125"/>
    <mergeCell ref="M126:Q126"/>
    <mergeCell ref="M127:Q127"/>
    <mergeCell ref="H22:N22"/>
    <mergeCell ref="S22:Y22"/>
    <mergeCell ref="F13:I13"/>
    <mergeCell ref="B15:AH15"/>
    <mergeCell ref="D84:L84"/>
    <mergeCell ref="S84:AH84"/>
    <mergeCell ref="S60:W60"/>
    <mergeCell ref="S61:W61"/>
    <mergeCell ref="S62:W62"/>
    <mergeCell ref="S63:W63"/>
    <mergeCell ref="S65:W65"/>
    <mergeCell ref="S66:W66"/>
    <mergeCell ref="S67:W67"/>
    <mergeCell ref="S68:W68"/>
    <mergeCell ref="S69:W69"/>
    <mergeCell ref="M111:Q111"/>
    <mergeCell ref="M112:Q112"/>
    <mergeCell ref="M113:Q113"/>
    <mergeCell ref="M114:Q114"/>
    <mergeCell ref="M115:Q115"/>
    <mergeCell ref="M116:Q116"/>
    <mergeCell ref="M117:Q117"/>
    <mergeCell ref="M118:Q118"/>
    <mergeCell ref="M119:Q119"/>
    <mergeCell ref="S70:W70"/>
    <mergeCell ref="S71:W71"/>
    <mergeCell ref="S72:W72"/>
    <mergeCell ref="M77:Q77"/>
    <mergeCell ref="M78:Q78"/>
    <mergeCell ref="C68:R68"/>
    <mergeCell ref="C69:R69"/>
    <mergeCell ref="C70:R70"/>
    <mergeCell ref="C62:R62"/>
    <mergeCell ref="C63:R63"/>
    <mergeCell ref="C66:R66"/>
    <mergeCell ref="C65:R65"/>
    <mergeCell ref="C77:L77"/>
    <mergeCell ref="S77:AH77"/>
    <mergeCell ref="C78:L78"/>
    <mergeCell ref="S78:AH78"/>
    <mergeCell ref="C71:R71"/>
    <mergeCell ref="C72:R72"/>
    <mergeCell ref="C76:L76"/>
    <mergeCell ref="M76:R76"/>
    <mergeCell ref="S76:AH76"/>
    <mergeCell ref="C79:L79"/>
    <mergeCell ref="S79:AH79"/>
    <mergeCell ref="C80:C85"/>
    <mergeCell ref="D80:L80"/>
    <mergeCell ref="S80:AH80"/>
    <mergeCell ref="D81:L81"/>
    <mergeCell ref="S81:AH81"/>
    <mergeCell ref="M79:Q79"/>
    <mergeCell ref="M80:Q80"/>
    <mergeCell ref="M81:Q81"/>
    <mergeCell ref="M82:Q82"/>
    <mergeCell ref="M83:Q83"/>
    <mergeCell ref="M84:Q84"/>
    <mergeCell ref="M85:Q85"/>
    <mergeCell ref="D85:L85"/>
    <mergeCell ref="S85:AH85"/>
    <mergeCell ref="C86:L86"/>
    <mergeCell ref="S86:AH86"/>
    <mergeCell ref="D82:L82"/>
    <mergeCell ref="S82:AH82"/>
    <mergeCell ref="D83:L83"/>
    <mergeCell ref="S83:AH83"/>
    <mergeCell ref="M86:Q86"/>
    <mergeCell ref="C92:L92"/>
    <mergeCell ref="S92:AH92"/>
    <mergeCell ref="M92:Q92"/>
    <mergeCell ref="S99:AH99"/>
    <mergeCell ref="M95:Q95"/>
    <mergeCell ref="M97:Q97"/>
    <mergeCell ref="M98:Q98"/>
    <mergeCell ref="M99:Q99"/>
    <mergeCell ref="M100:Q100"/>
    <mergeCell ref="M101:Q101"/>
    <mergeCell ref="S93:AH93"/>
    <mergeCell ref="C87:L87"/>
    <mergeCell ref="S87:AH87"/>
    <mergeCell ref="C91:L91"/>
    <mergeCell ref="M91:R91"/>
    <mergeCell ref="S91:AH91"/>
    <mergeCell ref="M87:Q87"/>
    <mergeCell ref="D93:L93"/>
    <mergeCell ref="S94:AH94"/>
    <mergeCell ref="M93:Q93"/>
    <mergeCell ref="M94:Q94"/>
    <mergeCell ref="S106:AH106"/>
    <mergeCell ref="S105:AH105"/>
    <mergeCell ref="D103:L103"/>
    <mergeCell ref="D105:L105"/>
    <mergeCell ref="S110:AH110"/>
    <mergeCell ref="S108:AH108"/>
    <mergeCell ref="S109:AH109"/>
    <mergeCell ref="S103:AH103"/>
    <mergeCell ref="S107:AH107"/>
    <mergeCell ref="M107:Q107"/>
    <mergeCell ref="M108:Q108"/>
    <mergeCell ref="M109:Q109"/>
    <mergeCell ref="M110:Q110"/>
    <mergeCell ref="D106:L106"/>
    <mergeCell ref="M103:Q103"/>
    <mergeCell ref="M105:Q105"/>
    <mergeCell ref="M106:Q106"/>
    <mergeCell ref="Y4:AA4"/>
    <mergeCell ref="AC4:AD4"/>
    <mergeCell ref="AF4:AG4"/>
    <mergeCell ref="B6:D6"/>
    <mergeCell ref="E6:H6"/>
    <mergeCell ref="Q8:U8"/>
    <mergeCell ref="V8:AH8"/>
    <mergeCell ref="C126:L126"/>
    <mergeCell ref="S126:AC126"/>
    <mergeCell ref="AD126:AH126"/>
    <mergeCell ref="C124:L124"/>
    <mergeCell ref="S124:AH124"/>
    <mergeCell ref="C125:L125"/>
    <mergeCell ref="S125:AH125"/>
    <mergeCell ref="D122:L122"/>
    <mergeCell ref="S122:AH122"/>
    <mergeCell ref="D123:L123"/>
    <mergeCell ref="S123:AH123"/>
    <mergeCell ref="D120:L120"/>
    <mergeCell ref="Q9:U9"/>
    <mergeCell ref="V9:AH9"/>
    <mergeCell ref="Q10:U10"/>
    <mergeCell ref="Q11:U11"/>
    <mergeCell ref="V11:AH11"/>
    <mergeCell ref="C128:L128"/>
    <mergeCell ref="S128:AH128"/>
    <mergeCell ref="C127:L127"/>
    <mergeCell ref="S127:AH127"/>
    <mergeCell ref="S120:AH120"/>
    <mergeCell ref="C121:L121"/>
    <mergeCell ref="S121:AH121"/>
    <mergeCell ref="D118:L118"/>
    <mergeCell ref="S118:AH118"/>
    <mergeCell ref="D119:L119"/>
    <mergeCell ref="S119:AH119"/>
    <mergeCell ref="M128:Q128"/>
    <mergeCell ref="AE29:AF29"/>
    <mergeCell ref="AB29:AC29"/>
    <mergeCell ref="W29:Z29"/>
    <mergeCell ref="AF48:AH48"/>
    <mergeCell ref="C67:R67"/>
    <mergeCell ref="S18:Z18"/>
    <mergeCell ref="S21:Z21"/>
    <mergeCell ref="C28:AH28"/>
    <mergeCell ref="C61:R61"/>
    <mergeCell ref="S24:Y24"/>
    <mergeCell ref="C59:R59"/>
    <mergeCell ref="S59:X59"/>
    <mergeCell ref="C60:R60"/>
    <mergeCell ref="H19:N19"/>
    <mergeCell ref="S19:Y19"/>
    <mergeCell ref="Y55:AH55"/>
    <mergeCell ref="C41:D41"/>
    <mergeCell ref="AF41:AH41"/>
    <mergeCell ref="E41:AE41"/>
    <mergeCell ref="AF50:AH50"/>
    <mergeCell ref="E49:AE49"/>
    <mergeCell ref="E50:AE50"/>
    <mergeCell ref="C45:D45"/>
    <mergeCell ref="E45:AE45"/>
    <mergeCell ref="N145:Q145"/>
    <mergeCell ref="C38:D38"/>
    <mergeCell ref="AF38:AH38"/>
    <mergeCell ref="E38:AE38"/>
    <mergeCell ref="C48:D48"/>
    <mergeCell ref="E48:AE48"/>
    <mergeCell ref="S31:U31"/>
    <mergeCell ref="V31:AG31"/>
    <mergeCell ref="S33:U33"/>
    <mergeCell ref="V33:AG33"/>
    <mergeCell ref="G141:L141"/>
    <mergeCell ref="S116:AH116"/>
    <mergeCell ref="C117:L117"/>
    <mergeCell ref="S117:AH117"/>
    <mergeCell ref="S114:AH114"/>
    <mergeCell ref="S115:AH115"/>
    <mergeCell ref="C39:D39"/>
    <mergeCell ref="AF39:AH39"/>
    <mergeCell ref="C40:D40"/>
    <mergeCell ref="AF40:AH40"/>
    <mergeCell ref="E39:AE39"/>
    <mergeCell ref="E40:AE40"/>
    <mergeCell ref="Y53:AH53"/>
    <mergeCell ref="N143:Q143"/>
    <mergeCell ref="S112:AH112"/>
    <mergeCell ref="S113:AH113"/>
    <mergeCell ref="S111:AH111"/>
    <mergeCell ref="C42:D42"/>
    <mergeCell ref="AF42:AH42"/>
    <mergeCell ref="C43:D43"/>
    <mergeCell ref="AF43:AH43"/>
    <mergeCell ref="E42:AE42"/>
    <mergeCell ref="E43:AE43"/>
    <mergeCell ref="C46:D46"/>
    <mergeCell ref="AF46:AH46"/>
    <mergeCell ref="C47:D47"/>
    <mergeCell ref="AF47:AH47"/>
    <mergeCell ref="E46:AE46"/>
    <mergeCell ref="E47:AE47"/>
    <mergeCell ref="C44:D44"/>
    <mergeCell ref="AF44:AH44"/>
    <mergeCell ref="E44:AE44"/>
    <mergeCell ref="C51:D51"/>
    <mergeCell ref="AF51:AH51"/>
    <mergeCell ref="E51:AE51"/>
    <mergeCell ref="C49:D49"/>
    <mergeCell ref="AF49:AH49"/>
    <mergeCell ref="C50:D50"/>
    <mergeCell ref="AF45:AH45"/>
    <mergeCell ref="C64:R64"/>
    <mergeCell ref="S64:W64"/>
    <mergeCell ref="D96:L96"/>
    <mergeCell ref="M96:Q96"/>
    <mergeCell ref="S96:AH96"/>
    <mergeCell ref="D104:L104"/>
    <mergeCell ref="M104:Q104"/>
    <mergeCell ref="S104:AH104"/>
    <mergeCell ref="S102:AH102"/>
    <mergeCell ref="M102:Q102"/>
    <mergeCell ref="C102:L102"/>
    <mergeCell ref="S95:AH95"/>
    <mergeCell ref="S97:AH97"/>
    <mergeCell ref="D94:L94"/>
    <mergeCell ref="D95:L95"/>
    <mergeCell ref="D97:L97"/>
    <mergeCell ref="D98:L98"/>
    <mergeCell ref="D99:L99"/>
    <mergeCell ref="D100:L100"/>
    <mergeCell ref="D101:L101"/>
    <mergeCell ref="S100:AH100"/>
    <mergeCell ref="S101:AH101"/>
    <mergeCell ref="S98:AH98"/>
  </mergeCells>
  <phoneticPr fontId="7"/>
  <conditionalFormatting sqref="Y4:AA4 AC4:AD4 AF4:AG4 V8:AH9 V10 V11:AH11 E6:H6 F13:I13">
    <cfRule type="containsBlanks" dxfId="158" priority="3">
      <formula>LEN(TRIM(E4))=0</formula>
    </cfRule>
  </conditionalFormatting>
  <conditionalFormatting sqref="W29:Z29 AB29:AC29 AE29:AF29">
    <cfRule type="containsBlanks" dxfId="157" priority="2">
      <formula>LEN(TRIM(W29))=0</formula>
    </cfRule>
  </conditionalFormatting>
  <conditionalFormatting sqref="Y53:AH53 Y55:AH55">
    <cfRule type="containsBlanks" dxfId="156" priority="1">
      <formula>LEN(TRIM(Y53))=0</formula>
    </cfRule>
  </conditionalFormatting>
  <printOptions horizontalCentered="1"/>
  <pageMargins left="0.19685039370078741" right="0.19685039370078741" top="0.39370078740157483" bottom="0.39370078740157483" header="0.31496062992125984" footer="0.19685039370078741"/>
  <pageSetup paperSize="9" scale="70" fitToWidth="0" fitToHeight="0" orientation="portrait" r:id="rId1"/>
  <rowBreaks count="2" manualBreakCount="2">
    <brk id="56" max="35" man="1"/>
    <brk id="88" max="35"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44"/>
  <sheetViews>
    <sheetView view="pageBreakPreview" topLeftCell="A25" zoomScale="85" zoomScaleNormal="100" zoomScaleSheetLayoutView="85" workbookViewId="0">
      <selection activeCell="F19" sqref="F19"/>
    </sheetView>
  </sheetViews>
  <sheetFormatPr defaultRowHeight="15.75" x14ac:dyDescent="0.4"/>
  <cols>
    <col min="1" max="1" width="3.625" style="292" customWidth="1"/>
    <col min="2" max="2" width="5.125" style="310" customWidth="1"/>
    <col min="3" max="3" width="14.875" style="310" customWidth="1"/>
    <col min="4" max="4" width="13.375" style="310" customWidth="1"/>
    <col min="5" max="5" width="14" style="311" customWidth="1"/>
    <col min="6" max="6" width="12.375" style="312" customWidth="1"/>
    <col min="7" max="15" width="12.375" style="311" customWidth="1"/>
    <col min="16" max="16" width="15.5" style="292" customWidth="1"/>
    <col min="17" max="17" width="3" style="297" customWidth="1"/>
    <col min="18" max="18" width="25.25" style="568" customWidth="1"/>
    <col min="19" max="16384" width="9" style="292"/>
  </cols>
  <sheetData>
    <row r="1" spans="1:19" s="326" customFormat="1" ht="45" customHeight="1" x14ac:dyDescent="0.4">
      <c r="A1" s="325" t="s">
        <v>557</v>
      </c>
    </row>
    <row r="2" spans="1:19" ht="26.25" customHeight="1" x14ac:dyDescent="0.4">
      <c r="A2" s="556"/>
      <c r="B2" s="1096" t="s">
        <v>395</v>
      </c>
      <c r="C2" s="1096"/>
      <c r="D2" s="1096"/>
      <c r="E2" s="1096"/>
      <c r="F2" s="1096"/>
      <c r="G2" s="1096"/>
      <c r="H2" s="1096"/>
      <c r="I2" s="1096"/>
      <c r="J2" s="1096"/>
      <c r="K2" s="1096"/>
      <c r="L2" s="1096"/>
      <c r="M2" s="1096"/>
      <c r="N2" s="1096"/>
      <c r="O2" s="1096"/>
      <c r="P2" s="1096"/>
      <c r="Q2" s="557"/>
      <c r="R2" s="1081" t="s">
        <v>560</v>
      </c>
    </row>
    <row r="3" spans="1:19" x14ac:dyDescent="0.4">
      <c r="A3" s="558"/>
      <c r="B3" s="293"/>
      <c r="C3" s="293"/>
      <c r="D3" s="293"/>
      <c r="E3" s="294"/>
      <c r="F3" s="295"/>
      <c r="G3" s="294"/>
      <c r="H3" s="294"/>
      <c r="I3" s="294"/>
      <c r="J3" s="294"/>
      <c r="K3" s="294"/>
      <c r="L3" s="294"/>
      <c r="M3" s="294"/>
      <c r="N3" s="294"/>
      <c r="O3" s="294"/>
      <c r="P3" s="571" t="s">
        <v>570</v>
      </c>
      <c r="Q3" s="559"/>
      <c r="R3" s="1081"/>
    </row>
    <row r="4" spans="1:19" ht="15.75" customHeight="1" x14ac:dyDescent="0.4">
      <c r="A4" s="558"/>
      <c r="B4" s="1097" t="s">
        <v>377</v>
      </c>
      <c r="C4" s="1097" t="s">
        <v>378</v>
      </c>
      <c r="D4" s="1098" t="s">
        <v>379</v>
      </c>
      <c r="E4" s="1099" t="s">
        <v>380</v>
      </c>
      <c r="F4" s="1100"/>
      <c r="G4" s="1100"/>
      <c r="H4" s="1100"/>
      <c r="I4" s="1100"/>
      <c r="J4" s="1100"/>
      <c r="K4" s="1100"/>
      <c r="L4" s="1100"/>
      <c r="M4" s="1100"/>
      <c r="N4" s="1100"/>
      <c r="O4" s="1101"/>
      <c r="P4" s="298" t="s">
        <v>381</v>
      </c>
      <c r="Q4" s="560"/>
      <c r="R4" s="1084" t="s">
        <v>561</v>
      </c>
      <c r="S4" s="299"/>
    </row>
    <row r="5" spans="1:19" ht="15.75" customHeight="1" x14ac:dyDescent="0.4">
      <c r="A5" s="558"/>
      <c r="B5" s="1097"/>
      <c r="C5" s="1097"/>
      <c r="D5" s="1098"/>
      <c r="E5" s="1102" t="s">
        <v>382</v>
      </c>
      <c r="F5" s="553"/>
      <c r="G5" s="553"/>
      <c r="H5" s="553"/>
      <c r="I5" s="553"/>
      <c r="J5" s="553"/>
      <c r="K5" s="553"/>
      <c r="L5" s="553"/>
      <c r="M5" s="553"/>
      <c r="N5" s="553"/>
      <c r="O5" s="554"/>
      <c r="P5" s="1105" t="s">
        <v>383</v>
      </c>
      <c r="Q5" s="560"/>
      <c r="R5" s="1084"/>
      <c r="S5" s="299"/>
    </row>
    <row r="6" spans="1:19" x14ac:dyDescent="0.4">
      <c r="A6" s="558"/>
      <c r="B6" s="1097"/>
      <c r="C6" s="1097"/>
      <c r="D6" s="1098"/>
      <c r="E6" s="1103"/>
      <c r="F6" s="1094" t="s">
        <v>384</v>
      </c>
      <c r="G6" s="1094" t="s">
        <v>385</v>
      </c>
      <c r="H6" s="1108" t="s">
        <v>386</v>
      </c>
      <c r="I6" s="1092" t="s">
        <v>396</v>
      </c>
      <c r="J6" s="1092" t="s">
        <v>387</v>
      </c>
      <c r="K6" s="1094" t="s">
        <v>388</v>
      </c>
      <c r="L6" s="1092" t="s">
        <v>389</v>
      </c>
      <c r="M6" s="1092" t="s">
        <v>390</v>
      </c>
      <c r="N6" s="1094" t="s">
        <v>391</v>
      </c>
      <c r="O6" s="1094" t="s">
        <v>392</v>
      </c>
      <c r="P6" s="1106"/>
      <c r="Q6" s="561"/>
      <c r="R6" s="1084"/>
      <c r="S6" s="299"/>
    </row>
    <row r="7" spans="1:19" ht="18.75" customHeight="1" x14ac:dyDescent="0.4">
      <c r="A7" s="558"/>
      <c r="B7" s="1097"/>
      <c r="C7" s="1097"/>
      <c r="D7" s="1098"/>
      <c r="E7" s="1103"/>
      <c r="F7" s="1094"/>
      <c r="G7" s="1094"/>
      <c r="H7" s="1108"/>
      <c r="I7" s="1092"/>
      <c r="J7" s="1092"/>
      <c r="K7" s="1094"/>
      <c r="L7" s="1092"/>
      <c r="M7" s="1092"/>
      <c r="N7" s="1094"/>
      <c r="O7" s="1094"/>
      <c r="P7" s="1106"/>
      <c r="Q7" s="562"/>
      <c r="R7" s="1085" t="s">
        <v>562</v>
      </c>
      <c r="S7" s="299"/>
    </row>
    <row r="8" spans="1:19" ht="22.5" customHeight="1" x14ac:dyDescent="0.4">
      <c r="A8" s="558"/>
      <c r="B8" s="1097"/>
      <c r="C8" s="1097"/>
      <c r="D8" s="1098"/>
      <c r="E8" s="1104"/>
      <c r="F8" s="1095"/>
      <c r="G8" s="1095"/>
      <c r="H8" s="1109"/>
      <c r="I8" s="1093"/>
      <c r="J8" s="1093"/>
      <c r="K8" s="1095"/>
      <c r="L8" s="1093"/>
      <c r="M8" s="1093"/>
      <c r="N8" s="1095"/>
      <c r="O8" s="1095"/>
      <c r="P8" s="1107"/>
      <c r="Q8" s="562"/>
      <c r="R8" s="1085"/>
    </row>
    <row r="9" spans="1:19" ht="15.75" customHeight="1" x14ac:dyDescent="0.4">
      <c r="A9" s="558"/>
      <c r="B9" s="300">
        <v>1</v>
      </c>
      <c r="C9" s="300" t="s">
        <v>460</v>
      </c>
      <c r="D9" s="300" t="s">
        <v>546</v>
      </c>
      <c r="E9" s="301">
        <f>SUM(F9:O9)</f>
        <v>4769000</v>
      </c>
      <c r="F9" s="302">
        <v>4320000</v>
      </c>
      <c r="G9" s="301"/>
      <c r="H9" s="301"/>
      <c r="I9" s="301"/>
      <c r="J9" s="301"/>
      <c r="K9" s="301">
        <v>300000</v>
      </c>
      <c r="L9" s="301">
        <v>134000</v>
      </c>
      <c r="M9" s="301">
        <v>15000</v>
      </c>
      <c r="N9" s="301"/>
      <c r="O9" s="301"/>
      <c r="P9" s="1087">
        <v>603258</v>
      </c>
      <c r="Q9" s="552"/>
      <c r="R9" s="1085"/>
    </row>
    <row r="10" spans="1:19" ht="18.75" customHeight="1" x14ac:dyDescent="0.4">
      <c r="A10" s="558"/>
      <c r="B10" s="303">
        <v>2</v>
      </c>
      <c r="C10" s="303" t="s">
        <v>461</v>
      </c>
      <c r="D10" s="303" t="s">
        <v>546</v>
      </c>
      <c r="E10" s="304">
        <f>SUM(F10:O10)</f>
        <v>3994000</v>
      </c>
      <c r="F10" s="305">
        <v>3640000</v>
      </c>
      <c r="G10" s="304"/>
      <c r="H10" s="304"/>
      <c r="I10" s="304"/>
      <c r="J10" s="304"/>
      <c r="K10" s="304">
        <v>216000</v>
      </c>
      <c r="L10" s="304">
        <v>132000</v>
      </c>
      <c r="M10" s="304">
        <v>6000</v>
      </c>
      <c r="N10" s="304"/>
      <c r="O10" s="304"/>
      <c r="P10" s="1088"/>
      <c r="Q10" s="552"/>
      <c r="R10" s="1082" t="s">
        <v>563</v>
      </c>
    </row>
    <row r="11" spans="1:19" ht="18.75" customHeight="1" x14ac:dyDescent="0.4">
      <c r="A11" s="558"/>
      <c r="B11" s="303">
        <v>3</v>
      </c>
      <c r="C11" s="303" t="s">
        <v>468</v>
      </c>
      <c r="D11" s="303" t="s">
        <v>547</v>
      </c>
      <c r="E11" s="304">
        <f>SUM(F11:O11)</f>
        <v>299900</v>
      </c>
      <c r="F11" s="305"/>
      <c r="G11" s="304"/>
      <c r="H11" s="304"/>
      <c r="I11" s="304"/>
      <c r="J11" s="304"/>
      <c r="K11" s="304">
        <v>60000</v>
      </c>
      <c r="L11" s="304">
        <v>132000</v>
      </c>
      <c r="M11" s="304">
        <v>800</v>
      </c>
      <c r="N11" s="304">
        <v>107100</v>
      </c>
      <c r="O11" s="304"/>
      <c r="P11" s="1088"/>
      <c r="Q11" s="552"/>
      <c r="R11" s="1082"/>
    </row>
    <row r="12" spans="1:19" ht="15.75" customHeight="1" x14ac:dyDescent="0.4">
      <c r="A12" s="558"/>
      <c r="B12" s="303">
        <v>4</v>
      </c>
      <c r="C12" s="303" t="s">
        <v>462</v>
      </c>
      <c r="D12" s="303" t="s">
        <v>547</v>
      </c>
      <c r="E12" s="304">
        <f t="shared" ref="E12:E38" si="0">SUM(F12:O12)</f>
        <v>2293000</v>
      </c>
      <c r="F12" s="305"/>
      <c r="G12" s="304">
        <v>2180000</v>
      </c>
      <c r="H12" s="304"/>
      <c r="I12" s="304"/>
      <c r="J12" s="304"/>
      <c r="K12" s="304">
        <v>60000</v>
      </c>
      <c r="L12" s="304">
        <v>53000</v>
      </c>
      <c r="M12" s="304"/>
      <c r="N12" s="304"/>
      <c r="O12" s="304"/>
      <c r="P12" s="1088"/>
      <c r="Q12" s="552"/>
      <c r="R12" s="1082" t="s">
        <v>564</v>
      </c>
    </row>
    <row r="13" spans="1:19" ht="18.75" customHeight="1" x14ac:dyDescent="0.4">
      <c r="A13" s="558"/>
      <c r="B13" s="303">
        <v>5</v>
      </c>
      <c r="C13" s="303" t="s">
        <v>463</v>
      </c>
      <c r="D13" s="303" t="s">
        <v>547</v>
      </c>
      <c r="E13" s="304">
        <f t="shared" si="0"/>
        <v>1518250</v>
      </c>
      <c r="F13" s="305"/>
      <c r="G13" s="304"/>
      <c r="H13" s="304">
        <v>1405250</v>
      </c>
      <c r="I13" s="304"/>
      <c r="J13" s="304"/>
      <c r="K13" s="304">
        <v>60000</v>
      </c>
      <c r="L13" s="304">
        <v>53000</v>
      </c>
      <c r="M13" s="304"/>
      <c r="N13" s="304"/>
      <c r="O13" s="304"/>
      <c r="P13" s="1088"/>
      <c r="Q13" s="563"/>
      <c r="R13" s="1082"/>
    </row>
    <row r="14" spans="1:19" ht="18.75" customHeight="1" x14ac:dyDescent="0.4">
      <c r="A14" s="558"/>
      <c r="B14" s="303">
        <v>6</v>
      </c>
      <c r="C14" s="303" t="s">
        <v>464</v>
      </c>
      <c r="D14" s="303" t="s">
        <v>547</v>
      </c>
      <c r="E14" s="304">
        <f t="shared" si="0"/>
        <v>2107800</v>
      </c>
      <c r="F14" s="305"/>
      <c r="G14" s="304">
        <v>2008000</v>
      </c>
      <c r="H14" s="304"/>
      <c r="I14" s="304"/>
      <c r="J14" s="304"/>
      <c r="K14" s="304">
        <v>60000</v>
      </c>
      <c r="L14" s="304">
        <v>39800</v>
      </c>
      <c r="M14" s="304"/>
      <c r="N14" s="304"/>
      <c r="O14" s="304"/>
      <c r="P14" s="1088"/>
      <c r="Q14" s="552"/>
      <c r="R14" s="1086" t="s">
        <v>565</v>
      </c>
    </row>
    <row r="15" spans="1:19" ht="18.75" customHeight="1" x14ac:dyDescent="0.4">
      <c r="A15" s="558"/>
      <c r="B15" s="303">
        <v>7</v>
      </c>
      <c r="C15" s="303" t="s">
        <v>465</v>
      </c>
      <c r="D15" s="303" t="s">
        <v>547</v>
      </c>
      <c r="E15" s="304">
        <f t="shared" si="0"/>
        <v>613000</v>
      </c>
      <c r="F15" s="305"/>
      <c r="G15" s="304"/>
      <c r="H15" s="304"/>
      <c r="I15" s="304"/>
      <c r="J15" s="304"/>
      <c r="K15" s="304">
        <v>60000</v>
      </c>
      <c r="L15" s="304">
        <v>53000</v>
      </c>
      <c r="M15" s="304"/>
      <c r="N15" s="304">
        <v>500000</v>
      </c>
      <c r="O15" s="304"/>
      <c r="P15" s="1088"/>
      <c r="Q15" s="552"/>
      <c r="R15" s="1086"/>
    </row>
    <row r="16" spans="1:19" ht="18.75" customHeight="1" x14ac:dyDescent="0.4">
      <c r="A16" s="558"/>
      <c r="B16" s="303">
        <v>8</v>
      </c>
      <c r="C16" s="303" t="s">
        <v>466</v>
      </c>
      <c r="D16" s="303" t="s">
        <v>547</v>
      </c>
      <c r="E16" s="304">
        <f t="shared" si="0"/>
        <v>579800</v>
      </c>
      <c r="F16" s="305"/>
      <c r="G16" s="304"/>
      <c r="H16" s="304"/>
      <c r="I16" s="304"/>
      <c r="J16" s="304"/>
      <c r="K16" s="304">
        <v>60000</v>
      </c>
      <c r="L16" s="304">
        <v>39800</v>
      </c>
      <c r="M16" s="304"/>
      <c r="N16" s="304">
        <v>480000</v>
      </c>
      <c r="O16" s="304"/>
      <c r="P16" s="1088"/>
      <c r="Q16" s="563"/>
      <c r="R16" s="1083" t="s">
        <v>567</v>
      </c>
    </row>
    <row r="17" spans="1:18" ht="18.75" customHeight="1" x14ac:dyDescent="0.4">
      <c r="A17" s="558"/>
      <c r="B17" s="303">
        <v>9</v>
      </c>
      <c r="C17" s="303" t="s">
        <v>470</v>
      </c>
      <c r="D17" s="303" t="s">
        <v>547</v>
      </c>
      <c r="E17" s="304">
        <f t="shared" si="0"/>
        <v>579000</v>
      </c>
      <c r="F17" s="305"/>
      <c r="G17" s="304"/>
      <c r="H17" s="304"/>
      <c r="I17" s="304"/>
      <c r="J17" s="304"/>
      <c r="K17" s="304">
        <v>60000</v>
      </c>
      <c r="L17" s="304">
        <v>39000</v>
      </c>
      <c r="M17" s="304"/>
      <c r="N17" s="304">
        <v>480000</v>
      </c>
      <c r="O17" s="304"/>
      <c r="P17" s="1088"/>
      <c r="Q17" s="563"/>
      <c r="R17" s="1083"/>
    </row>
    <row r="18" spans="1:18" ht="18.75" customHeight="1" x14ac:dyDescent="0.4">
      <c r="A18" s="558"/>
      <c r="B18" s="303">
        <v>10</v>
      </c>
      <c r="C18" s="303" t="s">
        <v>503</v>
      </c>
      <c r="D18" s="303" t="s">
        <v>547</v>
      </c>
      <c r="E18" s="304">
        <f t="shared" si="0"/>
        <v>579000</v>
      </c>
      <c r="F18" s="305"/>
      <c r="G18" s="304"/>
      <c r="H18" s="304"/>
      <c r="I18" s="304"/>
      <c r="J18" s="304"/>
      <c r="K18" s="304">
        <v>60000</v>
      </c>
      <c r="L18" s="304">
        <v>39000</v>
      </c>
      <c r="M18" s="304"/>
      <c r="N18" s="304">
        <v>480000</v>
      </c>
      <c r="O18" s="304"/>
      <c r="P18" s="1088"/>
      <c r="Q18" s="552"/>
      <c r="R18" s="1083"/>
    </row>
    <row r="19" spans="1:18" ht="18.75" customHeight="1" x14ac:dyDescent="0.4">
      <c r="A19" s="558"/>
      <c r="B19" s="303">
        <v>11</v>
      </c>
      <c r="C19" s="303" t="s">
        <v>505</v>
      </c>
      <c r="D19" s="303" t="s">
        <v>547</v>
      </c>
      <c r="E19" s="304">
        <f t="shared" si="0"/>
        <v>569000</v>
      </c>
      <c r="F19" s="305"/>
      <c r="G19" s="304"/>
      <c r="H19" s="304"/>
      <c r="I19" s="304"/>
      <c r="J19" s="304"/>
      <c r="K19" s="304">
        <v>60000</v>
      </c>
      <c r="L19" s="304">
        <v>39000</v>
      </c>
      <c r="M19" s="304"/>
      <c r="N19" s="304">
        <v>470000</v>
      </c>
      <c r="O19" s="304"/>
      <c r="P19" s="1088"/>
      <c r="Q19" s="552"/>
      <c r="R19" s="1079" t="s">
        <v>566</v>
      </c>
    </row>
    <row r="20" spans="1:18" ht="18.75" customHeight="1" x14ac:dyDescent="0.4">
      <c r="A20" s="558"/>
      <c r="B20" s="303">
        <v>12</v>
      </c>
      <c r="C20" s="303" t="s">
        <v>513</v>
      </c>
      <c r="D20" s="303" t="s">
        <v>547</v>
      </c>
      <c r="E20" s="304">
        <f t="shared" si="0"/>
        <v>569000</v>
      </c>
      <c r="F20" s="305"/>
      <c r="G20" s="304"/>
      <c r="H20" s="304"/>
      <c r="I20" s="304"/>
      <c r="J20" s="304"/>
      <c r="K20" s="304">
        <v>60000</v>
      </c>
      <c r="L20" s="304">
        <v>39000</v>
      </c>
      <c r="M20" s="304"/>
      <c r="N20" s="304">
        <v>470000</v>
      </c>
      <c r="O20" s="304"/>
      <c r="P20" s="1088"/>
      <c r="Q20" s="552"/>
      <c r="R20" s="1079"/>
    </row>
    <row r="21" spans="1:18" ht="18.75" customHeight="1" x14ac:dyDescent="0.4">
      <c r="A21" s="558"/>
      <c r="B21" s="303">
        <v>13</v>
      </c>
      <c r="C21" s="303" t="s">
        <v>515</v>
      </c>
      <c r="D21" s="303" t="s">
        <v>547</v>
      </c>
      <c r="E21" s="304">
        <f t="shared" si="0"/>
        <v>569000</v>
      </c>
      <c r="F21" s="305"/>
      <c r="G21" s="304"/>
      <c r="H21" s="304"/>
      <c r="I21" s="304"/>
      <c r="J21" s="304"/>
      <c r="K21" s="304">
        <v>60000</v>
      </c>
      <c r="L21" s="304">
        <v>39000</v>
      </c>
      <c r="M21" s="304"/>
      <c r="N21" s="304">
        <v>470000</v>
      </c>
      <c r="O21" s="304"/>
      <c r="P21" s="1088"/>
      <c r="Q21" s="563"/>
      <c r="R21" s="1081" t="s">
        <v>568</v>
      </c>
    </row>
    <row r="22" spans="1:18" ht="18.75" customHeight="1" x14ac:dyDescent="0.4">
      <c r="A22" s="558"/>
      <c r="B22" s="303">
        <v>14</v>
      </c>
      <c r="C22" s="303" t="s">
        <v>471</v>
      </c>
      <c r="D22" s="303" t="s">
        <v>512</v>
      </c>
      <c r="E22" s="304">
        <f t="shared" si="0"/>
        <v>839000</v>
      </c>
      <c r="F22" s="305"/>
      <c r="G22" s="304"/>
      <c r="H22" s="304"/>
      <c r="I22" s="304"/>
      <c r="J22" s="304">
        <v>800000</v>
      </c>
      <c r="K22" s="304"/>
      <c r="L22" s="304">
        <v>39000</v>
      </c>
      <c r="M22" s="304"/>
      <c r="N22" s="304"/>
      <c r="O22" s="304"/>
      <c r="P22" s="1088"/>
      <c r="Q22" s="552"/>
      <c r="R22" s="1081"/>
    </row>
    <row r="23" spans="1:18" ht="18.75" customHeight="1" x14ac:dyDescent="0.4">
      <c r="A23" s="558"/>
      <c r="B23" s="303">
        <v>15</v>
      </c>
      <c r="C23" s="303" t="s">
        <v>472</v>
      </c>
      <c r="D23" s="303" t="s">
        <v>512</v>
      </c>
      <c r="E23" s="304">
        <f t="shared" si="0"/>
        <v>515000</v>
      </c>
      <c r="F23" s="305"/>
      <c r="G23" s="304"/>
      <c r="H23" s="304"/>
      <c r="I23" s="304"/>
      <c r="J23" s="304">
        <v>500000</v>
      </c>
      <c r="K23" s="304"/>
      <c r="L23" s="304">
        <v>15000</v>
      </c>
      <c r="M23" s="304"/>
      <c r="N23" s="304"/>
      <c r="O23" s="304"/>
      <c r="P23" s="1088"/>
      <c r="Q23" s="552"/>
      <c r="R23" s="570"/>
    </row>
    <row r="24" spans="1:18" ht="18.75" customHeight="1" x14ac:dyDescent="0.4">
      <c r="A24" s="558"/>
      <c r="B24" s="303">
        <v>16</v>
      </c>
      <c r="C24" s="303"/>
      <c r="D24" s="303"/>
      <c r="E24" s="304">
        <f t="shared" si="0"/>
        <v>0</v>
      </c>
      <c r="F24" s="305"/>
      <c r="G24" s="304"/>
      <c r="H24" s="304"/>
      <c r="I24" s="304"/>
      <c r="J24" s="304"/>
      <c r="K24" s="304"/>
      <c r="L24" s="304"/>
      <c r="M24" s="304"/>
      <c r="N24" s="304"/>
      <c r="O24" s="304"/>
      <c r="P24" s="1088"/>
      <c r="Q24" s="563"/>
      <c r="R24" s="1081" t="s">
        <v>558</v>
      </c>
    </row>
    <row r="25" spans="1:18" ht="18.75" customHeight="1" x14ac:dyDescent="0.4">
      <c r="A25" s="558"/>
      <c r="B25" s="303">
        <v>17</v>
      </c>
      <c r="C25" s="303"/>
      <c r="D25" s="303"/>
      <c r="E25" s="304">
        <f t="shared" si="0"/>
        <v>0</v>
      </c>
      <c r="F25" s="305"/>
      <c r="G25" s="304"/>
      <c r="H25" s="304"/>
      <c r="I25" s="304"/>
      <c r="J25" s="304"/>
      <c r="K25" s="304"/>
      <c r="L25" s="304"/>
      <c r="M25" s="304"/>
      <c r="N25" s="304"/>
      <c r="O25" s="304"/>
      <c r="P25" s="1088"/>
      <c r="Q25" s="563"/>
      <c r="R25" s="1081"/>
    </row>
    <row r="26" spans="1:18" ht="18.75" customHeight="1" x14ac:dyDescent="0.4">
      <c r="A26" s="558"/>
      <c r="B26" s="303">
        <v>18</v>
      </c>
      <c r="C26" s="303"/>
      <c r="D26" s="303"/>
      <c r="E26" s="304">
        <f t="shared" si="0"/>
        <v>0</v>
      </c>
      <c r="F26" s="305"/>
      <c r="G26" s="304"/>
      <c r="H26" s="304"/>
      <c r="I26" s="304"/>
      <c r="J26" s="304"/>
      <c r="K26" s="304"/>
      <c r="L26" s="304"/>
      <c r="M26" s="304"/>
      <c r="N26" s="304"/>
      <c r="O26" s="304"/>
      <c r="P26" s="1088"/>
      <c r="Q26" s="552"/>
      <c r="R26" s="1081"/>
    </row>
    <row r="27" spans="1:18" ht="18.75" customHeight="1" x14ac:dyDescent="0.4">
      <c r="A27" s="558"/>
      <c r="B27" s="303">
        <v>19</v>
      </c>
      <c r="C27" s="303"/>
      <c r="D27" s="303"/>
      <c r="E27" s="304">
        <f t="shared" si="0"/>
        <v>0</v>
      </c>
      <c r="F27" s="305"/>
      <c r="G27" s="304"/>
      <c r="H27" s="304"/>
      <c r="I27" s="304"/>
      <c r="J27" s="304"/>
      <c r="K27" s="304"/>
      <c r="L27" s="304"/>
      <c r="M27" s="304"/>
      <c r="N27" s="304"/>
      <c r="O27" s="304"/>
      <c r="P27" s="1088"/>
      <c r="Q27" s="552"/>
      <c r="R27" s="1081"/>
    </row>
    <row r="28" spans="1:18" ht="18.75" customHeight="1" x14ac:dyDescent="0.4">
      <c r="A28" s="558"/>
      <c r="B28" s="303">
        <v>20</v>
      </c>
      <c r="C28" s="303"/>
      <c r="D28" s="303"/>
      <c r="E28" s="304">
        <f t="shared" si="0"/>
        <v>0</v>
      </c>
      <c r="F28" s="305"/>
      <c r="G28" s="304"/>
      <c r="H28" s="304"/>
      <c r="I28" s="304"/>
      <c r="J28" s="304"/>
      <c r="K28" s="304"/>
      <c r="L28" s="304"/>
      <c r="M28" s="304"/>
      <c r="N28" s="304"/>
      <c r="O28" s="304"/>
      <c r="P28" s="1088"/>
      <c r="Q28" s="563"/>
      <c r="R28" s="1081"/>
    </row>
    <row r="29" spans="1:18" ht="18.75" customHeight="1" x14ac:dyDescent="0.4">
      <c r="A29" s="558"/>
      <c r="B29" s="303">
        <v>21</v>
      </c>
      <c r="C29" s="303"/>
      <c r="D29" s="303"/>
      <c r="E29" s="304">
        <f>SUM(F29:O29)</f>
        <v>0</v>
      </c>
      <c r="F29" s="305"/>
      <c r="G29" s="304"/>
      <c r="H29" s="304"/>
      <c r="I29" s="304"/>
      <c r="J29" s="304"/>
      <c r="K29" s="304"/>
      <c r="L29" s="304"/>
      <c r="M29" s="304"/>
      <c r="N29" s="304"/>
      <c r="O29" s="304"/>
      <c r="P29" s="1088"/>
      <c r="Q29" s="552"/>
      <c r="R29" s="1084" t="s">
        <v>559</v>
      </c>
    </row>
    <row r="30" spans="1:18" ht="18.75" customHeight="1" x14ac:dyDescent="0.4">
      <c r="A30" s="558"/>
      <c r="B30" s="303">
        <v>22</v>
      </c>
      <c r="C30" s="303"/>
      <c r="D30" s="303"/>
      <c r="E30" s="304">
        <f t="shared" si="0"/>
        <v>0</v>
      </c>
      <c r="F30" s="305"/>
      <c r="G30" s="304"/>
      <c r="H30" s="304"/>
      <c r="I30" s="304"/>
      <c r="J30" s="304"/>
      <c r="K30" s="304"/>
      <c r="L30" s="304"/>
      <c r="M30" s="304"/>
      <c r="N30" s="304"/>
      <c r="O30" s="304"/>
      <c r="P30" s="1088"/>
      <c r="Q30" s="552"/>
      <c r="R30" s="1084"/>
    </row>
    <row r="31" spans="1:18" ht="18.75" customHeight="1" x14ac:dyDescent="0.4">
      <c r="A31" s="558"/>
      <c r="B31" s="303">
        <v>23</v>
      </c>
      <c r="C31" s="303"/>
      <c r="D31" s="303"/>
      <c r="E31" s="304">
        <f t="shared" si="0"/>
        <v>0</v>
      </c>
      <c r="F31" s="305"/>
      <c r="G31" s="304"/>
      <c r="H31" s="304"/>
      <c r="I31" s="304"/>
      <c r="J31" s="304"/>
      <c r="K31" s="304"/>
      <c r="L31" s="304"/>
      <c r="M31" s="304"/>
      <c r="N31" s="304"/>
      <c r="O31" s="304"/>
      <c r="P31" s="1088"/>
      <c r="Q31" s="552"/>
      <c r="R31" s="1084"/>
    </row>
    <row r="32" spans="1:18" ht="18.75" customHeight="1" x14ac:dyDescent="0.4">
      <c r="A32" s="558"/>
      <c r="B32" s="303">
        <v>24</v>
      </c>
      <c r="C32" s="303"/>
      <c r="D32" s="303"/>
      <c r="E32" s="304">
        <f t="shared" si="0"/>
        <v>0</v>
      </c>
      <c r="F32" s="305"/>
      <c r="G32" s="304"/>
      <c r="H32" s="304"/>
      <c r="I32" s="304"/>
      <c r="J32" s="304"/>
      <c r="K32" s="304"/>
      <c r="L32" s="304"/>
      <c r="M32" s="304"/>
      <c r="N32" s="304"/>
      <c r="O32" s="304"/>
      <c r="P32" s="1088"/>
      <c r="Q32" s="563"/>
      <c r="R32" s="1084"/>
    </row>
    <row r="33" spans="1:18" ht="18.75" customHeight="1" x14ac:dyDescent="0.4">
      <c r="A33" s="558"/>
      <c r="B33" s="303">
        <v>25</v>
      </c>
      <c r="C33" s="303"/>
      <c r="D33" s="303"/>
      <c r="E33" s="304">
        <f t="shared" si="0"/>
        <v>0</v>
      </c>
      <c r="F33" s="305"/>
      <c r="G33" s="304"/>
      <c r="H33" s="304"/>
      <c r="I33" s="304"/>
      <c r="J33" s="304"/>
      <c r="K33" s="304"/>
      <c r="L33" s="304"/>
      <c r="M33" s="304"/>
      <c r="N33" s="304"/>
      <c r="O33" s="304"/>
      <c r="P33" s="1088"/>
      <c r="Q33" s="552"/>
      <c r="R33" s="1084"/>
    </row>
    <row r="34" spans="1:18" ht="18.75" customHeight="1" x14ac:dyDescent="0.4">
      <c r="A34" s="558"/>
      <c r="B34" s="303">
        <v>26</v>
      </c>
      <c r="C34" s="303"/>
      <c r="D34" s="303"/>
      <c r="E34" s="304">
        <f t="shared" si="0"/>
        <v>0</v>
      </c>
      <c r="F34" s="305"/>
      <c r="G34" s="304"/>
      <c r="H34" s="304"/>
      <c r="I34" s="304"/>
      <c r="J34" s="304"/>
      <c r="K34" s="304"/>
      <c r="L34" s="304"/>
      <c r="M34" s="304"/>
      <c r="N34" s="304"/>
      <c r="O34" s="304"/>
      <c r="P34" s="1088"/>
      <c r="Q34" s="552"/>
      <c r="R34" s="1084"/>
    </row>
    <row r="35" spans="1:18" ht="18.75" customHeight="1" x14ac:dyDescent="0.4">
      <c r="A35" s="558"/>
      <c r="B35" s="303">
        <v>27</v>
      </c>
      <c r="C35" s="303"/>
      <c r="D35" s="303"/>
      <c r="E35" s="304">
        <f t="shared" si="0"/>
        <v>0</v>
      </c>
      <c r="F35" s="305"/>
      <c r="G35" s="304"/>
      <c r="H35" s="304"/>
      <c r="I35" s="304"/>
      <c r="J35" s="304"/>
      <c r="K35" s="304"/>
      <c r="L35" s="304"/>
      <c r="M35" s="304"/>
      <c r="N35" s="304"/>
      <c r="O35" s="304"/>
      <c r="P35" s="1088"/>
      <c r="Q35" s="552"/>
      <c r="R35" s="1084"/>
    </row>
    <row r="36" spans="1:18" ht="18.75" customHeight="1" x14ac:dyDescent="0.4">
      <c r="A36" s="558"/>
      <c r="B36" s="303">
        <v>28</v>
      </c>
      <c r="C36" s="303"/>
      <c r="D36" s="303"/>
      <c r="E36" s="304">
        <f t="shared" si="0"/>
        <v>0</v>
      </c>
      <c r="F36" s="305"/>
      <c r="G36" s="304"/>
      <c r="H36" s="304"/>
      <c r="I36" s="304"/>
      <c r="J36" s="304"/>
      <c r="K36" s="304"/>
      <c r="L36" s="304"/>
      <c r="M36" s="304"/>
      <c r="N36" s="304"/>
      <c r="O36" s="304"/>
      <c r="P36" s="1088"/>
      <c r="Q36" s="552"/>
      <c r="R36" s="1084"/>
    </row>
    <row r="37" spans="1:18" ht="18.75" customHeight="1" x14ac:dyDescent="0.4">
      <c r="A37" s="558"/>
      <c r="B37" s="303">
        <v>29</v>
      </c>
      <c r="C37" s="303"/>
      <c r="D37" s="303"/>
      <c r="E37" s="304">
        <f t="shared" si="0"/>
        <v>0</v>
      </c>
      <c r="F37" s="305"/>
      <c r="G37" s="304"/>
      <c r="H37" s="304"/>
      <c r="I37" s="304"/>
      <c r="J37" s="304"/>
      <c r="K37" s="304"/>
      <c r="L37" s="304"/>
      <c r="M37" s="304"/>
      <c r="N37" s="304"/>
      <c r="O37" s="304"/>
      <c r="P37" s="1088"/>
      <c r="Q37" s="563"/>
      <c r="R37" s="1084"/>
    </row>
    <row r="38" spans="1:18" ht="18.75" customHeight="1" x14ac:dyDescent="0.4">
      <c r="A38" s="558"/>
      <c r="B38" s="306">
        <v>30</v>
      </c>
      <c r="C38" s="306"/>
      <c r="D38" s="306"/>
      <c r="E38" s="304">
        <f t="shared" si="0"/>
        <v>0</v>
      </c>
      <c r="F38" s="307"/>
      <c r="G38" s="308"/>
      <c r="H38" s="308"/>
      <c r="I38" s="308"/>
      <c r="J38" s="308"/>
      <c r="K38" s="308"/>
      <c r="L38" s="308"/>
      <c r="M38" s="308"/>
      <c r="N38" s="308"/>
      <c r="O38" s="308"/>
      <c r="P38" s="1089"/>
      <c r="Q38" s="563"/>
      <c r="R38" s="1084"/>
    </row>
    <row r="39" spans="1:18" ht="18.75" customHeight="1" x14ac:dyDescent="0.4">
      <c r="A39" s="558"/>
      <c r="B39" s="1090" t="s">
        <v>393</v>
      </c>
      <c r="C39" s="1090"/>
      <c r="D39" s="1090"/>
      <c r="E39" s="309">
        <f>SUM(E9:E38)</f>
        <v>20393750</v>
      </c>
      <c r="F39" s="309">
        <f t="shared" ref="F39:N39" si="1">SUM(F9:F38)</f>
        <v>7960000</v>
      </c>
      <c r="G39" s="309">
        <f t="shared" si="1"/>
        <v>4188000</v>
      </c>
      <c r="H39" s="309">
        <f t="shared" si="1"/>
        <v>1405250</v>
      </c>
      <c r="I39" s="309">
        <f>SUM(I9:I38)</f>
        <v>0</v>
      </c>
      <c r="J39" s="309">
        <f t="shared" si="1"/>
        <v>1300000</v>
      </c>
      <c r="K39" s="309">
        <f t="shared" si="1"/>
        <v>1176000</v>
      </c>
      <c r="L39" s="309">
        <f t="shared" si="1"/>
        <v>885600</v>
      </c>
      <c r="M39" s="309">
        <f t="shared" si="1"/>
        <v>21800</v>
      </c>
      <c r="N39" s="309">
        <f t="shared" si="1"/>
        <v>3457100</v>
      </c>
      <c r="O39" s="309">
        <f>SUM(O9:O38)</f>
        <v>0</v>
      </c>
      <c r="P39" s="309">
        <f>SUM(P9:P38)</f>
        <v>603258</v>
      </c>
      <c r="Q39" s="564"/>
      <c r="R39" s="1084"/>
    </row>
    <row r="40" spans="1:18" ht="18.75" customHeight="1" x14ac:dyDescent="0.4">
      <c r="A40" s="558"/>
      <c r="B40" s="1090" t="s">
        <v>394</v>
      </c>
      <c r="C40" s="1090"/>
      <c r="D40" s="1090"/>
      <c r="E40" s="1091">
        <f>SUM(F39:P39)</f>
        <v>20997008</v>
      </c>
      <c r="F40" s="1091"/>
      <c r="G40" s="1091"/>
      <c r="H40" s="1091"/>
      <c r="I40" s="1091"/>
      <c r="J40" s="1091"/>
      <c r="K40" s="1091"/>
      <c r="L40" s="1091"/>
      <c r="M40" s="1091"/>
      <c r="N40" s="1091"/>
      <c r="O40" s="1091"/>
      <c r="P40" s="1091"/>
      <c r="Q40" s="565"/>
      <c r="R40" s="1079" t="s">
        <v>569</v>
      </c>
    </row>
    <row r="41" spans="1:18" ht="18" customHeight="1" x14ac:dyDescent="0.4">
      <c r="A41" s="566"/>
      <c r="B41" s="293"/>
      <c r="C41" s="293"/>
      <c r="D41" s="293"/>
      <c r="E41" s="294"/>
      <c r="F41" s="295"/>
      <c r="G41" s="294"/>
      <c r="H41" s="294"/>
      <c r="I41" s="294"/>
      <c r="J41" s="294"/>
      <c r="K41" s="294"/>
      <c r="L41" s="294"/>
      <c r="M41" s="294"/>
      <c r="N41" s="294"/>
      <c r="O41" s="294"/>
      <c r="P41" s="296"/>
      <c r="Q41" s="567"/>
      <c r="R41" s="1079"/>
    </row>
    <row r="42" spans="1:18" ht="15.75" customHeight="1" x14ac:dyDescent="0.4">
      <c r="Q42" s="569"/>
      <c r="R42" s="1080"/>
    </row>
    <row r="43" spans="1:18" x14ac:dyDescent="0.4">
      <c r="R43" s="1080"/>
    </row>
    <row r="44" spans="1:18" x14ac:dyDescent="0.4">
      <c r="R44" s="1080"/>
    </row>
  </sheetData>
  <mergeCells count="33">
    <mergeCell ref="B2:P2"/>
    <mergeCell ref="B4:B8"/>
    <mergeCell ref="C4:C8"/>
    <mergeCell ref="D4:D8"/>
    <mergeCell ref="E4:O4"/>
    <mergeCell ref="E5:E8"/>
    <mergeCell ref="P5:P8"/>
    <mergeCell ref="F6:F8"/>
    <mergeCell ref="G6:G8"/>
    <mergeCell ref="H6:H8"/>
    <mergeCell ref="P9:P38"/>
    <mergeCell ref="B39:D39"/>
    <mergeCell ref="B40:D40"/>
    <mergeCell ref="E40:P40"/>
    <mergeCell ref="I6:I8"/>
    <mergeCell ref="J6:J8"/>
    <mergeCell ref="K6:K8"/>
    <mergeCell ref="L6:L8"/>
    <mergeCell ref="M6:M8"/>
    <mergeCell ref="N6:N8"/>
    <mergeCell ref="O6:O8"/>
    <mergeCell ref="R40:R44"/>
    <mergeCell ref="R2:R3"/>
    <mergeCell ref="R10:R11"/>
    <mergeCell ref="R12:R13"/>
    <mergeCell ref="R16:R18"/>
    <mergeCell ref="R19:R20"/>
    <mergeCell ref="R21:R22"/>
    <mergeCell ref="R24:R28"/>
    <mergeCell ref="R29:R39"/>
    <mergeCell ref="R4:R6"/>
    <mergeCell ref="R7:R9"/>
    <mergeCell ref="R14:R15"/>
  </mergeCells>
  <phoneticPr fontId="7"/>
  <dataValidations count="1">
    <dataValidation type="list" allowBlank="1" showInputMessage="1" showErrorMessage="1" sqref="D9:D38">
      <formula1>"常勤,非常勤,事務職員,法人本部職員,その他"</formula1>
    </dataValidation>
  </dataValidations>
  <pageMargins left="0.31496062992125984" right="0" top="0.55118110236220474" bottom="0.35433070866141736" header="0" footer="0"/>
  <pageSetup paperSize="9" scale="58" orientation="landscape"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I75"/>
  <sheetViews>
    <sheetView showGridLines="0" view="pageBreakPreview" topLeftCell="A43" zoomScale="85" zoomScaleNormal="100" zoomScaleSheetLayoutView="85" workbookViewId="0">
      <selection activeCell="AK6" sqref="AK6:BA6"/>
    </sheetView>
  </sheetViews>
  <sheetFormatPr defaultColWidth="2.375" defaultRowHeight="13.5" x14ac:dyDescent="0.4"/>
  <cols>
    <col min="1" max="33" width="2.375" style="7"/>
    <col min="34" max="34" width="2.375" style="5"/>
    <col min="35" max="54" width="2.375" style="7"/>
    <col min="55" max="55" width="21.375" style="7" customWidth="1"/>
    <col min="56" max="56" width="2.375" style="7"/>
    <col min="57" max="59" width="13.125" style="7" customWidth="1"/>
    <col min="60" max="16384" width="2.375" style="7"/>
  </cols>
  <sheetData>
    <row r="1" spans="1:61" s="326" customFormat="1" ht="45" customHeight="1" x14ac:dyDescent="0.4">
      <c r="A1" s="325" t="s">
        <v>449</v>
      </c>
    </row>
    <row r="2" spans="1:61" ht="18.75" customHeight="1" x14ac:dyDescent="0.4">
      <c r="A2" s="375"/>
      <c r="B2" s="376"/>
      <c r="C2" s="376"/>
      <c r="D2" s="376"/>
      <c r="E2" s="377"/>
      <c r="F2" s="377"/>
      <c r="G2" s="377"/>
      <c r="H2" s="377"/>
      <c r="I2" s="377"/>
      <c r="J2" s="377"/>
      <c r="K2" s="377"/>
      <c r="L2" s="377"/>
      <c r="M2" s="377"/>
      <c r="N2" s="377"/>
      <c r="O2" s="377"/>
      <c r="P2" s="377"/>
      <c r="Q2" s="377"/>
      <c r="R2" s="377"/>
      <c r="S2" s="377"/>
      <c r="T2" s="377"/>
      <c r="U2" s="377"/>
      <c r="V2" s="377"/>
      <c r="W2" s="377"/>
      <c r="X2" s="377"/>
      <c r="Y2" s="377"/>
      <c r="Z2" s="377"/>
      <c r="AA2" s="377"/>
      <c r="AB2" s="377"/>
      <c r="AC2" s="377"/>
      <c r="AD2" s="377"/>
      <c r="AE2" s="377"/>
      <c r="AF2" s="377"/>
      <c r="AG2" s="377"/>
      <c r="AH2" s="377"/>
      <c r="AI2" s="377"/>
      <c r="AJ2" s="377"/>
      <c r="AK2" s="377"/>
      <c r="AL2" s="377"/>
      <c r="AM2" s="377"/>
      <c r="AN2" s="377"/>
      <c r="AO2" s="377"/>
      <c r="AP2" s="377"/>
      <c r="AQ2" s="377"/>
      <c r="AR2" s="377"/>
      <c r="AS2" s="377"/>
      <c r="AT2" s="377"/>
      <c r="AU2" s="377"/>
      <c r="AV2" s="377"/>
      <c r="AW2" s="376"/>
      <c r="AX2" s="376"/>
      <c r="AY2" s="376"/>
      <c r="AZ2" s="377"/>
      <c r="BA2" s="377"/>
      <c r="BB2" s="378" t="s">
        <v>345</v>
      </c>
    </row>
    <row r="3" spans="1:61" ht="16.5" customHeight="1" x14ac:dyDescent="0.4">
      <c r="A3" s="379"/>
      <c r="B3" s="9"/>
      <c r="C3" s="9"/>
      <c r="D3" s="10"/>
      <c r="E3" s="9"/>
      <c r="F3" s="9"/>
      <c r="G3" s="9"/>
      <c r="H3" s="9"/>
      <c r="I3" s="9"/>
      <c r="J3" s="9"/>
      <c r="K3" s="9"/>
      <c r="L3" s="9"/>
      <c r="M3" s="9"/>
      <c r="N3" s="9"/>
      <c r="O3" s="9"/>
      <c r="P3" s="9"/>
      <c r="Q3" s="9"/>
      <c r="R3" s="9"/>
      <c r="S3" s="9"/>
      <c r="T3" s="9"/>
      <c r="U3" s="9"/>
      <c r="V3" s="9"/>
      <c r="W3" s="9"/>
      <c r="X3" s="9"/>
      <c r="Y3" s="9"/>
      <c r="Z3" s="9"/>
      <c r="AA3" s="9"/>
      <c r="AB3" s="9"/>
      <c r="AC3" s="9"/>
      <c r="AD3" s="9"/>
      <c r="AE3" s="9"/>
      <c r="AF3" s="9"/>
      <c r="AG3" s="9"/>
      <c r="AH3" s="9"/>
      <c r="AI3" s="9"/>
      <c r="AJ3" s="9"/>
      <c r="AK3" s="9"/>
      <c r="AL3" s="9"/>
      <c r="AM3" s="9"/>
      <c r="AN3" s="9"/>
      <c r="AO3" s="9"/>
      <c r="AP3" s="9"/>
      <c r="AQ3" s="9"/>
      <c r="AR3" s="9"/>
      <c r="AS3" s="9"/>
      <c r="AT3" s="9"/>
      <c r="AU3" s="9"/>
      <c r="AV3" s="9"/>
      <c r="AW3" s="9"/>
      <c r="AX3" s="9"/>
      <c r="AY3" s="9"/>
      <c r="AZ3" s="9"/>
      <c r="BA3" s="9"/>
      <c r="BB3" s="380"/>
      <c r="BC3" s="9"/>
      <c r="BD3" s="9"/>
      <c r="BE3" s="9"/>
      <c r="BF3" s="9"/>
      <c r="BH3" s="9"/>
      <c r="BI3" s="9"/>
    </row>
    <row r="4" spans="1:61" ht="22.5" customHeight="1" x14ac:dyDescent="0.4">
      <c r="A4" s="381"/>
      <c r="B4" s="829" t="s">
        <v>204</v>
      </c>
      <c r="C4" s="829"/>
      <c r="D4" s="829"/>
      <c r="E4" s="829"/>
      <c r="F4" s="829"/>
      <c r="G4" s="829"/>
      <c r="H4" s="829"/>
      <c r="I4" s="829"/>
      <c r="J4" s="829"/>
      <c r="K4" s="829"/>
      <c r="L4" s="829"/>
      <c r="M4" s="829"/>
      <c r="N4" s="829"/>
      <c r="O4" s="829"/>
      <c r="P4" s="829"/>
      <c r="Q4" s="829"/>
      <c r="R4" s="829"/>
      <c r="S4" s="829"/>
      <c r="T4" s="829"/>
      <c r="U4" s="829"/>
      <c r="V4" s="829"/>
      <c r="W4" s="829"/>
      <c r="X4" s="829"/>
      <c r="Y4" s="829"/>
      <c r="Z4" s="829"/>
      <c r="AA4" s="829"/>
      <c r="AB4" s="829"/>
      <c r="AC4" s="829"/>
      <c r="AD4" s="829"/>
      <c r="AE4" s="829"/>
      <c r="AF4" s="829"/>
      <c r="AG4" s="829"/>
      <c r="AH4" s="829"/>
      <c r="AI4" s="829"/>
      <c r="AJ4" s="829"/>
      <c r="AK4" s="829"/>
      <c r="AL4" s="829"/>
      <c r="AM4" s="829"/>
      <c r="AN4" s="829"/>
      <c r="AO4" s="829"/>
      <c r="AP4" s="829"/>
      <c r="AQ4" s="829"/>
      <c r="AR4" s="829"/>
      <c r="AS4" s="829"/>
      <c r="AT4" s="829"/>
      <c r="AU4" s="829"/>
      <c r="AV4" s="829"/>
      <c r="AW4" s="829"/>
      <c r="AX4" s="829"/>
      <c r="AY4" s="829"/>
      <c r="AZ4" s="829"/>
      <c r="BA4" s="829"/>
      <c r="BB4" s="382"/>
      <c r="BC4" s="11"/>
      <c r="BD4" s="11"/>
      <c r="BE4" s="11"/>
      <c r="BF4" s="11"/>
      <c r="BH4" s="11"/>
      <c r="BI4" s="11"/>
    </row>
    <row r="5" spans="1:61" ht="16.5" customHeight="1" x14ac:dyDescent="0.4">
      <c r="A5" s="381"/>
      <c r="B5" s="5"/>
      <c r="C5" s="5"/>
      <c r="D5" s="6"/>
      <c r="E5" s="12"/>
      <c r="F5" s="12"/>
      <c r="G5" s="12"/>
      <c r="H5" s="12"/>
      <c r="I5" s="12"/>
      <c r="J5" s="12"/>
      <c r="K5" s="12"/>
      <c r="L5" s="12"/>
      <c r="M5" s="12"/>
      <c r="N5" s="12"/>
      <c r="O5" s="12"/>
      <c r="P5" s="12"/>
      <c r="Q5" s="12"/>
      <c r="R5" s="12"/>
      <c r="S5" s="12"/>
      <c r="T5" s="12"/>
      <c r="U5" s="12"/>
      <c r="V5" s="12"/>
      <c r="W5" s="12"/>
      <c r="X5" s="12"/>
      <c r="Y5" s="12"/>
      <c r="Z5" s="12"/>
      <c r="AA5" s="12"/>
      <c r="AB5" s="12"/>
      <c r="AC5" s="12"/>
      <c r="AD5" s="12"/>
      <c r="AE5" s="12"/>
      <c r="AF5" s="12"/>
      <c r="AG5" s="12"/>
      <c r="AH5" s="12"/>
      <c r="AI5" s="12"/>
      <c r="AJ5" s="12"/>
      <c r="AK5" s="12"/>
      <c r="AL5" s="12"/>
      <c r="AM5" s="12"/>
      <c r="AN5" s="12"/>
      <c r="AO5" s="12"/>
      <c r="AP5" s="12"/>
      <c r="AQ5" s="12"/>
      <c r="AR5" s="12"/>
      <c r="AS5" s="12"/>
      <c r="AT5" s="12"/>
      <c r="AU5" s="12"/>
      <c r="AV5" s="12"/>
      <c r="AW5" s="12"/>
      <c r="AX5" s="12"/>
      <c r="AY5" s="12"/>
      <c r="AZ5" s="12"/>
      <c r="BA5" s="12"/>
      <c r="BB5" s="383"/>
      <c r="BC5" s="12"/>
      <c r="BD5" s="12"/>
      <c r="BE5" s="12"/>
      <c r="BF5" s="12"/>
      <c r="BH5" s="12"/>
      <c r="BI5" s="12"/>
    </row>
    <row r="6" spans="1:61" ht="21" customHeight="1" x14ac:dyDescent="0.4">
      <c r="A6" s="381"/>
      <c r="B6" s="5"/>
      <c r="C6" s="5"/>
      <c r="D6" s="6"/>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8" t="s">
        <v>205</v>
      </c>
      <c r="AK6" s="830" t="s">
        <v>442</v>
      </c>
      <c r="AL6" s="830"/>
      <c r="AM6" s="830"/>
      <c r="AN6" s="830"/>
      <c r="AO6" s="830"/>
      <c r="AP6" s="830"/>
      <c r="AQ6" s="830"/>
      <c r="AR6" s="830"/>
      <c r="AS6" s="830"/>
      <c r="AT6" s="830"/>
      <c r="AU6" s="830"/>
      <c r="AV6" s="830"/>
      <c r="AW6" s="830"/>
      <c r="AX6" s="830"/>
      <c r="AY6" s="830"/>
      <c r="AZ6" s="830"/>
      <c r="BA6" s="830"/>
      <c r="BB6" s="383"/>
      <c r="BC6" s="12"/>
      <c r="BD6" s="12"/>
      <c r="BE6" s="12"/>
      <c r="BF6" s="12"/>
      <c r="BH6" s="12"/>
      <c r="BI6" s="12"/>
    </row>
    <row r="7" spans="1:61" ht="16.5" customHeight="1" x14ac:dyDescent="0.15">
      <c r="A7" s="384"/>
      <c r="B7" s="13" t="s">
        <v>57</v>
      </c>
      <c r="C7" s="13"/>
      <c r="D7" s="13"/>
      <c r="E7" s="13"/>
      <c r="F7" s="13"/>
      <c r="G7" s="5"/>
      <c r="H7" s="5"/>
      <c r="I7" s="5"/>
      <c r="J7" s="5"/>
      <c r="K7" s="5"/>
      <c r="L7" s="5"/>
      <c r="M7" s="140"/>
      <c r="N7" s="140"/>
      <c r="O7" s="140"/>
      <c r="P7" s="140"/>
      <c r="Q7" s="140"/>
      <c r="R7" s="140"/>
      <c r="S7" s="140"/>
      <c r="T7" s="140"/>
      <c r="U7" s="140"/>
      <c r="V7" s="140"/>
      <c r="W7" s="140"/>
      <c r="X7" s="140"/>
      <c r="Y7" s="140"/>
      <c r="Z7" s="5"/>
      <c r="AA7" s="14"/>
      <c r="AB7" s="140"/>
      <c r="AC7" s="5"/>
      <c r="AD7" s="5"/>
      <c r="AE7" s="15"/>
      <c r="AF7" s="5"/>
      <c r="AG7" s="5"/>
      <c r="AI7" s="5"/>
      <c r="AJ7" s="5"/>
      <c r="AK7" s="5"/>
      <c r="AL7" s="140"/>
      <c r="AM7" s="140"/>
      <c r="AN7" s="140"/>
      <c r="AO7" s="140"/>
      <c r="AP7" s="140"/>
      <c r="AQ7" s="5"/>
      <c r="AR7" s="5"/>
      <c r="AS7" s="5"/>
      <c r="AT7" s="5"/>
      <c r="AU7" s="5"/>
      <c r="AV7" s="5"/>
      <c r="AW7" s="5"/>
      <c r="AX7" s="5"/>
      <c r="AY7" s="5"/>
      <c r="AZ7" s="5"/>
      <c r="BA7" s="6"/>
      <c r="BB7" s="385"/>
      <c r="BC7" s="5"/>
      <c r="BD7" s="5"/>
      <c r="BE7" s="5"/>
      <c r="BF7" s="5"/>
      <c r="BH7" s="5"/>
      <c r="BI7" s="5"/>
    </row>
    <row r="8" spans="1:61" ht="16.5" customHeight="1" x14ac:dyDescent="0.15">
      <c r="A8" s="384"/>
      <c r="B8" s="13" t="s">
        <v>58</v>
      </c>
      <c r="C8" s="5"/>
      <c r="D8" s="13"/>
      <c r="E8" s="13"/>
      <c r="F8" s="13"/>
      <c r="G8" s="5"/>
      <c r="H8" s="5"/>
      <c r="I8" s="5"/>
      <c r="J8" s="5"/>
      <c r="K8" s="5"/>
      <c r="L8" s="5"/>
      <c r="M8" s="140"/>
      <c r="N8" s="140"/>
      <c r="O8" s="140"/>
      <c r="P8" s="140"/>
      <c r="Q8" s="140"/>
      <c r="R8" s="140"/>
      <c r="S8" s="140"/>
      <c r="T8" s="140"/>
      <c r="U8" s="140"/>
      <c r="V8" s="140"/>
      <c r="W8" s="140"/>
      <c r="X8" s="140"/>
      <c r="Y8" s="140"/>
      <c r="Z8" s="5"/>
      <c r="AA8" s="14"/>
      <c r="AB8" s="140"/>
      <c r="AC8" s="5"/>
      <c r="AD8" s="5"/>
      <c r="AE8" s="15"/>
      <c r="AF8" s="5"/>
      <c r="AG8" s="5"/>
      <c r="AI8" s="5"/>
      <c r="AJ8" s="5"/>
      <c r="AK8" s="5"/>
      <c r="AL8" s="140"/>
      <c r="AM8" s="140"/>
      <c r="AN8" s="140"/>
      <c r="AO8" s="140"/>
      <c r="AP8" s="140"/>
      <c r="AQ8" s="5"/>
      <c r="AR8" s="5"/>
      <c r="AS8" s="5"/>
      <c r="AT8" s="5"/>
      <c r="AU8" s="5"/>
      <c r="AV8" s="5"/>
      <c r="AW8" s="5"/>
      <c r="AX8" s="5"/>
      <c r="AY8" s="5"/>
      <c r="AZ8" s="5"/>
      <c r="BA8" s="6"/>
      <c r="BB8" s="385"/>
      <c r="BC8" s="734" t="s">
        <v>450</v>
      </c>
      <c r="BD8" s="5"/>
      <c r="BE8" s="5"/>
      <c r="BF8" s="5"/>
      <c r="BH8" s="5"/>
      <c r="BI8" s="5"/>
    </row>
    <row r="9" spans="1:61" ht="18" customHeight="1" x14ac:dyDescent="0.15">
      <c r="A9" s="384"/>
      <c r="B9" s="13"/>
      <c r="C9" s="13" t="s">
        <v>72</v>
      </c>
      <c r="D9" s="13"/>
      <c r="E9" s="13"/>
      <c r="F9" s="13"/>
      <c r="G9" s="5"/>
      <c r="H9" s="5"/>
      <c r="I9" s="5"/>
      <c r="J9" s="5"/>
      <c r="K9" s="5"/>
      <c r="L9" s="5"/>
      <c r="M9" s="140"/>
      <c r="N9" s="140"/>
      <c r="O9" s="140"/>
      <c r="P9" s="140"/>
      <c r="Q9" s="140"/>
      <c r="R9" s="140"/>
      <c r="S9" s="140"/>
      <c r="T9" s="140"/>
      <c r="U9" s="140"/>
      <c r="V9" s="140"/>
      <c r="W9" s="140"/>
      <c r="X9" s="140"/>
      <c r="Y9" s="140"/>
      <c r="Z9" s="5"/>
      <c r="AA9" s="14"/>
      <c r="AB9" s="140"/>
      <c r="AC9" s="5"/>
      <c r="AD9" s="5"/>
      <c r="AE9" s="15"/>
      <c r="AF9" s="5"/>
      <c r="AG9" s="5"/>
      <c r="AI9" s="5"/>
      <c r="AJ9" s="5"/>
      <c r="AK9" s="5"/>
      <c r="AL9" s="140"/>
      <c r="AM9" s="140"/>
      <c r="AN9" s="140"/>
      <c r="AO9" s="140"/>
      <c r="AP9" s="140"/>
      <c r="AQ9" s="5"/>
      <c r="AR9" s="5"/>
      <c r="AS9" s="5"/>
      <c r="AT9" s="5"/>
      <c r="AU9" s="5"/>
      <c r="AV9" s="5"/>
      <c r="AW9" s="5"/>
      <c r="AX9" s="5"/>
      <c r="AY9" s="5"/>
      <c r="AZ9" s="386"/>
      <c r="BA9" s="386"/>
      <c r="BB9" s="387"/>
      <c r="BC9" s="734"/>
      <c r="BD9" s="53"/>
      <c r="BE9" s="273"/>
      <c r="BF9" s="273"/>
      <c r="BH9" s="53"/>
      <c r="BI9" s="53"/>
    </row>
    <row r="10" spans="1:61" ht="16.5" customHeight="1" x14ac:dyDescent="0.4">
      <c r="A10" s="381"/>
      <c r="B10" s="5"/>
      <c r="C10" s="777"/>
      <c r="D10" s="778"/>
      <c r="E10" s="778"/>
      <c r="F10" s="779"/>
      <c r="G10" s="751" t="s">
        <v>59</v>
      </c>
      <c r="H10" s="751"/>
      <c r="I10" s="751"/>
      <c r="J10" s="751" t="s">
        <v>20</v>
      </c>
      <c r="K10" s="751"/>
      <c r="L10" s="751"/>
      <c r="M10" s="751" t="s">
        <v>21</v>
      </c>
      <c r="N10" s="751"/>
      <c r="O10" s="751"/>
      <c r="P10" s="751" t="s">
        <v>22</v>
      </c>
      <c r="Q10" s="751"/>
      <c r="R10" s="751"/>
      <c r="S10" s="751" t="s">
        <v>23</v>
      </c>
      <c r="T10" s="751"/>
      <c r="U10" s="751"/>
      <c r="V10" s="751" t="s">
        <v>24</v>
      </c>
      <c r="W10" s="751"/>
      <c r="X10" s="751"/>
      <c r="Y10" s="751" t="s">
        <v>60</v>
      </c>
      <c r="Z10" s="751"/>
      <c r="AA10" s="751"/>
      <c r="AB10" s="751" t="s">
        <v>28</v>
      </c>
      <c r="AC10" s="751"/>
      <c r="AD10" s="751"/>
      <c r="AE10" s="751" t="s">
        <v>29</v>
      </c>
      <c r="AF10" s="751"/>
      <c r="AG10" s="759"/>
      <c r="AH10" s="751" t="s">
        <v>25</v>
      </c>
      <c r="AI10" s="751"/>
      <c r="AJ10" s="751"/>
      <c r="AK10" s="751" t="s">
        <v>26</v>
      </c>
      <c r="AL10" s="751"/>
      <c r="AM10" s="751"/>
      <c r="AN10" s="751" t="s">
        <v>27</v>
      </c>
      <c r="AO10" s="751"/>
      <c r="AP10" s="759"/>
      <c r="AQ10" s="777" t="s">
        <v>61</v>
      </c>
      <c r="AR10" s="778"/>
      <c r="AS10" s="778"/>
      <c r="AT10" s="779"/>
      <c r="AU10" s="386"/>
      <c r="AV10" s="16"/>
      <c r="AW10" s="386"/>
      <c r="AX10" s="5"/>
      <c r="AY10" s="5"/>
      <c r="AZ10" s="5"/>
      <c r="BA10" s="5"/>
      <c r="BB10" s="385"/>
      <c r="BC10" s="734"/>
      <c r="BD10" s="53"/>
    </row>
    <row r="11" spans="1:61" ht="29.25" customHeight="1" x14ac:dyDescent="0.4">
      <c r="A11" s="381"/>
      <c r="B11" s="5"/>
      <c r="C11" s="775" t="s">
        <v>62</v>
      </c>
      <c r="D11" s="776"/>
      <c r="E11" s="776"/>
      <c r="F11" s="776"/>
      <c r="G11" s="816">
        <v>32</v>
      </c>
      <c r="H11" s="817"/>
      <c r="I11" s="30" t="s">
        <v>31</v>
      </c>
      <c r="J11" s="816">
        <v>32</v>
      </c>
      <c r="K11" s="817"/>
      <c r="L11" s="30" t="s">
        <v>31</v>
      </c>
      <c r="M11" s="816">
        <v>32</v>
      </c>
      <c r="N11" s="817"/>
      <c r="O11" s="30" t="s">
        <v>31</v>
      </c>
      <c r="P11" s="816">
        <v>32</v>
      </c>
      <c r="Q11" s="817"/>
      <c r="R11" s="30" t="s">
        <v>31</v>
      </c>
      <c r="S11" s="816">
        <v>32</v>
      </c>
      <c r="T11" s="817"/>
      <c r="U11" s="30" t="s">
        <v>31</v>
      </c>
      <c r="V11" s="816">
        <v>32</v>
      </c>
      <c r="W11" s="817"/>
      <c r="X11" s="30" t="s">
        <v>31</v>
      </c>
      <c r="Y11" s="816">
        <v>31</v>
      </c>
      <c r="Z11" s="817"/>
      <c r="AA11" s="30" t="s">
        <v>31</v>
      </c>
      <c r="AB11" s="816">
        <v>31</v>
      </c>
      <c r="AC11" s="817"/>
      <c r="AD11" s="30" t="s">
        <v>31</v>
      </c>
      <c r="AE11" s="816">
        <v>31</v>
      </c>
      <c r="AF11" s="817"/>
      <c r="AG11" s="30" t="s">
        <v>31</v>
      </c>
      <c r="AH11" s="816">
        <v>31</v>
      </c>
      <c r="AI11" s="817"/>
      <c r="AJ11" s="30" t="s">
        <v>31</v>
      </c>
      <c r="AK11" s="816">
        <v>31</v>
      </c>
      <c r="AL11" s="817"/>
      <c r="AM11" s="30" t="s">
        <v>31</v>
      </c>
      <c r="AN11" s="816">
        <v>31</v>
      </c>
      <c r="AO11" s="817"/>
      <c r="AP11" s="31" t="s">
        <v>31</v>
      </c>
      <c r="AQ11" s="826">
        <f>IFERROR(ROUNDUP(AVERAGE(G11,J11,M11,P11,S11,V11,Y11,AB11,AE11,AH11,AK11,AN11),0),"")</f>
        <v>32</v>
      </c>
      <c r="AR11" s="827"/>
      <c r="AS11" s="827"/>
      <c r="AT11" s="280" t="s">
        <v>31</v>
      </c>
      <c r="AU11" s="388"/>
      <c r="AV11" s="16"/>
      <c r="AW11" s="388"/>
      <c r="AX11" s="389"/>
      <c r="AY11" s="389"/>
      <c r="AZ11" s="389"/>
      <c r="BA11" s="389"/>
      <c r="BB11" s="385"/>
      <c r="BC11" s="734"/>
      <c r="BD11" s="53"/>
    </row>
    <row r="12" spans="1:61" ht="29.25" customHeight="1" x14ac:dyDescent="0.4">
      <c r="A12" s="381"/>
      <c r="B12" s="5"/>
      <c r="C12" s="775" t="s">
        <v>63</v>
      </c>
      <c r="D12" s="776"/>
      <c r="E12" s="776"/>
      <c r="F12" s="776"/>
      <c r="G12" s="816">
        <v>25</v>
      </c>
      <c r="H12" s="817"/>
      <c r="I12" s="30" t="s">
        <v>31</v>
      </c>
      <c r="J12" s="816">
        <v>25</v>
      </c>
      <c r="K12" s="817"/>
      <c r="L12" s="30" t="s">
        <v>31</v>
      </c>
      <c r="M12" s="816">
        <v>25</v>
      </c>
      <c r="N12" s="817"/>
      <c r="O12" s="30" t="s">
        <v>31</v>
      </c>
      <c r="P12" s="816">
        <v>25</v>
      </c>
      <c r="Q12" s="817"/>
      <c r="R12" s="30" t="s">
        <v>31</v>
      </c>
      <c r="S12" s="816">
        <v>25</v>
      </c>
      <c r="T12" s="817"/>
      <c r="U12" s="30" t="s">
        <v>31</v>
      </c>
      <c r="V12" s="816">
        <v>25</v>
      </c>
      <c r="W12" s="817"/>
      <c r="X12" s="30" t="s">
        <v>31</v>
      </c>
      <c r="Y12" s="816">
        <v>25</v>
      </c>
      <c r="Z12" s="817"/>
      <c r="AA12" s="30" t="s">
        <v>31</v>
      </c>
      <c r="AB12" s="816">
        <v>25</v>
      </c>
      <c r="AC12" s="817"/>
      <c r="AD12" s="30" t="s">
        <v>31</v>
      </c>
      <c r="AE12" s="816">
        <v>25</v>
      </c>
      <c r="AF12" s="817"/>
      <c r="AG12" s="30" t="s">
        <v>31</v>
      </c>
      <c r="AH12" s="816">
        <v>25</v>
      </c>
      <c r="AI12" s="817"/>
      <c r="AJ12" s="30" t="s">
        <v>31</v>
      </c>
      <c r="AK12" s="816">
        <v>25</v>
      </c>
      <c r="AL12" s="817"/>
      <c r="AM12" s="30" t="s">
        <v>31</v>
      </c>
      <c r="AN12" s="816">
        <v>25</v>
      </c>
      <c r="AO12" s="817"/>
      <c r="AP12" s="31" t="s">
        <v>31</v>
      </c>
      <c r="AQ12" s="826">
        <f>IFERROR(ROUNDUP(AVERAGE(G12,J12,M12,P12,S12,V12,Y12,AB12,AE12,AH12,AK12,AN12),0),"")</f>
        <v>25</v>
      </c>
      <c r="AR12" s="827"/>
      <c r="AS12" s="827"/>
      <c r="AT12" s="280" t="s">
        <v>31</v>
      </c>
      <c r="AU12" s="388"/>
      <c r="AV12" s="16"/>
      <c r="AW12" s="388"/>
      <c r="AX12" s="389"/>
      <c r="AY12" s="389"/>
      <c r="AZ12" s="389"/>
      <c r="BA12" s="389"/>
      <c r="BB12" s="385"/>
      <c r="BC12" s="734"/>
      <c r="BD12" s="53"/>
    </row>
    <row r="13" spans="1:61" ht="29.25" customHeight="1" x14ac:dyDescent="0.4">
      <c r="A13" s="381"/>
      <c r="B13" s="5"/>
      <c r="C13" s="775" t="s">
        <v>64</v>
      </c>
      <c r="D13" s="776"/>
      <c r="E13" s="776"/>
      <c r="F13" s="776"/>
      <c r="G13" s="813"/>
      <c r="H13" s="814"/>
      <c r="I13" s="30" t="s">
        <v>31</v>
      </c>
      <c r="J13" s="813"/>
      <c r="K13" s="814"/>
      <c r="L13" s="30" t="s">
        <v>31</v>
      </c>
      <c r="M13" s="813"/>
      <c r="N13" s="814"/>
      <c r="O13" s="30" t="s">
        <v>31</v>
      </c>
      <c r="P13" s="813"/>
      <c r="Q13" s="814"/>
      <c r="R13" s="30" t="s">
        <v>31</v>
      </c>
      <c r="S13" s="813"/>
      <c r="T13" s="814"/>
      <c r="U13" s="30" t="s">
        <v>31</v>
      </c>
      <c r="V13" s="813"/>
      <c r="W13" s="814"/>
      <c r="X13" s="30" t="s">
        <v>31</v>
      </c>
      <c r="Y13" s="813"/>
      <c r="Z13" s="814"/>
      <c r="AA13" s="30" t="s">
        <v>31</v>
      </c>
      <c r="AB13" s="813"/>
      <c r="AC13" s="814"/>
      <c r="AD13" s="30" t="s">
        <v>31</v>
      </c>
      <c r="AE13" s="813"/>
      <c r="AF13" s="814"/>
      <c r="AG13" s="30" t="s">
        <v>31</v>
      </c>
      <c r="AH13" s="813"/>
      <c r="AI13" s="814"/>
      <c r="AJ13" s="30" t="s">
        <v>31</v>
      </c>
      <c r="AK13" s="813"/>
      <c r="AL13" s="814"/>
      <c r="AM13" s="30" t="s">
        <v>31</v>
      </c>
      <c r="AN13" s="813"/>
      <c r="AO13" s="814"/>
      <c r="AP13" s="31" t="s">
        <v>31</v>
      </c>
      <c r="AQ13" s="826" t="str">
        <f>IFERROR(ROUNDUP(AVERAGE(G13,J13,M13,P13,S13,V13,Y13,AB13,AE13,AH13,AK13,AN13),0),"")</f>
        <v/>
      </c>
      <c r="AR13" s="827"/>
      <c r="AS13" s="827"/>
      <c r="AT13" s="280" t="s">
        <v>31</v>
      </c>
      <c r="AU13" s="388"/>
      <c r="AV13" s="16"/>
      <c r="AW13" s="388"/>
      <c r="AX13" s="389"/>
      <c r="AY13" s="389"/>
      <c r="AZ13" s="389"/>
      <c r="BA13" s="389"/>
      <c r="BB13" s="385"/>
      <c r="BC13" s="273"/>
      <c r="BD13" s="53"/>
    </row>
    <row r="14" spans="1:61" ht="29.25" customHeight="1" x14ac:dyDescent="0.4">
      <c r="A14" s="381"/>
      <c r="B14" s="5"/>
      <c r="C14" s="775" t="s">
        <v>70</v>
      </c>
      <c r="D14" s="776"/>
      <c r="E14" s="776"/>
      <c r="F14" s="776"/>
      <c r="G14" s="813"/>
      <c r="H14" s="814"/>
      <c r="I14" s="30" t="s">
        <v>31</v>
      </c>
      <c r="J14" s="813"/>
      <c r="K14" s="814"/>
      <c r="L14" s="30" t="s">
        <v>31</v>
      </c>
      <c r="M14" s="813"/>
      <c r="N14" s="814"/>
      <c r="O14" s="30" t="s">
        <v>31</v>
      </c>
      <c r="P14" s="813"/>
      <c r="Q14" s="814"/>
      <c r="R14" s="30" t="s">
        <v>31</v>
      </c>
      <c r="S14" s="813"/>
      <c r="T14" s="814"/>
      <c r="U14" s="30" t="s">
        <v>31</v>
      </c>
      <c r="V14" s="813"/>
      <c r="W14" s="814"/>
      <c r="X14" s="30" t="s">
        <v>31</v>
      </c>
      <c r="Y14" s="813"/>
      <c r="Z14" s="814"/>
      <c r="AA14" s="30" t="s">
        <v>31</v>
      </c>
      <c r="AB14" s="813"/>
      <c r="AC14" s="814"/>
      <c r="AD14" s="30" t="s">
        <v>31</v>
      </c>
      <c r="AE14" s="813"/>
      <c r="AF14" s="814"/>
      <c r="AG14" s="30" t="s">
        <v>31</v>
      </c>
      <c r="AH14" s="813"/>
      <c r="AI14" s="814"/>
      <c r="AJ14" s="30" t="s">
        <v>31</v>
      </c>
      <c r="AK14" s="813"/>
      <c r="AL14" s="814"/>
      <c r="AM14" s="30" t="s">
        <v>31</v>
      </c>
      <c r="AN14" s="813"/>
      <c r="AO14" s="814"/>
      <c r="AP14" s="31" t="s">
        <v>31</v>
      </c>
      <c r="AQ14" s="826" t="str">
        <f>IFERROR(ROUNDUP(AVERAGE(G14,J14,M14,P14,S14,V14,Y14,AB14,AE14,AH14,AK14,AN14),0),"")</f>
        <v/>
      </c>
      <c r="AR14" s="827"/>
      <c r="AS14" s="827"/>
      <c r="AT14" s="280" t="s">
        <v>31</v>
      </c>
      <c r="AU14" s="388"/>
      <c r="AV14" s="16"/>
      <c r="AW14" s="388"/>
      <c r="AX14" s="389"/>
      <c r="AY14" s="389"/>
      <c r="AZ14" s="389"/>
      <c r="BA14" s="389"/>
      <c r="BB14" s="385"/>
      <c r="BC14" s="273"/>
      <c r="BD14" s="53"/>
    </row>
    <row r="15" spans="1:61" ht="29.25" customHeight="1" x14ac:dyDescent="0.4">
      <c r="A15" s="381"/>
      <c r="B15" s="5"/>
      <c r="C15" s="775" t="s">
        <v>65</v>
      </c>
      <c r="D15" s="776"/>
      <c r="E15" s="776"/>
      <c r="F15" s="776"/>
      <c r="G15" s="813"/>
      <c r="H15" s="814"/>
      <c r="I15" s="30" t="s">
        <v>31</v>
      </c>
      <c r="J15" s="813"/>
      <c r="K15" s="814"/>
      <c r="L15" s="30" t="s">
        <v>31</v>
      </c>
      <c r="M15" s="813"/>
      <c r="N15" s="814"/>
      <c r="O15" s="30" t="s">
        <v>31</v>
      </c>
      <c r="P15" s="813"/>
      <c r="Q15" s="814"/>
      <c r="R15" s="30" t="s">
        <v>31</v>
      </c>
      <c r="S15" s="813"/>
      <c r="T15" s="814"/>
      <c r="U15" s="30" t="s">
        <v>31</v>
      </c>
      <c r="V15" s="813"/>
      <c r="W15" s="814"/>
      <c r="X15" s="30" t="s">
        <v>31</v>
      </c>
      <c r="Y15" s="813"/>
      <c r="Z15" s="814"/>
      <c r="AA15" s="30" t="s">
        <v>31</v>
      </c>
      <c r="AB15" s="813"/>
      <c r="AC15" s="814"/>
      <c r="AD15" s="30" t="s">
        <v>31</v>
      </c>
      <c r="AE15" s="813"/>
      <c r="AF15" s="814"/>
      <c r="AG15" s="30" t="s">
        <v>31</v>
      </c>
      <c r="AH15" s="813"/>
      <c r="AI15" s="814"/>
      <c r="AJ15" s="30" t="s">
        <v>31</v>
      </c>
      <c r="AK15" s="813"/>
      <c r="AL15" s="814"/>
      <c r="AM15" s="30" t="s">
        <v>31</v>
      </c>
      <c r="AN15" s="813"/>
      <c r="AO15" s="814"/>
      <c r="AP15" s="31" t="s">
        <v>31</v>
      </c>
      <c r="AQ15" s="826" t="str">
        <f>IFERROR(ROUNDUP(AVERAGE(G15,J15,M15,P15,S15,V15,Y15,AB15,AE15,AH15,AK15,AN15),0),"")</f>
        <v/>
      </c>
      <c r="AR15" s="827"/>
      <c r="AS15" s="827"/>
      <c r="AT15" s="280" t="s">
        <v>31</v>
      </c>
      <c r="AU15" s="388"/>
      <c r="AV15" s="16"/>
      <c r="AW15" s="388"/>
      <c r="AX15" s="389"/>
      <c r="AY15" s="389"/>
      <c r="AZ15" s="389"/>
      <c r="BA15" s="389"/>
      <c r="BB15" s="385"/>
      <c r="BC15" s="273"/>
      <c r="BD15" s="53"/>
    </row>
    <row r="16" spans="1:61" ht="15" customHeight="1" x14ac:dyDescent="0.4">
      <c r="A16" s="381"/>
      <c r="B16" s="5"/>
      <c r="C16" s="5"/>
      <c r="D16" s="5"/>
      <c r="E16" s="5"/>
      <c r="F16" s="5"/>
      <c r="G16" s="5"/>
      <c r="H16" s="17"/>
      <c r="I16" s="5"/>
      <c r="J16" s="5"/>
      <c r="K16" s="5"/>
      <c r="L16" s="5"/>
      <c r="M16" s="5"/>
      <c r="N16" s="5"/>
      <c r="O16" s="5"/>
      <c r="P16" s="5"/>
      <c r="Q16" s="5"/>
      <c r="R16" s="5"/>
      <c r="S16" s="5"/>
      <c r="T16" s="5"/>
      <c r="U16" s="5"/>
      <c r="V16" s="5"/>
      <c r="W16" s="5"/>
      <c r="X16" s="5"/>
      <c r="Y16" s="5"/>
      <c r="Z16" s="18"/>
      <c r="AA16" s="18"/>
      <c r="AB16" s="18"/>
      <c r="AC16" s="18"/>
      <c r="AD16" s="5"/>
      <c r="AE16" s="5"/>
      <c r="AF16" s="5"/>
      <c r="AG16" s="5"/>
      <c r="AH16" s="19"/>
      <c r="AI16" s="140"/>
      <c r="AJ16" s="140"/>
      <c r="AK16" s="140"/>
      <c r="AL16" s="140"/>
      <c r="AM16" s="140"/>
      <c r="AN16" s="5"/>
      <c r="AO16" s="5"/>
      <c r="AP16" s="5"/>
      <c r="AQ16" s="281"/>
      <c r="AR16" s="281"/>
      <c r="AS16" s="281"/>
      <c r="AT16" s="388"/>
      <c r="AU16" s="388"/>
      <c r="AV16" s="388"/>
      <c r="AW16" s="388"/>
      <c r="AX16" s="388"/>
      <c r="AY16" s="281"/>
      <c r="AZ16" s="388"/>
      <c r="BA16" s="388"/>
      <c r="BB16" s="387"/>
      <c r="BC16" s="273"/>
      <c r="BD16" s="53"/>
      <c r="BE16" s="273"/>
      <c r="BF16" s="273"/>
      <c r="BH16" s="53"/>
      <c r="BI16" s="53"/>
    </row>
    <row r="17" spans="1:61" ht="18" customHeight="1" x14ac:dyDescent="0.4">
      <c r="A17" s="381"/>
      <c r="B17" s="5"/>
      <c r="C17" s="13" t="s">
        <v>73</v>
      </c>
      <c r="D17" s="5"/>
      <c r="E17" s="5"/>
      <c r="F17" s="5"/>
      <c r="G17" s="5"/>
      <c r="H17" s="17"/>
      <c r="I17" s="5"/>
      <c r="J17" s="5"/>
      <c r="K17" s="5"/>
      <c r="L17" s="5"/>
      <c r="M17" s="5"/>
      <c r="N17" s="5"/>
      <c r="O17" s="5"/>
      <c r="P17" s="5"/>
      <c r="Q17" s="5"/>
      <c r="R17" s="5"/>
      <c r="S17" s="5"/>
      <c r="T17" s="5"/>
      <c r="U17" s="5"/>
      <c r="V17" s="5"/>
      <c r="W17" s="5"/>
      <c r="X17" s="5"/>
      <c r="Y17" s="5"/>
      <c r="Z17" s="18"/>
      <c r="AA17" s="18"/>
      <c r="AB17" s="18"/>
      <c r="AC17" s="18"/>
      <c r="AD17" s="5"/>
      <c r="AE17" s="5"/>
      <c r="AF17" s="5"/>
      <c r="AG17" s="5"/>
      <c r="AH17" s="19"/>
      <c r="AI17" s="140"/>
      <c r="AJ17" s="140"/>
      <c r="AK17" s="140"/>
      <c r="AL17" s="140"/>
      <c r="AM17" s="140"/>
      <c r="AN17" s="5"/>
      <c r="AO17" s="5"/>
      <c r="AP17" s="5"/>
      <c r="AQ17" s="281"/>
      <c r="AR17" s="281"/>
      <c r="AS17" s="281"/>
      <c r="AT17" s="281"/>
      <c r="AU17" s="281"/>
      <c r="AV17" s="281"/>
      <c r="AW17" s="281"/>
      <c r="AX17" s="281"/>
      <c r="AY17" s="281"/>
      <c r="AZ17" s="281"/>
      <c r="BA17" s="281"/>
      <c r="BB17" s="385"/>
      <c r="BC17" s="735" t="s">
        <v>445</v>
      </c>
      <c r="BD17" s="5"/>
      <c r="BE17" s="5"/>
      <c r="BF17" s="5"/>
      <c r="BH17" s="5"/>
      <c r="BI17" s="5"/>
    </row>
    <row r="18" spans="1:61" ht="16.5" customHeight="1" x14ac:dyDescent="0.4">
      <c r="A18" s="381"/>
      <c r="B18" s="5"/>
      <c r="C18" s="777"/>
      <c r="D18" s="778"/>
      <c r="E18" s="778"/>
      <c r="F18" s="779"/>
      <c r="G18" s="751" t="s">
        <v>59</v>
      </c>
      <c r="H18" s="751"/>
      <c r="I18" s="751"/>
      <c r="J18" s="751" t="s">
        <v>20</v>
      </c>
      <c r="K18" s="751"/>
      <c r="L18" s="751"/>
      <c r="M18" s="751" t="s">
        <v>21</v>
      </c>
      <c r="N18" s="751"/>
      <c r="O18" s="751"/>
      <c r="P18" s="751" t="s">
        <v>22</v>
      </c>
      <c r="Q18" s="751"/>
      <c r="R18" s="751"/>
      <c r="S18" s="751" t="s">
        <v>23</v>
      </c>
      <c r="T18" s="751"/>
      <c r="U18" s="751"/>
      <c r="V18" s="751" t="s">
        <v>24</v>
      </c>
      <c r="W18" s="751"/>
      <c r="X18" s="751"/>
      <c r="Y18" s="751" t="s">
        <v>60</v>
      </c>
      <c r="Z18" s="751"/>
      <c r="AA18" s="751"/>
      <c r="AB18" s="751" t="s">
        <v>28</v>
      </c>
      <c r="AC18" s="751"/>
      <c r="AD18" s="751"/>
      <c r="AE18" s="751" t="s">
        <v>29</v>
      </c>
      <c r="AF18" s="751"/>
      <c r="AG18" s="759"/>
      <c r="AH18" s="751" t="s">
        <v>25</v>
      </c>
      <c r="AI18" s="751"/>
      <c r="AJ18" s="751"/>
      <c r="AK18" s="751" t="s">
        <v>26</v>
      </c>
      <c r="AL18" s="751"/>
      <c r="AM18" s="751"/>
      <c r="AN18" s="751" t="s">
        <v>27</v>
      </c>
      <c r="AO18" s="751"/>
      <c r="AP18" s="759"/>
      <c r="AQ18" s="820" t="s">
        <v>66</v>
      </c>
      <c r="AR18" s="821"/>
      <c r="AS18" s="821"/>
      <c r="AT18" s="822"/>
      <c r="AU18" s="282"/>
      <c r="AV18" s="823" t="s">
        <v>11</v>
      </c>
      <c r="AW18" s="824"/>
      <c r="AX18" s="824"/>
      <c r="AY18" s="824"/>
      <c r="AZ18" s="824"/>
      <c r="BA18" s="825"/>
      <c r="BB18" s="385"/>
      <c r="BC18" s="735"/>
    </row>
    <row r="19" spans="1:61" ht="29.25" customHeight="1" x14ac:dyDescent="0.4">
      <c r="A19" s="381"/>
      <c r="B19" s="5"/>
      <c r="C19" s="775" t="s">
        <v>62</v>
      </c>
      <c r="D19" s="776"/>
      <c r="E19" s="776"/>
      <c r="F19" s="776"/>
      <c r="G19" s="816">
        <v>24</v>
      </c>
      <c r="H19" s="817"/>
      <c r="I19" s="30" t="s">
        <v>2</v>
      </c>
      <c r="J19" s="816">
        <v>24</v>
      </c>
      <c r="K19" s="817"/>
      <c r="L19" s="30" t="s">
        <v>2</v>
      </c>
      <c r="M19" s="816">
        <v>26</v>
      </c>
      <c r="N19" s="817"/>
      <c r="O19" s="30" t="s">
        <v>2</v>
      </c>
      <c r="P19" s="816">
        <v>25</v>
      </c>
      <c r="Q19" s="817"/>
      <c r="R19" s="30" t="s">
        <v>2</v>
      </c>
      <c r="S19" s="816">
        <v>27</v>
      </c>
      <c r="T19" s="817"/>
      <c r="U19" s="30" t="s">
        <v>2</v>
      </c>
      <c r="V19" s="816">
        <v>24</v>
      </c>
      <c r="W19" s="817"/>
      <c r="X19" s="30" t="s">
        <v>2</v>
      </c>
      <c r="Y19" s="816">
        <v>25</v>
      </c>
      <c r="Z19" s="817"/>
      <c r="AA19" s="30" t="s">
        <v>2</v>
      </c>
      <c r="AB19" s="816">
        <v>25</v>
      </c>
      <c r="AC19" s="817"/>
      <c r="AD19" s="30" t="s">
        <v>2</v>
      </c>
      <c r="AE19" s="816">
        <v>24</v>
      </c>
      <c r="AF19" s="817"/>
      <c r="AG19" s="30" t="s">
        <v>2</v>
      </c>
      <c r="AH19" s="816">
        <v>23</v>
      </c>
      <c r="AI19" s="817"/>
      <c r="AJ19" s="30" t="s">
        <v>2</v>
      </c>
      <c r="AK19" s="816">
        <v>23</v>
      </c>
      <c r="AL19" s="817"/>
      <c r="AM19" s="30" t="s">
        <v>2</v>
      </c>
      <c r="AN19" s="816">
        <v>25</v>
      </c>
      <c r="AO19" s="817"/>
      <c r="AP19" s="30" t="s">
        <v>2</v>
      </c>
      <c r="AQ19" s="740">
        <f>IF(SUM(G19,J19,M19,P19,S19,V19,Y19,AB19,AE19,AH19,AK19,AN19)=0,"",SUM(G19,J19,M19,P19,S19,V19,Y19,AB19,AE19,AH19,AK19,AN19))</f>
        <v>295</v>
      </c>
      <c r="AR19" s="741"/>
      <c r="AS19" s="741"/>
      <c r="AT19" s="283" t="s">
        <v>2</v>
      </c>
      <c r="AU19" s="22"/>
      <c r="AV19" s="793">
        <f>IF(AQ19="","",IF(AQ19&lt;200,0,IF(AQ11&gt;45,0,INDEX($BF$22:$BG$23,IF(AQ11&lt;20,1,2),IF(AQ19&lt;250,1,2)))))</f>
        <v>5102000</v>
      </c>
      <c r="AW19" s="794"/>
      <c r="AX19" s="794"/>
      <c r="AY19" s="794"/>
      <c r="AZ19" s="794"/>
      <c r="BA19" s="142" t="s">
        <v>9</v>
      </c>
      <c r="BB19" s="385"/>
      <c r="BC19" s="735"/>
    </row>
    <row r="20" spans="1:61" ht="29.25" customHeight="1" x14ac:dyDescent="0.4">
      <c r="A20" s="381"/>
      <c r="B20" s="5"/>
      <c r="C20" s="775" t="s">
        <v>63</v>
      </c>
      <c r="D20" s="776"/>
      <c r="E20" s="776"/>
      <c r="F20" s="776"/>
      <c r="G20" s="816">
        <v>22</v>
      </c>
      <c r="H20" s="817"/>
      <c r="I20" s="30" t="s">
        <v>2</v>
      </c>
      <c r="J20" s="816">
        <v>23</v>
      </c>
      <c r="K20" s="817"/>
      <c r="L20" s="30" t="s">
        <v>2</v>
      </c>
      <c r="M20" s="816">
        <v>24</v>
      </c>
      <c r="N20" s="817"/>
      <c r="O20" s="30" t="s">
        <v>2</v>
      </c>
      <c r="P20" s="816">
        <v>23</v>
      </c>
      <c r="Q20" s="817"/>
      <c r="R20" s="30" t="s">
        <v>2</v>
      </c>
      <c r="S20" s="816">
        <v>25</v>
      </c>
      <c r="T20" s="817"/>
      <c r="U20" s="30" t="s">
        <v>2</v>
      </c>
      <c r="V20" s="816">
        <v>23</v>
      </c>
      <c r="W20" s="817"/>
      <c r="X20" s="30" t="s">
        <v>2</v>
      </c>
      <c r="Y20" s="816">
        <v>23</v>
      </c>
      <c r="Z20" s="817"/>
      <c r="AA20" s="30" t="s">
        <v>2</v>
      </c>
      <c r="AB20" s="816">
        <v>24</v>
      </c>
      <c r="AC20" s="817"/>
      <c r="AD20" s="30" t="s">
        <v>2</v>
      </c>
      <c r="AE20" s="816">
        <v>23</v>
      </c>
      <c r="AF20" s="817"/>
      <c r="AG20" s="30" t="s">
        <v>2</v>
      </c>
      <c r="AH20" s="816">
        <v>19</v>
      </c>
      <c r="AI20" s="817"/>
      <c r="AJ20" s="30" t="s">
        <v>2</v>
      </c>
      <c r="AK20" s="816">
        <v>18</v>
      </c>
      <c r="AL20" s="817"/>
      <c r="AM20" s="30" t="s">
        <v>2</v>
      </c>
      <c r="AN20" s="816">
        <v>22</v>
      </c>
      <c r="AO20" s="817"/>
      <c r="AP20" s="30" t="s">
        <v>2</v>
      </c>
      <c r="AQ20" s="740">
        <f t="shared" ref="AQ20:AQ23" si="0">IF(SUM(G20,J20,M20,P20,S20,V20,Y20,AB20,AE20,AH20,AK20,AN20)=0,"",SUM(G20,J20,M20,P20,S20,V20,Y20,AB20,AE20,AH20,AK20,AN20))</f>
        <v>269</v>
      </c>
      <c r="AR20" s="741"/>
      <c r="AS20" s="741"/>
      <c r="AT20" s="283" t="s">
        <v>2</v>
      </c>
      <c r="AU20" s="22"/>
      <c r="AV20" s="818">
        <f>IF(AQ20="","",IF(AQ20&lt;200,0,IF(AQ12&gt;45,0,INDEX($BF$22:$BG$23,IF(AQ12&lt;20,1,2),IF(AQ20&lt;250,1,2)))))</f>
        <v>5102000</v>
      </c>
      <c r="AW20" s="819"/>
      <c r="AX20" s="819"/>
      <c r="AY20" s="819"/>
      <c r="AZ20" s="819"/>
      <c r="BA20" s="39" t="s">
        <v>9</v>
      </c>
      <c r="BB20" s="385"/>
      <c r="BC20" s="735"/>
      <c r="BE20" s="739" t="s">
        <v>362</v>
      </c>
      <c r="BF20" s="739" t="s">
        <v>363</v>
      </c>
      <c r="BG20" s="739"/>
    </row>
    <row r="21" spans="1:61" ht="29.25" customHeight="1" x14ac:dyDescent="0.4">
      <c r="A21" s="381"/>
      <c r="B21" s="5"/>
      <c r="C21" s="775" t="s">
        <v>64</v>
      </c>
      <c r="D21" s="776"/>
      <c r="E21" s="776"/>
      <c r="F21" s="776"/>
      <c r="G21" s="813"/>
      <c r="H21" s="814"/>
      <c r="I21" s="30" t="s">
        <v>2</v>
      </c>
      <c r="J21" s="813"/>
      <c r="K21" s="814"/>
      <c r="L21" s="30" t="s">
        <v>2</v>
      </c>
      <c r="M21" s="813"/>
      <c r="N21" s="814"/>
      <c r="O21" s="30" t="s">
        <v>2</v>
      </c>
      <c r="P21" s="813"/>
      <c r="Q21" s="814"/>
      <c r="R21" s="30" t="s">
        <v>2</v>
      </c>
      <c r="S21" s="813"/>
      <c r="T21" s="814"/>
      <c r="U21" s="30" t="s">
        <v>2</v>
      </c>
      <c r="V21" s="813"/>
      <c r="W21" s="814"/>
      <c r="X21" s="30" t="s">
        <v>2</v>
      </c>
      <c r="Y21" s="813"/>
      <c r="Z21" s="814"/>
      <c r="AA21" s="30" t="s">
        <v>2</v>
      </c>
      <c r="AB21" s="813"/>
      <c r="AC21" s="814"/>
      <c r="AD21" s="30" t="s">
        <v>2</v>
      </c>
      <c r="AE21" s="813"/>
      <c r="AF21" s="814"/>
      <c r="AG21" s="30" t="s">
        <v>2</v>
      </c>
      <c r="AH21" s="813"/>
      <c r="AI21" s="814"/>
      <c r="AJ21" s="30" t="s">
        <v>2</v>
      </c>
      <c r="AK21" s="813"/>
      <c r="AL21" s="814"/>
      <c r="AM21" s="30" t="s">
        <v>2</v>
      </c>
      <c r="AN21" s="813"/>
      <c r="AO21" s="814"/>
      <c r="AP21" s="30" t="s">
        <v>2</v>
      </c>
      <c r="AQ21" s="740" t="str">
        <f t="shared" si="0"/>
        <v/>
      </c>
      <c r="AR21" s="741"/>
      <c r="AS21" s="741"/>
      <c r="AT21" s="283" t="s">
        <v>2</v>
      </c>
      <c r="AU21" s="22"/>
      <c r="AV21" s="793" t="str">
        <f>IF(AQ21="","",IF(AQ21&lt;200,0,IF(AQ13&gt;45,0,INDEX($BF$22:$BG$23,IF(AQ13&lt;20,1,2),IF(AQ21&lt;250,1,2)))))</f>
        <v/>
      </c>
      <c r="AW21" s="794"/>
      <c r="AX21" s="794"/>
      <c r="AY21" s="794"/>
      <c r="AZ21" s="794"/>
      <c r="BA21" s="142" t="s">
        <v>9</v>
      </c>
      <c r="BB21" s="385"/>
      <c r="BE21" s="739"/>
      <c r="BF21" s="274" t="s">
        <v>364</v>
      </c>
      <c r="BG21" s="274" t="s">
        <v>365</v>
      </c>
    </row>
    <row r="22" spans="1:61" ht="29.25" customHeight="1" x14ac:dyDescent="0.4">
      <c r="A22" s="381"/>
      <c r="B22" s="5"/>
      <c r="C22" s="775" t="s">
        <v>70</v>
      </c>
      <c r="D22" s="776"/>
      <c r="E22" s="776"/>
      <c r="F22" s="776"/>
      <c r="G22" s="813"/>
      <c r="H22" s="814"/>
      <c r="I22" s="30" t="s">
        <v>2</v>
      </c>
      <c r="J22" s="813"/>
      <c r="K22" s="814"/>
      <c r="L22" s="30" t="s">
        <v>2</v>
      </c>
      <c r="M22" s="813"/>
      <c r="N22" s="814"/>
      <c r="O22" s="30" t="s">
        <v>2</v>
      </c>
      <c r="P22" s="813"/>
      <c r="Q22" s="814"/>
      <c r="R22" s="30" t="s">
        <v>2</v>
      </c>
      <c r="S22" s="813"/>
      <c r="T22" s="814"/>
      <c r="U22" s="30" t="s">
        <v>2</v>
      </c>
      <c r="V22" s="813"/>
      <c r="W22" s="814"/>
      <c r="X22" s="30" t="s">
        <v>2</v>
      </c>
      <c r="Y22" s="813"/>
      <c r="Z22" s="814"/>
      <c r="AA22" s="30" t="s">
        <v>2</v>
      </c>
      <c r="AB22" s="813"/>
      <c r="AC22" s="814"/>
      <c r="AD22" s="30" t="s">
        <v>2</v>
      </c>
      <c r="AE22" s="813"/>
      <c r="AF22" s="814"/>
      <c r="AG22" s="30" t="s">
        <v>2</v>
      </c>
      <c r="AH22" s="813"/>
      <c r="AI22" s="814"/>
      <c r="AJ22" s="30" t="s">
        <v>2</v>
      </c>
      <c r="AK22" s="813"/>
      <c r="AL22" s="814"/>
      <c r="AM22" s="30" t="s">
        <v>2</v>
      </c>
      <c r="AN22" s="813"/>
      <c r="AO22" s="814"/>
      <c r="AP22" s="30" t="s">
        <v>2</v>
      </c>
      <c r="AQ22" s="740" t="str">
        <f t="shared" si="0"/>
        <v/>
      </c>
      <c r="AR22" s="741"/>
      <c r="AS22" s="741"/>
      <c r="AT22" s="283" t="s">
        <v>2</v>
      </c>
      <c r="AU22" s="22"/>
      <c r="AV22" s="818" t="str">
        <f>IF(AQ22="","",IF(AQ22&lt;200,0,IF(AQ14&gt;45,0,INDEX($BF$22:$BG$23,IF(AQ14&lt;20,1,2),IF(AQ22&lt;250,1,2)))))</f>
        <v/>
      </c>
      <c r="AW22" s="819"/>
      <c r="AX22" s="819"/>
      <c r="AY22" s="819"/>
      <c r="AZ22" s="819"/>
      <c r="BA22" s="39" t="s">
        <v>9</v>
      </c>
      <c r="BB22" s="385"/>
      <c r="BE22" s="274" t="s">
        <v>366</v>
      </c>
      <c r="BF22" s="275">
        <v>2351000</v>
      </c>
      <c r="BG22" s="275">
        <v>3551000</v>
      </c>
    </row>
    <row r="23" spans="1:61" ht="29.25" customHeight="1" x14ac:dyDescent="0.4">
      <c r="A23" s="381"/>
      <c r="B23" s="5"/>
      <c r="C23" s="775" t="s">
        <v>65</v>
      </c>
      <c r="D23" s="776"/>
      <c r="E23" s="776"/>
      <c r="F23" s="776"/>
      <c r="G23" s="813"/>
      <c r="H23" s="814"/>
      <c r="I23" s="30" t="s">
        <v>2</v>
      </c>
      <c r="J23" s="813"/>
      <c r="K23" s="814"/>
      <c r="L23" s="30" t="s">
        <v>2</v>
      </c>
      <c r="M23" s="813"/>
      <c r="N23" s="814"/>
      <c r="O23" s="30" t="s">
        <v>2</v>
      </c>
      <c r="P23" s="813"/>
      <c r="Q23" s="814"/>
      <c r="R23" s="30" t="s">
        <v>2</v>
      </c>
      <c r="S23" s="813"/>
      <c r="T23" s="814"/>
      <c r="U23" s="30" t="s">
        <v>2</v>
      </c>
      <c r="V23" s="813"/>
      <c r="W23" s="814"/>
      <c r="X23" s="30" t="s">
        <v>2</v>
      </c>
      <c r="Y23" s="813"/>
      <c r="Z23" s="814"/>
      <c r="AA23" s="30" t="s">
        <v>2</v>
      </c>
      <c r="AB23" s="813"/>
      <c r="AC23" s="814"/>
      <c r="AD23" s="30" t="s">
        <v>2</v>
      </c>
      <c r="AE23" s="813"/>
      <c r="AF23" s="814"/>
      <c r="AG23" s="30" t="s">
        <v>2</v>
      </c>
      <c r="AH23" s="813"/>
      <c r="AI23" s="814"/>
      <c r="AJ23" s="30" t="s">
        <v>2</v>
      </c>
      <c r="AK23" s="813"/>
      <c r="AL23" s="814"/>
      <c r="AM23" s="30" t="s">
        <v>2</v>
      </c>
      <c r="AN23" s="813"/>
      <c r="AO23" s="814"/>
      <c r="AP23" s="30" t="s">
        <v>2</v>
      </c>
      <c r="AQ23" s="740" t="str">
        <f t="shared" si="0"/>
        <v/>
      </c>
      <c r="AR23" s="741"/>
      <c r="AS23" s="741"/>
      <c r="AT23" s="283" t="s">
        <v>2</v>
      </c>
      <c r="AU23" s="22"/>
      <c r="AV23" s="793" t="str">
        <f>IF(AQ23="","",IF(AQ23&lt;200,0,IF(AQ15&gt;45,0,INDEX($BF$22:$BG$23,IF(AQ15&lt;20,1,2),IF(AQ23&lt;250,1,2)))))</f>
        <v/>
      </c>
      <c r="AW23" s="794"/>
      <c r="AX23" s="794"/>
      <c r="AY23" s="794"/>
      <c r="AZ23" s="794"/>
      <c r="BA23" s="142" t="s">
        <v>9</v>
      </c>
      <c r="BB23" s="385"/>
      <c r="BE23" s="274" t="s">
        <v>367</v>
      </c>
      <c r="BF23" s="275">
        <v>3099000</v>
      </c>
      <c r="BG23" s="275">
        <v>5102000</v>
      </c>
    </row>
    <row r="24" spans="1:61" ht="16.5" customHeight="1" x14ac:dyDescent="0.4">
      <c r="A24" s="381"/>
      <c r="B24" s="5"/>
      <c r="C24" s="5"/>
      <c r="D24" s="5"/>
      <c r="E24" s="5"/>
      <c r="F24" s="5"/>
      <c r="G24" s="5"/>
      <c r="H24" s="17"/>
      <c r="I24" s="5"/>
      <c r="J24" s="5"/>
      <c r="K24" s="5"/>
      <c r="L24" s="5"/>
      <c r="M24" s="5"/>
      <c r="N24" s="5"/>
      <c r="O24" s="5"/>
      <c r="P24" s="5"/>
      <c r="Q24" s="5"/>
      <c r="R24" s="5"/>
      <c r="S24" s="5"/>
      <c r="T24" s="5"/>
      <c r="U24" s="5"/>
      <c r="V24" s="5"/>
      <c r="W24" s="5"/>
      <c r="X24" s="32"/>
      <c r="Y24" s="32"/>
      <c r="Z24" s="33"/>
      <c r="AA24" s="33"/>
      <c r="AB24" s="33"/>
      <c r="AC24" s="33"/>
      <c r="AD24" s="32"/>
      <c r="AE24" s="32"/>
      <c r="AF24" s="32"/>
      <c r="AG24" s="32"/>
      <c r="AH24" s="34"/>
      <c r="AI24" s="35"/>
      <c r="AJ24" s="35"/>
      <c r="AK24" s="35"/>
      <c r="AL24" s="35"/>
      <c r="AM24" s="35"/>
      <c r="AN24" s="32"/>
      <c r="AO24" s="32"/>
      <c r="AP24" s="32"/>
      <c r="AQ24" s="33"/>
      <c r="AR24" s="33"/>
      <c r="AS24" s="33"/>
      <c r="AT24" s="390"/>
      <c r="AU24" s="390"/>
      <c r="AV24" s="390"/>
      <c r="AW24" s="390"/>
      <c r="AX24" s="390"/>
      <c r="AY24" s="18"/>
      <c r="AZ24" s="386"/>
      <c r="BA24" s="386"/>
      <c r="BB24" s="387"/>
      <c r="BC24" s="273"/>
      <c r="BD24" s="53"/>
      <c r="BE24" s="276"/>
      <c r="BF24" s="276"/>
      <c r="BG24" s="277"/>
      <c r="BH24" s="53"/>
      <c r="BI24" s="53"/>
    </row>
    <row r="25" spans="1:61" ht="16.5" customHeight="1" x14ac:dyDescent="0.4">
      <c r="A25" s="381"/>
      <c r="B25" s="13" t="s">
        <v>74</v>
      </c>
      <c r="C25" s="5"/>
      <c r="D25" s="5"/>
      <c r="E25" s="5"/>
      <c r="F25" s="5"/>
      <c r="G25" s="5"/>
      <c r="H25" s="17"/>
      <c r="I25" s="5"/>
      <c r="J25" s="5"/>
      <c r="K25" s="5"/>
      <c r="L25" s="5"/>
      <c r="M25" s="5"/>
      <c r="N25" s="5"/>
      <c r="O25" s="5"/>
      <c r="P25" s="5"/>
      <c r="Q25" s="5"/>
      <c r="R25" s="5"/>
      <c r="S25" s="5"/>
      <c r="T25" s="5"/>
      <c r="U25" s="5"/>
      <c r="V25" s="5"/>
      <c r="W25" s="5"/>
      <c r="X25" s="32"/>
      <c r="Y25" s="32"/>
      <c r="Z25" s="33"/>
      <c r="AA25" s="33"/>
      <c r="AB25" s="33"/>
      <c r="AC25" s="33"/>
      <c r="AD25" s="32"/>
      <c r="AE25" s="32"/>
      <c r="AF25" s="32"/>
      <c r="AG25" s="32"/>
      <c r="AH25" s="34"/>
      <c r="AI25" s="35"/>
      <c r="AJ25" s="35"/>
      <c r="AK25" s="35"/>
      <c r="AL25" s="33"/>
      <c r="AM25" s="33"/>
      <c r="AN25" s="32"/>
      <c r="AO25" s="32"/>
      <c r="AP25" s="32"/>
      <c r="AQ25" s="32"/>
      <c r="AR25" s="34"/>
      <c r="AS25" s="35"/>
      <c r="AT25" s="33"/>
      <c r="AU25" s="33"/>
      <c r="AV25" s="33"/>
      <c r="AW25" s="33"/>
      <c r="AX25" s="33"/>
      <c r="AY25" s="18"/>
      <c r="AZ25" s="386"/>
      <c r="BA25" s="386"/>
      <c r="BB25" s="387"/>
      <c r="BC25" s="273"/>
      <c r="BD25" s="53"/>
      <c r="BE25" s="276"/>
      <c r="BF25" s="276"/>
      <c r="BG25" s="277"/>
      <c r="BH25" s="53"/>
      <c r="BI25" s="53"/>
    </row>
    <row r="26" spans="1:61" ht="11.25" customHeight="1" x14ac:dyDescent="0.4">
      <c r="A26" s="381"/>
      <c r="B26" s="386"/>
      <c r="C26" s="806" t="s">
        <v>17</v>
      </c>
      <c r="D26" s="806"/>
      <c r="E26" s="806"/>
      <c r="F26" s="806"/>
      <c r="G26" s="806"/>
      <c r="H26" s="806"/>
      <c r="I26" s="806"/>
      <c r="J26" s="807">
        <f>IF(AQ11="","",COUNTIF(AQ11:AS15,"&gt;=1"))</f>
        <v>2</v>
      </c>
      <c r="K26" s="808"/>
      <c r="L26" s="808"/>
      <c r="M26" s="808"/>
      <c r="N26" s="811" t="s">
        <v>32</v>
      </c>
      <c r="O26" s="766"/>
      <c r="P26" s="386"/>
      <c r="Q26" s="386"/>
      <c r="R26" s="386"/>
      <c r="S26" s="386"/>
      <c r="T26" s="386"/>
      <c r="U26" s="20"/>
      <c r="V26" s="20"/>
      <c r="W26" s="20"/>
      <c r="X26" s="36"/>
      <c r="Y26" s="36"/>
      <c r="Z26" s="36"/>
      <c r="AA26" s="36"/>
      <c r="AB26" s="36"/>
      <c r="AC26" s="36"/>
      <c r="AD26" s="36"/>
      <c r="AE26" s="36"/>
      <c r="AF26" s="36"/>
      <c r="AG26" s="36"/>
      <c r="AH26" s="36"/>
      <c r="AI26" s="36"/>
      <c r="AJ26" s="36"/>
      <c r="AK26" s="36"/>
      <c r="AL26" s="36"/>
      <c r="AM26" s="36"/>
      <c r="AN26" s="36"/>
      <c r="AO26" s="36"/>
      <c r="AP26" s="36"/>
      <c r="AQ26" s="36"/>
      <c r="AR26" s="36"/>
      <c r="AS26" s="36"/>
      <c r="AT26" s="36"/>
      <c r="AU26" s="36"/>
      <c r="AV26" s="32"/>
      <c r="AW26" s="32"/>
      <c r="AX26" s="32"/>
      <c r="AY26" s="5"/>
      <c r="AZ26" s="386"/>
      <c r="BA26" s="386"/>
      <c r="BB26" s="387"/>
      <c r="BC26" s="736" t="s">
        <v>446</v>
      </c>
      <c r="BD26" s="53"/>
      <c r="BE26" s="278" t="s">
        <v>368</v>
      </c>
      <c r="BF26" s="278" t="s">
        <v>369</v>
      </c>
      <c r="BG26" s="274" t="s">
        <v>370</v>
      </c>
      <c r="BH26" s="53"/>
      <c r="BI26" s="53"/>
    </row>
    <row r="27" spans="1:61" ht="18" customHeight="1" x14ac:dyDescent="0.4">
      <c r="A27" s="381"/>
      <c r="B27" s="386"/>
      <c r="C27" s="806"/>
      <c r="D27" s="806"/>
      <c r="E27" s="806"/>
      <c r="F27" s="806"/>
      <c r="G27" s="806"/>
      <c r="H27" s="806"/>
      <c r="I27" s="806"/>
      <c r="J27" s="809"/>
      <c r="K27" s="810"/>
      <c r="L27" s="810"/>
      <c r="M27" s="810"/>
      <c r="N27" s="812"/>
      <c r="O27" s="767"/>
      <c r="P27" s="386"/>
      <c r="Q27" s="386"/>
      <c r="R27" s="386"/>
      <c r="S27" s="386"/>
      <c r="T27" s="386"/>
      <c r="U27" s="20"/>
      <c r="V27" s="20"/>
      <c r="W27" s="20"/>
      <c r="X27" s="36"/>
      <c r="Y27" s="36"/>
      <c r="Z27" s="36"/>
      <c r="AA27" s="36"/>
      <c r="AB27" s="36"/>
      <c r="AC27" s="36"/>
      <c r="AD27" s="36"/>
      <c r="AE27" s="36"/>
      <c r="AF27" s="36"/>
      <c r="AG27" s="36"/>
      <c r="AH27" s="803" t="s">
        <v>11</v>
      </c>
      <c r="AI27" s="804"/>
      <c r="AJ27" s="804"/>
      <c r="AK27" s="804"/>
      <c r="AL27" s="804"/>
      <c r="AM27" s="805"/>
      <c r="AN27" s="386"/>
      <c r="AO27" s="386"/>
      <c r="AP27" s="386"/>
      <c r="AQ27" s="5"/>
      <c r="AR27" s="5"/>
      <c r="AS27" s="5"/>
      <c r="AT27" s="5"/>
      <c r="AU27" s="5"/>
      <c r="AV27" s="5"/>
      <c r="AW27" s="5"/>
      <c r="AX27" s="5"/>
      <c r="AY27" s="5"/>
      <c r="AZ27" s="5"/>
      <c r="BA27" s="5"/>
      <c r="BB27" s="385"/>
      <c r="BC27" s="736"/>
      <c r="BE27" s="274" t="s">
        <v>371</v>
      </c>
      <c r="BF27" s="274" t="s">
        <v>372</v>
      </c>
      <c r="BG27" s="279">
        <v>2800000</v>
      </c>
    </row>
    <row r="28" spans="1:61" ht="29.25" customHeight="1" x14ac:dyDescent="0.4">
      <c r="A28" s="381"/>
      <c r="B28" s="386"/>
      <c r="C28" s="815" t="s">
        <v>30</v>
      </c>
      <c r="D28" s="815"/>
      <c r="E28" s="815"/>
      <c r="F28" s="815"/>
      <c r="G28" s="815"/>
      <c r="H28" s="815"/>
      <c r="I28" s="815"/>
      <c r="J28" s="753">
        <f>IF(AQ11="","",SUM(AQ11:AS15))</f>
        <v>57</v>
      </c>
      <c r="K28" s="754"/>
      <c r="L28" s="754"/>
      <c r="M28" s="754"/>
      <c r="N28" s="754"/>
      <c r="O28" s="38" t="s">
        <v>31</v>
      </c>
      <c r="P28" s="386"/>
      <c r="Q28" s="386"/>
      <c r="R28" s="386"/>
      <c r="S28" s="386"/>
      <c r="T28" s="386"/>
      <c r="U28" s="20"/>
      <c r="V28" s="20"/>
      <c r="W28" s="20"/>
      <c r="X28" s="36"/>
      <c r="Y28" s="36"/>
      <c r="Z28" s="36"/>
      <c r="AA28" s="36"/>
      <c r="AB28" s="36"/>
      <c r="AC28" s="36"/>
      <c r="AD28" s="36"/>
      <c r="AE28" s="36"/>
      <c r="AF28" s="36"/>
      <c r="AG28" s="36"/>
      <c r="AH28" s="793">
        <f>IF(J26="","",IF(J26&gt;=3,BG30,IF(J26=2,BG29,IF(J28&lt;=19,BG27,BG28))))</f>
        <v>1200000</v>
      </c>
      <c r="AI28" s="794"/>
      <c r="AJ28" s="794"/>
      <c r="AK28" s="794"/>
      <c r="AL28" s="794"/>
      <c r="AM28" s="142" t="s">
        <v>9</v>
      </c>
      <c r="AN28" s="386"/>
      <c r="AO28" s="386"/>
      <c r="AP28" s="386"/>
      <c r="AQ28" s="5"/>
      <c r="AR28" s="5"/>
      <c r="AS28" s="5"/>
      <c r="AT28" s="5"/>
      <c r="AU28" s="5"/>
      <c r="AV28" s="5"/>
      <c r="AW28" s="5"/>
      <c r="AX28" s="5"/>
      <c r="AY28" s="5"/>
      <c r="AZ28" s="5"/>
      <c r="BA28" s="5"/>
      <c r="BB28" s="385"/>
      <c r="BC28" s="736"/>
      <c r="BE28" s="274" t="s">
        <v>371</v>
      </c>
      <c r="BF28" s="274" t="s">
        <v>373</v>
      </c>
      <c r="BG28" s="279">
        <v>2250000</v>
      </c>
    </row>
    <row r="29" spans="1:61" ht="16.5" customHeight="1" x14ac:dyDescent="0.4">
      <c r="A29" s="381"/>
      <c r="B29" s="5" t="s">
        <v>67</v>
      </c>
      <c r="C29" s="5"/>
      <c r="D29" s="5"/>
      <c r="E29" s="5"/>
      <c r="F29" s="5"/>
      <c r="G29" s="5"/>
      <c r="H29" s="17"/>
      <c r="I29" s="5"/>
      <c r="J29" s="5"/>
      <c r="K29" s="5"/>
      <c r="L29" s="5"/>
      <c r="M29" s="5"/>
      <c r="N29" s="5"/>
      <c r="O29" s="5"/>
      <c r="P29" s="5"/>
      <c r="Q29" s="5"/>
      <c r="R29" s="5"/>
      <c r="S29" s="5"/>
      <c r="T29" s="5"/>
      <c r="U29" s="5"/>
      <c r="V29" s="5"/>
      <c r="W29" s="5"/>
      <c r="X29" s="5"/>
      <c r="Y29" s="5"/>
      <c r="Z29" s="5"/>
      <c r="AA29" s="5"/>
      <c r="AB29" s="5"/>
      <c r="AC29" s="5"/>
      <c r="AD29" s="18"/>
      <c r="AE29" s="18"/>
      <c r="AF29" s="18"/>
      <c r="AG29" s="18"/>
      <c r="AH29" s="18"/>
      <c r="AI29" s="18"/>
      <c r="AJ29" s="18"/>
      <c r="AK29" s="18"/>
      <c r="AL29" s="18"/>
      <c r="AM29" s="18"/>
      <c r="AN29" s="5"/>
      <c r="AO29" s="5"/>
      <c r="AP29" s="5"/>
      <c r="AQ29" s="5"/>
      <c r="AR29" s="5"/>
      <c r="AS29" s="5"/>
      <c r="AT29" s="5"/>
      <c r="AU29" s="5"/>
      <c r="AV29" s="5"/>
      <c r="AW29" s="5"/>
      <c r="AX29" s="5"/>
      <c r="AY29" s="5"/>
      <c r="AZ29" s="5"/>
      <c r="BA29" s="5"/>
      <c r="BB29" s="385"/>
      <c r="BE29" s="274" t="s">
        <v>374</v>
      </c>
      <c r="BF29" s="274" t="s">
        <v>375</v>
      </c>
      <c r="BG29" s="279">
        <v>1200000</v>
      </c>
    </row>
    <row r="30" spans="1:61" ht="16.5" customHeight="1" x14ac:dyDescent="0.4">
      <c r="A30" s="381"/>
      <c r="B30" s="13" t="s">
        <v>75</v>
      </c>
      <c r="C30" s="5"/>
      <c r="D30" s="5"/>
      <c r="E30" s="5"/>
      <c r="F30" s="5"/>
      <c r="G30" s="5"/>
      <c r="H30" s="17"/>
      <c r="I30" s="5"/>
      <c r="J30" s="5"/>
      <c r="K30" s="5"/>
      <c r="L30" s="5"/>
      <c r="M30" s="5"/>
      <c r="N30" s="5"/>
      <c r="O30" s="5"/>
      <c r="P30" s="5"/>
      <c r="Q30" s="5"/>
      <c r="R30" s="5"/>
      <c r="S30" s="5"/>
      <c r="T30" s="5"/>
      <c r="U30" s="5"/>
      <c r="V30" s="5"/>
      <c r="W30" s="5"/>
      <c r="X30" s="5"/>
      <c r="Y30" s="5"/>
      <c r="Z30" s="5"/>
      <c r="AA30" s="5"/>
      <c r="AB30" s="5"/>
      <c r="AC30" s="5"/>
      <c r="AD30" s="18"/>
      <c r="AE30" s="18"/>
      <c r="AF30" s="18"/>
      <c r="AG30" s="18"/>
      <c r="AH30" s="18"/>
      <c r="AI30" s="18"/>
      <c r="AJ30" s="18"/>
      <c r="AK30" s="18"/>
      <c r="AL30" s="18"/>
      <c r="AM30" s="18"/>
      <c r="AN30" s="5"/>
      <c r="AO30" s="5"/>
      <c r="AP30" s="5"/>
      <c r="AQ30" s="5"/>
      <c r="AR30" s="5"/>
      <c r="AS30" s="5"/>
      <c r="AT30" s="5"/>
      <c r="AU30" s="5"/>
      <c r="AV30" s="5"/>
      <c r="AW30" s="5"/>
      <c r="AX30" s="5"/>
      <c r="AY30" s="5"/>
      <c r="AZ30" s="5"/>
      <c r="BA30" s="5"/>
      <c r="BB30" s="385"/>
      <c r="BE30" s="274" t="s">
        <v>376</v>
      </c>
      <c r="BF30" s="274" t="s">
        <v>375</v>
      </c>
      <c r="BG30" s="279">
        <v>150000</v>
      </c>
    </row>
    <row r="31" spans="1:61" ht="16.5" customHeight="1" x14ac:dyDescent="0.4">
      <c r="A31" s="381"/>
      <c r="B31" s="13"/>
      <c r="C31" s="13" t="s">
        <v>76</v>
      </c>
      <c r="D31" s="5"/>
      <c r="E31" s="5"/>
      <c r="F31" s="5"/>
      <c r="G31" s="5"/>
      <c r="H31" s="17"/>
      <c r="I31" s="5"/>
      <c r="J31" s="5"/>
      <c r="K31" s="5"/>
      <c r="L31" s="5"/>
      <c r="M31" s="5"/>
      <c r="N31" s="5"/>
      <c r="O31" s="5"/>
      <c r="P31" s="5"/>
      <c r="Q31" s="5"/>
      <c r="R31" s="5"/>
      <c r="S31" s="5"/>
      <c r="T31" s="5"/>
      <c r="U31" s="5"/>
      <c r="V31" s="5"/>
      <c r="W31" s="5"/>
      <c r="X31" s="5"/>
      <c r="Y31" s="5"/>
      <c r="Z31" s="5"/>
      <c r="AA31" s="5"/>
      <c r="AB31" s="5"/>
      <c r="AC31" s="5"/>
      <c r="AD31" s="18"/>
      <c r="AE31" s="18"/>
      <c r="AF31" s="18"/>
      <c r="AG31" s="18"/>
      <c r="AH31" s="803" t="s">
        <v>77</v>
      </c>
      <c r="AI31" s="804"/>
      <c r="AJ31" s="804"/>
      <c r="AK31" s="804"/>
      <c r="AL31" s="804"/>
      <c r="AM31" s="805"/>
      <c r="AN31" s="5"/>
      <c r="AO31" s="5"/>
      <c r="AP31" s="5"/>
      <c r="AQ31" s="5"/>
      <c r="AR31" s="5"/>
      <c r="AS31" s="5"/>
      <c r="AT31" s="5"/>
      <c r="AU31" s="5"/>
      <c r="AV31" s="5"/>
      <c r="AW31" s="5"/>
      <c r="AX31" s="5"/>
      <c r="AY31" s="5"/>
      <c r="AZ31" s="5"/>
      <c r="BA31" s="5"/>
      <c r="BB31" s="385"/>
      <c r="BC31" s="735" t="s">
        <v>447</v>
      </c>
    </row>
    <row r="32" spans="1:61" ht="29.25" customHeight="1" thickBot="1" x14ac:dyDescent="0.45">
      <c r="A32" s="381"/>
      <c r="B32" s="13"/>
      <c r="C32" s="815" t="s">
        <v>206</v>
      </c>
      <c r="D32" s="815"/>
      <c r="E32" s="815"/>
      <c r="F32" s="815"/>
      <c r="G32" s="815"/>
      <c r="H32" s="815"/>
      <c r="I32" s="815"/>
      <c r="J32" s="747">
        <v>2000000</v>
      </c>
      <c r="K32" s="748"/>
      <c r="L32" s="748"/>
      <c r="M32" s="748"/>
      <c r="N32" s="748"/>
      <c r="O32" s="38" t="s">
        <v>9</v>
      </c>
      <c r="P32" s="5"/>
      <c r="Q32" s="5"/>
      <c r="R32" s="5"/>
      <c r="S32" s="5"/>
      <c r="T32" s="5"/>
      <c r="U32" s="5"/>
      <c r="V32" s="5"/>
      <c r="W32" s="5"/>
      <c r="X32" s="5"/>
      <c r="Y32" s="5"/>
      <c r="Z32" s="5"/>
      <c r="AA32" s="5"/>
      <c r="AB32" s="5"/>
      <c r="AC32" s="5"/>
      <c r="AD32" s="18"/>
      <c r="AE32" s="18"/>
      <c r="AF32" s="18"/>
      <c r="AG32" s="18"/>
      <c r="AH32" s="793">
        <f>IF(J32="","",IF(J32&gt;=2400000,0,ROUND((2400000-J32)/2,0)))</f>
        <v>200000</v>
      </c>
      <c r="AI32" s="794"/>
      <c r="AJ32" s="794"/>
      <c r="AK32" s="794"/>
      <c r="AL32" s="794"/>
      <c r="AM32" s="142" t="s">
        <v>9</v>
      </c>
      <c r="AN32" s="5"/>
      <c r="AO32" s="5"/>
      <c r="AP32" s="5"/>
      <c r="AQ32" s="5"/>
      <c r="AR32" s="5"/>
      <c r="AS32" s="5"/>
      <c r="AT32" s="5"/>
      <c r="AU32" s="5"/>
      <c r="AV32" s="5"/>
      <c r="AW32" s="5"/>
      <c r="AX32" s="5"/>
      <c r="AY32" s="5"/>
      <c r="AZ32" s="5"/>
      <c r="BA32" s="5"/>
      <c r="BB32" s="385"/>
      <c r="BC32" s="735"/>
    </row>
    <row r="33" spans="1:61" ht="16.5" customHeight="1" x14ac:dyDescent="0.4">
      <c r="A33" s="381"/>
      <c r="B33" s="13"/>
      <c r="C33" s="5"/>
      <c r="D33" s="5"/>
      <c r="E33" s="5"/>
      <c r="F33" s="5"/>
      <c r="G33" s="5"/>
      <c r="H33" s="17"/>
      <c r="I33" s="5"/>
      <c r="J33" s="5"/>
      <c r="K33" s="5"/>
      <c r="L33" s="5"/>
      <c r="M33" s="5"/>
      <c r="N33" s="5"/>
      <c r="O33" s="5"/>
      <c r="P33" s="5"/>
      <c r="Q33" s="5"/>
      <c r="R33" s="5"/>
      <c r="S33" s="5"/>
      <c r="T33" s="5"/>
      <c r="U33" s="5"/>
      <c r="V33" s="5"/>
      <c r="W33" s="5"/>
      <c r="X33" s="5"/>
      <c r="Y33" s="5"/>
      <c r="Z33" s="5"/>
      <c r="AA33" s="5"/>
      <c r="AB33" s="5"/>
      <c r="AC33" s="5"/>
      <c r="AD33" s="18"/>
      <c r="AE33" s="18"/>
      <c r="AF33" s="18"/>
      <c r="AG33" s="18"/>
      <c r="AH33" s="18"/>
      <c r="AI33" s="18"/>
      <c r="AJ33" s="18"/>
      <c r="AK33" s="18"/>
      <c r="AL33" s="18"/>
      <c r="AM33" s="18"/>
      <c r="AN33" s="5"/>
      <c r="AO33" s="5"/>
      <c r="AP33" s="5"/>
      <c r="AQ33" s="5"/>
      <c r="AR33" s="5"/>
      <c r="AS33" s="5"/>
      <c r="AT33" s="5"/>
      <c r="AU33" s="5"/>
      <c r="AV33" s="797" t="s">
        <v>79</v>
      </c>
      <c r="AW33" s="798"/>
      <c r="AX33" s="798"/>
      <c r="AY33" s="798"/>
      <c r="AZ33" s="798"/>
      <c r="BA33" s="799"/>
      <c r="BB33" s="385"/>
    </row>
    <row r="34" spans="1:61" ht="16.5" customHeight="1" thickBot="1" x14ac:dyDescent="0.45">
      <c r="A34" s="381"/>
      <c r="B34" s="13"/>
      <c r="C34" s="13" t="s">
        <v>78</v>
      </c>
      <c r="D34" s="5"/>
      <c r="E34" s="5"/>
      <c r="F34" s="5"/>
      <c r="G34" s="5"/>
      <c r="H34" s="17"/>
      <c r="I34" s="5"/>
      <c r="J34" s="5"/>
      <c r="K34" s="5"/>
      <c r="L34" s="5"/>
      <c r="M34" s="5"/>
      <c r="N34" s="5"/>
      <c r="O34" s="5"/>
      <c r="P34" s="5"/>
      <c r="Q34" s="5"/>
      <c r="R34" s="5"/>
      <c r="S34" s="5"/>
      <c r="T34" s="5"/>
      <c r="U34" s="5"/>
      <c r="V34" s="5"/>
      <c r="W34" s="5"/>
      <c r="X34" s="5"/>
      <c r="Y34" s="5"/>
      <c r="Z34" s="5"/>
      <c r="AA34" s="5"/>
      <c r="AB34" s="5"/>
      <c r="AC34" s="5"/>
      <c r="AD34" s="18"/>
      <c r="AE34" s="18"/>
      <c r="AF34" s="18"/>
      <c r="AG34" s="18"/>
      <c r="AH34" s="803" t="s">
        <v>77</v>
      </c>
      <c r="AI34" s="804"/>
      <c r="AJ34" s="804"/>
      <c r="AK34" s="804"/>
      <c r="AL34" s="804"/>
      <c r="AM34" s="805"/>
      <c r="AN34" s="5"/>
      <c r="AO34" s="5"/>
      <c r="AP34" s="5"/>
      <c r="AQ34" s="5"/>
      <c r="AR34" s="5"/>
      <c r="AS34" s="5"/>
      <c r="AT34" s="5"/>
      <c r="AU34" s="5"/>
      <c r="AV34" s="800"/>
      <c r="AW34" s="801"/>
      <c r="AX34" s="801"/>
      <c r="AY34" s="801"/>
      <c r="AZ34" s="801"/>
      <c r="BA34" s="802"/>
      <c r="BB34" s="385"/>
    </row>
    <row r="35" spans="1:61" ht="29.25" customHeight="1" thickBot="1" x14ac:dyDescent="0.45">
      <c r="A35" s="381"/>
      <c r="B35" s="13"/>
      <c r="C35" s="752" t="s">
        <v>85</v>
      </c>
      <c r="D35" s="752"/>
      <c r="E35" s="752"/>
      <c r="F35" s="752"/>
      <c r="G35" s="752"/>
      <c r="H35" s="752"/>
      <c r="I35" s="752"/>
      <c r="J35" s="753">
        <f>J28</f>
        <v>57</v>
      </c>
      <c r="K35" s="754"/>
      <c r="L35" s="754"/>
      <c r="M35" s="754"/>
      <c r="N35" s="754"/>
      <c r="O35" s="42" t="s">
        <v>31</v>
      </c>
      <c r="P35" s="5"/>
      <c r="Q35" s="5"/>
      <c r="R35" s="5"/>
      <c r="S35" s="5"/>
      <c r="T35" s="5"/>
      <c r="U35" s="5"/>
      <c r="V35" s="5"/>
      <c r="W35" s="5"/>
      <c r="X35" s="5"/>
      <c r="Y35" s="5"/>
      <c r="Z35" s="5"/>
      <c r="AA35" s="5"/>
      <c r="AB35" s="5"/>
      <c r="AC35" s="5"/>
      <c r="AD35" s="18"/>
      <c r="AE35" s="18"/>
      <c r="AF35" s="18"/>
      <c r="AG35" s="18"/>
      <c r="AH35" s="793">
        <f>IF(J35="","",IF(J35&gt;=10,0,290000))</f>
        <v>0</v>
      </c>
      <c r="AI35" s="794"/>
      <c r="AJ35" s="794"/>
      <c r="AK35" s="794"/>
      <c r="AL35" s="794"/>
      <c r="AM35" s="142" t="s">
        <v>9</v>
      </c>
      <c r="AN35" s="5"/>
      <c r="AO35" s="5"/>
      <c r="AP35" s="5"/>
      <c r="AQ35" s="5"/>
      <c r="AR35" s="5"/>
      <c r="AS35" s="5"/>
      <c r="AT35" s="5"/>
      <c r="AU35" s="5"/>
      <c r="AV35" s="755">
        <f>IFERROR(IF(AV19="","",SUM(AV19:AZ23)+AH28-AH32-AH35),"")</f>
        <v>11204000</v>
      </c>
      <c r="AW35" s="756"/>
      <c r="AX35" s="756"/>
      <c r="AY35" s="756"/>
      <c r="AZ35" s="756"/>
      <c r="BA35" s="40" t="s">
        <v>9</v>
      </c>
      <c r="BB35" s="385"/>
    </row>
    <row r="36" spans="1:61" ht="21" customHeight="1" x14ac:dyDescent="0.4">
      <c r="A36" s="381"/>
      <c r="B36" s="13"/>
      <c r="C36" s="5"/>
      <c r="D36" s="5"/>
      <c r="E36" s="5"/>
      <c r="F36" s="5"/>
      <c r="G36" s="5"/>
      <c r="H36" s="17"/>
      <c r="I36" s="5"/>
      <c r="J36" s="5"/>
      <c r="K36" s="5"/>
      <c r="L36" s="5"/>
      <c r="M36" s="5"/>
      <c r="N36" s="5"/>
      <c r="O36" s="5"/>
      <c r="P36" s="5"/>
      <c r="Q36" s="5"/>
      <c r="R36" s="5"/>
      <c r="S36" s="5"/>
      <c r="T36" s="5"/>
      <c r="U36" s="5"/>
      <c r="V36" s="5"/>
      <c r="W36" s="5"/>
      <c r="X36" s="5"/>
      <c r="Y36" s="5"/>
      <c r="Z36" s="18"/>
      <c r="AA36" s="18"/>
      <c r="AB36" s="18"/>
      <c r="AC36" s="18"/>
      <c r="AD36" s="5"/>
      <c r="AE36" s="5"/>
      <c r="AF36" s="5"/>
      <c r="AG36" s="5"/>
      <c r="AH36" s="19"/>
      <c r="AI36" s="140"/>
      <c r="AJ36" s="140"/>
      <c r="AK36" s="140"/>
      <c r="AL36" s="140"/>
      <c r="AM36" s="140"/>
      <c r="AN36" s="5"/>
      <c r="AO36" s="5"/>
      <c r="AP36" s="5"/>
      <c r="AQ36" s="18"/>
      <c r="AR36" s="18"/>
      <c r="AS36" s="18"/>
      <c r="AT36" s="18"/>
      <c r="AU36" s="18"/>
      <c r="AV36" s="18"/>
      <c r="AW36" s="18"/>
      <c r="AX36" s="18"/>
      <c r="AY36" s="18"/>
      <c r="AZ36" s="18"/>
      <c r="BA36" s="18"/>
      <c r="BB36" s="385"/>
      <c r="BC36" s="5"/>
      <c r="BD36" s="5"/>
      <c r="BE36" s="5"/>
      <c r="BF36" s="5"/>
      <c r="BH36" s="5"/>
      <c r="BI36" s="5"/>
    </row>
    <row r="37" spans="1:61" ht="16.5" customHeight="1" x14ac:dyDescent="0.15">
      <c r="A37" s="384"/>
      <c r="B37" s="13" t="s">
        <v>69</v>
      </c>
      <c r="C37" s="13"/>
      <c r="D37" s="13"/>
      <c r="E37" s="13"/>
      <c r="F37" s="13"/>
      <c r="G37" s="5"/>
      <c r="H37" s="5"/>
      <c r="I37" s="5"/>
      <c r="J37" s="5"/>
      <c r="K37" s="5"/>
      <c r="L37" s="5"/>
      <c r="M37" s="140"/>
      <c r="N37" s="140"/>
      <c r="O37" s="140"/>
      <c r="P37" s="140"/>
      <c r="Q37" s="140"/>
      <c r="R37" s="140"/>
      <c r="S37" s="140"/>
      <c r="T37" s="140"/>
      <c r="U37" s="140"/>
      <c r="V37" s="140"/>
      <c r="W37" s="140"/>
      <c r="X37" s="140"/>
      <c r="Y37" s="140"/>
      <c r="Z37" s="14"/>
      <c r="AA37" s="5"/>
      <c r="AB37" s="140"/>
      <c r="AC37" s="5"/>
      <c r="AD37" s="5"/>
      <c r="AE37" s="15"/>
      <c r="AF37" s="5"/>
      <c r="AG37" s="5"/>
      <c r="AI37" s="5"/>
      <c r="AJ37" s="5"/>
      <c r="AK37" s="5"/>
      <c r="AL37" s="5"/>
      <c r="AM37" s="5"/>
      <c r="AN37" s="5"/>
      <c r="AO37" s="140"/>
      <c r="AP37" s="140"/>
      <c r="AQ37" s="5"/>
      <c r="AR37" s="5"/>
      <c r="AS37" s="5"/>
      <c r="AT37" s="5"/>
      <c r="AU37" s="5"/>
      <c r="AV37" s="5"/>
      <c r="AW37" s="5"/>
      <c r="AX37" s="5"/>
      <c r="AY37" s="5"/>
      <c r="AZ37" s="5"/>
      <c r="BA37" s="6"/>
      <c r="BB37" s="385"/>
      <c r="BC37" s="735" t="s">
        <v>448</v>
      </c>
      <c r="BD37" s="5"/>
      <c r="BE37" s="5"/>
      <c r="BF37" s="5"/>
      <c r="BH37" s="5"/>
      <c r="BI37" s="5"/>
    </row>
    <row r="38" spans="1:61" ht="16.5" customHeight="1" x14ac:dyDescent="0.4">
      <c r="A38" s="384"/>
      <c r="B38" s="13"/>
      <c r="C38" s="795"/>
      <c r="D38" s="795"/>
      <c r="E38" s="795"/>
      <c r="F38" s="795"/>
      <c r="G38" s="795"/>
      <c r="H38" s="795"/>
      <c r="I38" s="795"/>
      <c r="J38" s="796" t="s">
        <v>89</v>
      </c>
      <c r="K38" s="796"/>
      <c r="L38" s="796"/>
      <c r="M38" s="796"/>
      <c r="N38" s="796"/>
      <c r="O38" s="796"/>
      <c r="P38" s="796" t="s">
        <v>90</v>
      </c>
      <c r="Q38" s="796"/>
      <c r="R38" s="796"/>
      <c r="S38" s="796"/>
      <c r="T38" s="796"/>
      <c r="U38" s="796"/>
      <c r="V38" s="796" t="s">
        <v>91</v>
      </c>
      <c r="W38" s="796"/>
      <c r="X38" s="796"/>
      <c r="Y38" s="796"/>
      <c r="Z38" s="796"/>
      <c r="AA38" s="796"/>
      <c r="AB38" s="796" t="s">
        <v>92</v>
      </c>
      <c r="AC38" s="796"/>
      <c r="AD38" s="796"/>
      <c r="AE38" s="796"/>
      <c r="AF38" s="796"/>
      <c r="AG38" s="796"/>
      <c r="AH38" s="796" t="s">
        <v>93</v>
      </c>
      <c r="AI38" s="796"/>
      <c r="AJ38" s="796"/>
      <c r="AK38" s="796"/>
      <c r="AL38" s="796"/>
      <c r="AM38" s="796"/>
      <c r="AN38" s="5"/>
      <c r="AO38" s="140"/>
      <c r="AP38" s="140"/>
      <c r="AQ38" s="5"/>
      <c r="AR38" s="5"/>
      <c r="AS38" s="5"/>
      <c r="AT38" s="5"/>
      <c r="AU38" s="5"/>
      <c r="AV38" s="5"/>
      <c r="AW38" s="5"/>
      <c r="AX38" s="5"/>
      <c r="AY38" s="5"/>
      <c r="AZ38" s="5"/>
      <c r="BA38" s="6"/>
      <c r="BB38" s="385"/>
      <c r="BC38" s="735"/>
      <c r="BD38" s="5"/>
      <c r="BE38" s="5"/>
      <c r="BF38" s="5"/>
      <c r="BH38" s="5"/>
      <c r="BI38" s="5"/>
    </row>
    <row r="39" spans="1:61" ht="11.25" customHeight="1" thickBot="1" x14ac:dyDescent="0.45">
      <c r="A39" s="384"/>
      <c r="B39" s="13"/>
      <c r="C39" s="786" t="s">
        <v>98</v>
      </c>
      <c r="D39" s="787"/>
      <c r="E39" s="787"/>
      <c r="F39" s="787"/>
      <c r="G39" s="787"/>
      <c r="H39" s="787"/>
      <c r="I39" s="788"/>
      <c r="J39" s="782">
        <f>IF(AQ19="","",IF(AQ19&lt;=250,0,AQ19-250))</f>
        <v>45</v>
      </c>
      <c r="K39" s="783"/>
      <c r="L39" s="783"/>
      <c r="M39" s="783"/>
      <c r="N39" s="783"/>
      <c r="O39" s="780" t="s">
        <v>2</v>
      </c>
      <c r="P39" s="782">
        <f>IF(AQ20="","",IF(AQ20&lt;=250,0,AQ20-250))</f>
        <v>19</v>
      </c>
      <c r="Q39" s="783"/>
      <c r="R39" s="783"/>
      <c r="S39" s="783"/>
      <c r="T39" s="783"/>
      <c r="U39" s="780" t="s">
        <v>2</v>
      </c>
      <c r="V39" s="782" t="str">
        <f>IF(AQ21="","",IF(AQ21&lt;=250,0,AQ21-250))</f>
        <v/>
      </c>
      <c r="W39" s="783"/>
      <c r="X39" s="783"/>
      <c r="Y39" s="783"/>
      <c r="Z39" s="783"/>
      <c r="AA39" s="780" t="s">
        <v>2</v>
      </c>
      <c r="AB39" s="782" t="str">
        <f>IF(AQ22="","",IF(AQ22&lt;=250,0,AQ22-250))</f>
        <v/>
      </c>
      <c r="AC39" s="783"/>
      <c r="AD39" s="783"/>
      <c r="AE39" s="783"/>
      <c r="AF39" s="783"/>
      <c r="AG39" s="780" t="s">
        <v>2</v>
      </c>
      <c r="AH39" s="782" t="str">
        <f>IF(AQ23="","",IF(AQ23&lt;=250,0,AQ23-250))</f>
        <v/>
      </c>
      <c r="AI39" s="783"/>
      <c r="AJ39" s="783"/>
      <c r="AK39" s="783"/>
      <c r="AL39" s="783"/>
      <c r="AM39" s="780" t="s">
        <v>2</v>
      </c>
      <c r="AN39" s="5"/>
      <c r="AO39" s="140"/>
      <c r="AP39" s="140"/>
      <c r="AQ39" s="5"/>
      <c r="AR39" s="5"/>
      <c r="AS39" s="5"/>
      <c r="AT39" s="5"/>
      <c r="AU39" s="5"/>
      <c r="AV39" s="5"/>
      <c r="AW39" s="5"/>
      <c r="AX39" s="5"/>
      <c r="AY39" s="5"/>
      <c r="AZ39" s="5"/>
      <c r="BA39" s="6"/>
      <c r="BB39" s="385"/>
      <c r="BC39" s="735"/>
      <c r="BD39" s="5"/>
      <c r="BE39" s="5"/>
      <c r="BF39" s="5"/>
      <c r="BH39" s="5"/>
      <c r="BI39" s="5"/>
    </row>
    <row r="40" spans="1:61" ht="18" customHeight="1" thickBot="1" x14ac:dyDescent="0.45">
      <c r="A40" s="384"/>
      <c r="B40" s="13"/>
      <c r="C40" s="789"/>
      <c r="D40" s="790"/>
      <c r="E40" s="790"/>
      <c r="F40" s="790"/>
      <c r="G40" s="790"/>
      <c r="H40" s="790"/>
      <c r="I40" s="791"/>
      <c r="J40" s="784"/>
      <c r="K40" s="785"/>
      <c r="L40" s="785"/>
      <c r="M40" s="785"/>
      <c r="N40" s="785"/>
      <c r="O40" s="781"/>
      <c r="P40" s="784"/>
      <c r="Q40" s="785"/>
      <c r="R40" s="785"/>
      <c r="S40" s="785"/>
      <c r="T40" s="785"/>
      <c r="U40" s="781"/>
      <c r="V40" s="784"/>
      <c r="W40" s="785"/>
      <c r="X40" s="785"/>
      <c r="Y40" s="785"/>
      <c r="Z40" s="785"/>
      <c r="AA40" s="781"/>
      <c r="AB40" s="784"/>
      <c r="AC40" s="785"/>
      <c r="AD40" s="785"/>
      <c r="AE40" s="785"/>
      <c r="AF40" s="785"/>
      <c r="AG40" s="781"/>
      <c r="AH40" s="784"/>
      <c r="AI40" s="785"/>
      <c r="AJ40" s="785"/>
      <c r="AK40" s="785"/>
      <c r="AL40" s="785"/>
      <c r="AM40" s="781"/>
      <c r="AN40" s="5"/>
      <c r="AO40" s="140"/>
      <c r="AP40" s="140"/>
      <c r="AQ40" s="5"/>
      <c r="AR40" s="5"/>
      <c r="AS40" s="5"/>
      <c r="AT40" s="5"/>
      <c r="AU40" s="5"/>
      <c r="AV40" s="768" t="s">
        <v>11</v>
      </c>
      <c r="AW40" s="769"/>
      <c r="AX40" s="769"/>
      <c r="AY40" s="769"/>
      <c r="AZ40" s="769"/>
      <c r="BA40" s="770"/>
      <c r="BB40" s="385"/>
      <c r="BC40" s="735"/>
      <c r="BD40" s="5"/>
      <c r="BE40" s="5"/>
      <c r="BF40" s="5"/>
      <c r="BH40" s="5"/>
      <c r="BI40" s="5"/>
    </row>
    <row r="41" spans="1:61" ht="29.25" customHeight="1" thickBot="1" x14ac:dyDescent="0.45">
      <c r="A41" s="384"/>
      <c r="B41" s="13"/>
      <c r="C41" s="792" t="s">
        <v>94</v>
      </c>
      <c r="D41" s="792"/>
      <c r="E41" s="792"/>
      <c r="F41" s="792"/>
      <c r="G41" s="792"/>
      <c r="H41" s="792"/>
      <c r="I41" s="792"/>
      <c r="J41" s="793">
        <f>IF(J39="","",J39*19000)</f>
        <v>855000</v>
      </c>
      <c r="K41" s="794"/>
      <c r="L41" s="794"/>
      <c r="M41" s="794"/>
      <c r="N41" s="794"/>
      <c r="O41" s="142" t="s">
        <v>9</v>
      </c>
      <c r="P41" s="793">
        <f>IF(P39="","",P39*19000)</f>
        <v>361000</v>
      </c>
      <c r="Q41" s="794"/>
      <c r="R41" s="794"/>
      <c r="S41" s="794"/>
      <c r="T41" s="794"/>
      <c r="U41" s="142" t="s">
        <v>9</v>
      </c>
      <c r="V41" s="793" t="str">
        <f>IF(V39="","",V39*19000)</f>
        <v/>
      </c>
      <c r="W41" s="794"/>
      <c r="X41" s="794"/>
      <c r="Y41" s="794"/>
      <c r="Z41" s="794"/>
      <c r="AA41" s="142" t="s">
        <v>9</v>
      </c>
      <c r="AB41" s="793" t="str">
        <f>IF(AB39="","",AB39*19000)</f>
        <v/>
      </c>
      <c r="AC41" s="794"/>
      <c r="AD41" s="794"/>
      <c r="AE41" s="794"/>
      <c r="AF41" s="794"/>
      <c r="AG41" s="142" t="s">
        <v>9</v>
      </c>
      <c r="AH41" s="793" t="str">
        <f>IF(AH39="","",AH39*19000)</f>
        <v/>
      </c>
      <c r="AI41" s="794"/>
      <c r="AJ41" s="794"/>
      <c r="AK41" s="794"/>
      <c r="AL41" s="794"/>
      <c r="AM41" s="142" t="s">
        <v>9</v>
      </c>
      <c r="AN41" s="5"/>
      <c r="AO41" s="140"/>
      <c r="AP41" s="140"/>
      <c r="AQ41" s="5"/>
      <c r="AR41" s="5"/>
      <c r="AS41" s="5"/>
      <c r="AT41" s="5"/>
      <c r="AU41" s="5"/>
      <c r="AV41" s="755">
        <f>IF(J41="","",SUM(J41:AM41))</f>
        <v>1216000</v>
      </c>
      <c r="AW41" s="756"/>
      <c r="AX41" s="756"/>
      <c r="AY41" s="756"/>
      <c r="AZ41" s="756"/>
      <c r="BA41" s="40" t="s">
        <v>9</v>
      </c>
      <c r="BB41" s="385"/>
      <c r="BC41" s="735"/>
      <c r="BD41" s="5"/>
      <c r="BE41" s="5"/>
      <c r="BF41" s="5"/>
      <c r="BH41" s="5"/>
      <c r="BI41" s="5"/>
    </row>
    <row r="42" spans="1:61" ht="18" customHeight="1" x14ac:dyDescent="0.4">
      <c r="A42" s="381"/>
      <c r="B42" s="5"/>
      <c r="C42" s="5"/>
      <c r="D42" s="5"/>
      <c r="E42" s="5"/>
      <c r="F42" s="5"/>
      <c r="G42" s="28"/>
      <c r="H42" s="29"/>
      <c r="I42" s="29"/>
      <c r="J42" s="23"/>
      <c r="K42" s="23"/>
      <c r="L42" s="23"/>
      <c r="M42" s="23"/>
      <c r="N42" s="23"/>
      <c r="O42" s="23"/>
      <c r="P42" s="23"/>
      <c r="Q42" s="23"/>
      <c r="R42" s="23"/>
      <c r="S42" s="23"/>
      <c r="T42" s="23"/>
      <c r="U42" s="23"/>
      <c r="V42" s="23"/>
      <c r="W42" s="23"/>
      <c r="X42" s="23"/>
      <c r="Y42" s="23"/>
      <c r="Z42" s="23"/>
      <c r="AA42" s="23"/>
      <c r="AB42" s="23"/>
      <c r="AC42" s="23"/>
      <c r="AD42" s="23"/>
      <c r="AE42" s="23"/>
      <c r="AF42" s="23"/>
      <c r="AG42" s="23"/>
      <c r="AH42" s="23"/>
      <c r="AI42" s="23"/>
      <c r="AJ42" s="23"/>
      <c r="AK42" s="8"/>
      <c r="AL42" s="8"/>
      <c r="AM42" s="8"/>
      <c r="AN42" s="8"/>
      <c r="AO42" s="8"/>
      <c r="AP42" s="8"/>
      <c r="AQ42" s="8"/>
      <c r="AR42" s="8"/>
      <c r="AS42" s="8"/>
      <c r="AT42" s="5"/>
      <c r="AU42" s="5"/>
      <c r="AV42" s="5"/>
      <c r="AW42" s="5"/>
      <c r="AX42" s="5"/>
      <c r="AY42" s="5"/>
      <c r="AZ42" s="5"/>
      <c r="BA42" s="5"/>
      <c r="BB42" s="385"/>
      <c r="BC42" s="5"/>
      <c r="BD42" s="5"/>
      <c r="BE42" s="5"/>
      <c r="BF42" s="6"/>
      <c r="BH42" s="5"/>
      <c r="BI42" s="6"/>
    </row>
    <row r="43" spans="1:61" ht="16.5" customHeight="1" thickBot="1" x14ac:dyDescent="0.45">
      <c r="A43" s="381"/>
      <c r="B43" s="13" t="s">
        <v>80</v>
      </c>
      <c r="C43" s="5"/>
      <c r="D43" s="17"/>
      <c r="E43" s="5"/>
      <c r="F43" s="5"/>
      <c r="G43" s="5"/>
      <c r="H43" s="5"/>
      <c r="I43" s="5"/>
      <c r="J43" s="5"/>
      <c r="K43" s="5"/>
      <c r="L43" s="5"/>
      <c r="M43" s="5"/>
      <c r="N43" s="5"/>
      <c r="O43" s="5"/>
      <c r="P43" s="5"/>
      <c r="Q43" s="5"/>
      <c r="R43" s="140"/>
      <c r="S43" s="140"/>
      <c r="T43" s="5"/>
      <c r="U43" s="21"/>
      <c r="V43" s="5"/>
      <c r="W43" s="5"/>
      <c r="X43" s="5"/>
      <c r="Y43" s="5"/>
      <c r="Z43" s="18"/>
      <c r="AA43" s="18"/>
      <c r="AB43" s="18"/>
      <c r="AC43" s="18"/>
      <c r="AD43" s="5"/>
      <c r="AE43" s="5"/>
      <c r="AF43" s="5"/>
      <c r="AG43" s="5"/>
      <c r="AH43" s="19"/>
      <c r="AI43" s="24"/>
      <c r="AJ43" s="24"/>
      <c r="AK43" s="24"/>
      <c r="AL43" s="24"/>
      <c r="AM43" s="24"/>
      <c r="AN43" s="25"/>
      <c r="AO43" s="25"/>
      <c r="AP43" s="25"/>
      <c r="AQ43" s="25"/>
      <c r="AR43" s="5"/>
      <c r="AS43" s="26"/>
      <c r="AT43" s="26" t="s">
        <v>83</v>
      </c>
      <c r="AU43" s="26"/>
      <c r="AV43" s="26"/>
      <c r="AW43" s="26"/>
      <c r="AX43" s="26"/>
      <c r="AY43" s="16"/>
      <c r="AZ43" s="27"/>
      <c r="BA43" s="27"/>
      <c r="BB43" s="391"/>
      <c r="BC43" s="737" t="s">
        <v>451</v>
      </c>
      <c r="BD43" s="27"/>
      <c r="BE43" s="27"/>
      <c r="BF43" s="27"/>
      <c r="BH43" s="27"/>
      <c r="BI43" s="27"/>
    </row>
    <row r="44" spans="1:61" ht="16.5" customHeight="1" thickBot="1" x14ac:dyDescent="0.45">
      <c r="A44" s="381"/>
      <c r="B44" s="13"/>
      <c r="C44" s="777"/>
      <c r="D44" s="778"/>
      <c r="E44" s="778"/>
      <c r="F44" s="779"/>
      <c r="G44" s="751" t="s">
        <v>59</v>
      </c>
      <c r="H44" s="751"/>
      <c r="I44" s="751"/>
      <c r="J44" s="751" t="s">
        <v>20</v>
      </c>
      <c r="K44" s="751"/>
      <c r="L44" s="751"/>
      <c r="M44" s="751" t="s">
        <v>21</v>
      </c>
      <c r="N44" s="751"/>
      <c r="O44" s="751"/>
      <c r="P44" s="751" t="s">
        <v>22</v>
      </c>
      <c r="Q44" s="751"/>
      <c r="R44" s="751"/>
      <c r="S44" s="751" t="s">
        <v>23</v>
      </c>
      <c r="T44" s="751"/>
      <c r="U44" s="751"/>
      <c r="V44" s="751" t="s">
        <v>24</v>
      </c>
      <c r="W44" s="751"/>
      <c r="X44" s="751"/>
      <c r="Y44" s="751" t="s">
        <v>60</v>
      </c>
      <c r="Z44" s="751"/>
      <c r="AA44" s="751"/>
      <c r="AB44" s="751" t="s">
        <v>28</v>
      </c>
      <c r="AC44" s="751"/>
      <c r="AD44" s="751"/>
      <c r="AE44" s="751" t="s">
        <v>29</v>
      </c>
      <c r="AF44" s="751"/>
      <c r="AG44" s="759"/>
      <c r="AH44" s="751" t="s">
        <v>25</v>
      </c>
      <c r="AI44" s="751"/>
      <c r="AJ44" s="751"/>
      <c r="AK44" s="751" t="s">
        <v>26</v>
      </c>
      <c r="AL44" s="751"/>
      <c r="AM44" s="751"/>
      <c r="AN44" s="751" t="s">
        <v>27</v>
      </c>
      <c r="AO44" s="751"/>
      <c r="AP44" s="759"/>
      <c r="AQ44" s="777" t="s">
        <v>61</v>
      </c>
      <c r="AR44" s="778"/>
      <c r="AS44" s="778"/>
      <c r="AT44" s="779"/>
      <c r="AU44" s="26"/>
      <c r="AV44" s="768" t="s">
        <v>11</v>
      </c>
      <c r="AW44" s="769"/>
      <c r="AX44" s="769"/>
      <c r="AY44" s="769"/>
      <c r="AZ44" s="769"/>
      <c r="BA44" s="770"/>
      <c r="BB44" s="391"/>
      <c r="BC44" s="737"/>
      <c r="BD44" s="27"/>
      <c r="BE44" s="27"/>
      <c r="BF44" s="27"/>
      <c r="BH44" s="27"/>
      <c r="BI44" s="27"/>
    </row>
    <row r="45" spans="1:61" ht="29.25" customHeight="1" thickBot="1" x14ac:dyDescent="0.45">
      <c r="A45" s="381"/>
      <c r="B45" s="13"/>
      <c r="C45" s="775" t="s">
        <v>81</v>
      </c>
      <c r="D45" s="776"/>
      <c r="E45" s="776"/>
      <c r="F45" s="776"/>
      <c r="G45" s="771">
        <v>0.5</v>
      </c>
      <c r="H45" s="772"/>
      <c r="I45" s="41" t="s">
        <v>82</v>
      </c>
      <c r="J45" s="771">
        <v>0.5</v>
      </c>
      <c r="K45" s="772"/>
      <c r="L45" s="41" t="s">
        <v>82</v>
      </c>
      <c r="M45" s="771">
        <v>0.5</v>
      </c>
      <c r="N45" s="772"/>
      <c r="O45" s="41" t="s">
        <v>82</v>
      </c>
      <c r="P45" s="771">
        <v>0.5</v>
      </c>
      <c r="Q45" s="772"/>
      <c r="R45" s="41" t="s">
        <v>82</v>
      </c>
      <c r="S45" s="771">
        <v>0.5</v>
      </c>
      <c r="T45" s="772"/>
      <c r="U45" s="41" t="s">
        <v>82</v>
      </c>
      <c r="V45" s="771">
        <v>0.5</v>
      </c>
      <c r="W45" s="772"/>
      <c r="X45" s="41" t="s">
        <v>82</v>
      </c>
      <c r="Y45" s="771">
        <v>1</v>
      </c>
      <c r="Z45" s="772"/>
      <c r="AA45" s="41" t="s">
        <v>82</v>
      </c>
      <c r="AB45" s="771">
        <v>0.5</v>
      </c>
      <c r="AC45" s="772"/>
      <c r="AD45" s="41" t="s">
        <v>82</v>
      </c>
      <c r="AE45" s="771">
        <v>1</v>
      </c>
      <c r="AF45" s="772"/>
      <c r="AG45" s="41" t="s">
        <v>82</v>
      </c>
      <c r="AH45" s="771">
        <v>0.5</v>
      </c>
      <c r="AI45" s="772"/>
      <c r="AJ45" s="41" t="s">
        <v>82</v>
      </c>
      <c r="AK45" s="771">
        <v>0.5</v>
      </c>
      <c r="AL45" s="772"/>
      <c r="AM45" s="41" t="s">
        <v>82</v>
      </c>
      <c r="AN45" s="771">
        <v>0.5</v>
      </c>
      <c r="AO45" s="772"/>
      <c r="AP45" s="43" t="s">
        <v>82</v>
      </c>
      <c r="AQ45" s="773">
        <f>IF(G45="","",ROUNDDOWN(AVERAGE(G45:AP45)*2,0)/2)</f>
        <v>0.5</v>
      </c>
      <c r="AR45" s="774"/>
      <c r="AS45" s="774"/>
      <c r="AT45" s="44" t="s">
        <v>82</v>
      </c>
      <c r="AU45" s="26"/>
      <c r="AV45" s="755">
        <f>IF(AQ45="","",AQ45*409000)</f>
        <v>204500</v>
      </c>
      <c r="AW45" s="756"/>
      <c r="AX45" s="756"/>
      <c r="AY45" s="756"/>
      <c r="AZ45" s="756"/>
      <c r="BA45" s="40" t="s">
        <v>9</v>
      </c>
      <c r="BB45" s="391"/>
      <c r="BC45" s="737"/>
      <c r="BD45" s="27"/>
      <c r="BE45" s="27"/>
      <c r="BF45" s="27"/>
      <c r="BH45" s="27"/>
      <c r="BI45" s="27"/>
    </row>
    <row r="46" spans="1:61" ht="18" customHeight="1" x14ac:dyDescent="0.15">
      <c r="A46" s="381"/>
      <c r="B46" s="13"/>
      <c r="C46" s="5"/>
      <c r="D46" s="17"/>
      <c r="E46" s="5"/>
      <c r="F46" s="5"/>
      <c r="G46" s="5"/>
      <c r="H46" s="5"/>
      <c r="I46" s="5"/>
      <c r="J46" s="5"/>
      <c r="K46" s="5"/>
      <c r="L46" s="5"/>
      <c r="M46" s="5"/>
      <c r="N46" s="5"/>
      <c r="O46" s="5"/>
      <c r="P46" s="5"/>
      <c r="Q46" s="5"/>
      <c r="R46" s="140"/>
      <c r="S46" s="140"/>
      <c r="T46" s="5"/>
      <c r="U46" s="21"/>
      <c r="V46" s="5"/>
      <c r="W46" s="5"/>
      <c r="X46" s="5"/>
      <c r="Y46" s="5"/>
      <c r="Z46" s="18"/>
      <c r="AA46" s="18"/>
      <c r="AB46" s="18"/>
      <c r="AC46" s="18"/>
      <c r="AD46" s="5"/>
      <c r="AE46" s="5"/>
      <c r="AF46" s="5"/>
      <c r="AG46" s="5"/>
      <c r="AH46" s="19"/>
      <c r="AI46" s="24"/>
      <c r="AJ46" s="24"/>
      <c r="AK46" s="24"/>
      <c r="AL46" s="24"/>
      <c r="AM46" s="24"/>
      <c r="AN46" s="25"/>
      <c r="AO46" s="25"/>
      <c r="AP46" s="25"/>
      <c r="AQ46" s="25"/>
      <c r="AR46" s="5"/>
      <c r="AS46" s="14"/>
      <c r="AT46" s="26"/>
      <c r="AU46" s="26"/>
      <c r="AV46" s="26"/>
      <c r="AW46" s="26"/>
      <c r="AX46" s="26"/>
      <c r="AY46" s="16"/>
      <c r="AZ46" s="27"/>
      <c r="BA46" s="27"/>
      <c r="BB46" s="391"/>
      <c r="BC46" s="419"/>
      <c r="BD46" s="27"/>
      <c r="BE46" s="27"/>
      <c r="BF46" s="27"/>
      <c r="BH46" s="27"/>
      <c r="BI46" s="27"/>
    </row>
    <row r="47" spans="1:61" ht="16.5" customHeight="1" thickBot="1" x14ac:dyDescent="0.2">
      <c r="A47" s="381"/>
      <c r="B47" s="13" t="s">
        <v>84</v>
      </c>
      <c r="C47" s="5"/>
      <c r="D47" s="17"/>
      <c r="E47" s="5"/>
      <c r="F47" s="5"/>
      <c r="G47" s="5"/>
      <c r="H47" s="5"/>
      <c r="I47" s="5"/>
      <c r="J47" s="5"/>
      <c r="K47" s="5"/>
      <c r="L47" s="5"/>
      <c r="M47" s="5"/>
      <c r="N47" s="5"/>
      <c r="O47" s="5"/>
      <c r="P47" s="5"/>
      <c r="Q47" s="5"/>
      <c r="R47" s="140"/>
      <c r="S47" s="140"/>
      <c r="T47" s="5"/>
      <c r="U47" s="21"/>
      <c r="V47" s="5"/>
      <c r="W47" s="5"/>
      <c r="X47" s="5"/>
      <c r="Y47" s="5"/>
      <c r="Z47" s="18"/>
      <c r="AA47" s="18"/>
      <c r="AB47" s="18"/>
      <c r="AC47" s="18"/>
      <c r="AD47" s="5"/>
      <c r="AE47" s="5"/>
      <c r="AF47" s="5"/>
      <c r="AG47" s="5"/>
      <c r="AH47" s="19"/>
      <c r="AI47" s="24"/>
      <c r="AJ47" s="24"/>
      <c r="AK47" s="24"/>
      <c r="AL47" s="24"/>
      <c r="AM47" s="24"/>
      <c r="AN47" s="25"/>
      <c r="AO47" s="25"/>
      <c r="AP47" s="25"/>
      <c r="AQ47" s="25"/>
      <c r="AR47" s="5"/>
      <c r="AS47" s="14"/>
      <c r="AT47" s="26" t="s">
        <v>83</v>
      </c>
      <c r="AU47" s="26"/>
      <c r="AV47" s="26"/>
      <c r="AW47" s="26"/>
      <c r="AX47" s="26"/>
      <c r="AY47" s="16"/>
      <c r="AZ47" s="27"/>
      <c r="BA47" s="27"/>
      <c r="BB47" s="391"/>
      <c r="BC47" s="737" t="s">
        <v>452</v>
      </c>
      <c r="BD47" s="27"/>
      <c r="BE47" s="27"/>
      <c r="BF47" s="27"/>
      <c r="BH47" s="27"/>
      <c r="BI47" s="27"/>
    </row>
    <row r="48" spans="1:61" ht="16.5" customHeight="1" thickBot="1" x14ac:dyDescent="0.45">
      <c r="A48" s="381"/>
      <c r="B48" s="13"/>
      <c r="C48" s="777"/>
      <c r="D48" s="778"/>
      <c r="E48" s="778"/>
      <c r="F48" s="779"/>
      <c r="G48" s="751" t="s">
        <v>59</v>
      </c>
      <c r="H48" s="751"/>
      <c r="I48" s="751"/>
      <c r="J48" s="751" t="s">
        <v>20</v>
      </c>
      <c r="K48" s="751"/>
      <c r="L48" s="751"/>
      <c r="M48" s="751" t="s">
        <v>21</v>
      </c>
      <c r="N48" s="751"/>
      <c r="O48" s="751"/>
      <c r="P48" s="751" t="s">
        <v>22</v>
      </c>
      <c r="Q48" s="751"/>
      <c r="R48" s="751"/>
      <c r="S48" s="751" t="s">
        <v>23</v>
      </c>
      <c r="T48" s="751"/>
      <c r="U48" s="751"/>
      <c r="V48" s="751" t="s">
        <v>24</v>
      </c>
      <c r="W48" s="751"/>
      <c r="X48" s="751"/>
      <c r="Y48" s="751" t="s">
        <v>60</v>
      </c>
      <c r="Z48" s="751"/>
      <c r="AA48" s="751"/>
      <c r="AB48" s="751" t="s">
        <v>28</v>
      </c>
      <c r="AC48" s="751"/>
      <c r="AD48" s="751"/>
      <c r="AE48" s="751" t="s">
        <v>29</v>
      </c>
      <c r="AF48" s="751"/>
      <c r="AG48" s="759"/>
      <c r="AH48" s="751" t="s">
        <v>25</v>
      </c>
      <c r="AI48" s="751"/>
      <c r="AJ48" s="751"/>
      <c r="AK48" s="751" t="s">
        <v>26</v>
      </c>
      <c r="AL48" s="751"/>
      <c r="AM48" s="751"/>
      <c r="AN48" s="751" t="s">
        <v>27</v>
      </c>
      <c r="AO48" s="751"/>
      <c r="AP48" s="759"/>
      <c r="AQ48" s="777" t="s">
        <v>61</v>
      </c>
      <c r="AR48" s="778"/>
      <c r="AS48" s="778"/>
      <c r="AT48" s="779"/>
      <c r="AU48" s="26"/>
      <c r="AV48" s="768" t="s">
        <v>11</v>
      </c>
      <c r="AW48" s="769"/>
      <c r="AX48" s="769"/>
      <c r="AY48" s="769"/>
      <c r="AZ48" s="769"/>
      <c r="BA48" s="770"/>
      <c r="BB48" s="391"/>
      <c r="BC48" s="737"/>
      <c r="BD48" s="27"/>
      <c r="BE48" s="27"/>
      <c r="BF48" s="27"/>
      <c r="BH48" s="27"/>
      <c r="BI48" s="27"/>
    </row>
    <row r="49" spans="1:61" ht="29.25" customHeight="1" thickBot="1" x14ac:dyDescent="0.45">
      <c r="A49" s="381"/>
      <c r="B49" s="13"/>
      <c r="C49" s="775" t="s">
        <v>81</v>
      </c>
      <c r="D49" s="776"/>
      <c r="E49" s="776"/>
      <c r="F49" s="776"/>
      <c r="G49" s="771">
        <v>0.5</v>
      </c>
      <c r="H49" s="772"/>
      <c r="I49" s="41" t="s">
        <v>82</v>
      </c>
      <c r="J49" s="771">
        <v>0.5</v>
      </c>
      <c r="K49" s="772"/>
      <c r="L49" s="41" t="s">
        <v>82</v>
      </c>
      <c r="M49" s="771">
        <v>0.5</v>
      </c>
      <c r="N49" s="772"/>
      <c r="O49" s="41" t="s">
        <v>82</v>
      </c>
      <c r="P49" s="771">
        <v>0.5</v>
      </c>
      <c r="Q49" s="772"/>
      <c r="R49" s="41" t="s">
        <v>82</v>
      </c>
      <c r="S49" s="771">
        <v>0.5</v>
      </c>
      <c r="T49" s="772"/>
      <c r="U49" s="41" t="s">
        <v>82</v>
      </c>
      <c r="V49" s="771">
        <v>0.5</v>
      </c>
      <c r="W49" s="772"/>
      <c r="X49" s="41" t="s">
        <v>82</v>
      </c>
      <c r="Y49" s="771">
        <v>0.5</v>
      </c>
      <c r="Z49" s="772"/>
      <c r="AA49" s="41" t="s">
        <v>82</v>
      </c>
      <c r="AB49" s="771">
        <v>0.5</v>
      </c>
      <c r="AC49" s="772"/>
      <c r="AD49" s="41" t="s">
        <v>82</v>
      </c>
      <c r="AE49" s="771">
        <v>0.5</v>
      </c>
      <c r="AF49" s="772"/>
      <c r="AG49" s="41" t="s">
        <v>82</v>
      </c>
      <c r="AH49" s="771">
        <v>0.5</v>
      </c>
      <c r="AI49" s="772"/>
      <c r="AJ49" s="41" t="s">
        <v>82</v>
      </c>
      <c r="AK49" s="771">
        <v>0.5</v>
      </c>
      <c r="AL49" s="772"/>
      <c r="AM49" s="41" t="s">
        <v>82</v>
      </c>
      <c r="AN49" s="771">
        <v>0.5</v>
      </c>
      <c r="AO49" s="772"/>
      <c r="AP49" s="43" t="s">
        <v>82</v>
      </c>
      <c r="AQ49" s="773">
        <f>IF(G49="","",ROUNDDOWN(AVERAGE(G49:AP49)*2,0)/2)</f>
        <v>0.5</v>
      </c>
      <c r="AR49" s="774"/>
      <c r="AS49" s="774"/>
      <c r="AT49" s="44" t="s">
        <v>82</v>
      </c>
      <c r="AU49" s="26"/>
      <c r="AV49" s="755">
        <f>IF(AQ49="","",AQ49*184000)</f>
        <v>92000</v>
      </c>
      <c r="AW49" s="756"/>
      <c r="AX49" s="756"/>
      <c r="AY49" s="756"/>
      <c r="AZ49" s="756"/>
      <c r="BA49" s="40" t="s">
        <v>9</v>
      </c>
      <c r="BB49" s="391"/>
      <c r="BC49" s="737"/>
      <c r="BD49" s="27"/>
      <c r="BE49" s="27"/>
      <c r="BF49" s="27"/>
      <c r="BH49" s="27"/>
      <c r="BI49" s="27"/>
    </row>
    <row r="50" spans="1:61" ht="18" customHeight="1" x14ac:dyDescent="0.15">
      <c r="A50" s="392"/>
      <c r="B50" s="393"/>
      <c r="C50" s="394"/>
      <c r="D50" s="395"/>
      <c r="E50" s="394"/>
      <c r="F50" s="394"/>
      <c r="G50" s="394"/>
      <c r="H50" s="394"/>
      <c r="I50" s="394"/>
      <c r="J50" s="394"/>
      <c r="K50" s="394"/>
      <c r="L50" s="394"/>
      <c r="M50" s="394"/>
      <c r="N50" s="394"/>
      <c r="O50" s="394"/>
      <c r="P50" s="394"/>
      <c r="Q50" s="394"/>
      <c r="R50" s="396"/>
      <c r="S50" s="396"/>
      <c r="T50" s="394"/>
      <c r="U50" s="397"/>
      <c r="V50" s="394"/>
      <c r="W50" s="394"/>
      <c r="X50" s="394"/>
      <c r="Y50" s="394"/>
      <c r="Z50" s="398"/>
      <c r="AA50" s="398"/>
      <c r="AB50" s="398"/>
      <c r="AC50" s="398"/>
      <c r="AD50" s="394"/>
      <c r="AE50" s="394"/>
      <c r="AF50" s="394"/>
      <c r="AG50" s="394"/>
      <c r="AH50" s="399"/>
      <c r="AI50" s="400"/>
      <c r="AJ50" s="400"/>
      <c r="AK50" s="400"/>
      <c r="AL50" s="400"/>
      <c r="AM50" s="400"/>
      <c r="AN50" s="401"/>
      <c r="AO50" s="401"/>
      <c r="AP50" s="401"/>
      <c r="AQ50" s="401"/>
      <c r="AR50" s="394"/>
      <c r="AS50" s="402"/>
      <c r="AT50" s="403"/>
      <c r="AU50" s="403"/>
      <c r="AV50" s="403"/>
      <c r="AW50" s="403"/>
      <c r="AX50" s="403"/>
      <c r="AY50" s="404"/>
      <c r="AZ50" s="405"/>
      <c r="BA50" s="405"/>
      <c r="BB50" s="406"/>
      <c r="BC50" s="737"/>
      <c r="BD50" s="27"/>
      <c r="BE50" s="27"/>
      <c r="BF50" s="27"/>
      <c r="BH50" s="27"/>
      <c r="BI50" s="27"/>
    </row>
    <row r="51" spans="1:61" ht="18" customHeight="1" x14ac:dyDescent="0.15">
      <c r="A51" s="375"/>
      <c r="B51" s="407"/>
      <c r="C51" s="376"/>
      <c r="D51" s="408"/>
      <c r="E51" s="376"/>
      <c r="F51" s="376"/>
      <c r="G51" s="376"/>
      <c r="H51" s="376"/>
      <c r="I51" s="376"/>
      <c r="J51" s="376"/>
      <c r="K51" s="376"/>
      <c r="L51" s="376"/>
      <c r="M51" s="376"/>
      <c r="N51" s="376"/>
      <c r="O51" s="376"/>
      <c r="P51" s="376"/>
      <c r="Q51" s="376"/>
      <c r="R51" s="317"/>
      <c r="S51" s="317"/>
      <c r="T51" s="376"/>
      <c r="U51" s="409"/>
      <c r="V51" s="376"/>
      <c r="W51" s="376"/>
      <c r="X51" s="376"/>
      <c r="Y51" s="376"/>
      <c r="Z51" s="410"/>
      <c r="AA51" s="410"/>
      <c r="AB51" s="410"/>
      <c r="AC51" s="410"/>
      <c r="AD51" s="376"/>
      <c r="AE51" s="376"/>
      <c r="AF51" s="376"/>
      <c r="AG51" s="376"/>
      <c r="AH51" s="411"/>
      <c r="AI51" s="412"/>
      <c r="AJ51" s="412"/>
      <c r="AK51" s="412"/>
      <c r="AL51" s="412"/>
      <c r="AM51" s="412"/>
      <c r="AN51" s="413"/>
      <c r="AO51" s="413"/>
      <c r="AP51" s="413"/>
      <c r="AQ51" s="413"/>
      <c r="AR51" s="376"/>
      <c r="AS51" s="414"/>
      <c r="AT51" s="415"/>
      <c r="AU51" s="415"/>
      <c r="AV51" s="415"/>
      <c r="AW51" s="415"/>
      <c r="AX51" s="415"/>
      <c r="AY51" s="416"/>
      <c r="AZ51" s="417"/>
      <c r="BA51" s="417"/>
      <c r="BB51" s="378" t="s">
        <v>346</v>
      </c>
      <c r="BC51" s="420"/>
      <c r="BD51" s="27"/>
      <c r="BE51" s="27"/>
      <c r="BF51" s="27"/>
      <c r="BH51" s="27"/>
      <c r="BI51" s="27"/>
    </row>
    <row r="52" spans="1:61" ht="16.5" customHeight="1" x14ac:dyDescent="0.15">
      <c r="A52" s="381"/>
      <c r="B52" s="13" t="s">
        <v>86</v>
      </c>
      <c r="C52" s="5"/>
      <c r="D52" s="17"/>
      <c r="E52" s="5"/>
      <c r="F52" s="5"/>
      <c r="G52" s="5"/>
      <c r="H52" s="5"/>
      <c r="I52" s="5"/>
      <c r="J52" s="5"/>
      <c r="K52" s="5"/>
      <c r="L52" s="5"/>
      <c r="M52" s="5"/>
      <c r="N52" s="5"/>
      <c r="O52" s="5"/>
      <c r="P52" s="5"/>
      <c r="Q52" s="5"/>
      <c r="R52" s="140"/>
      <c r="S52" s="140"/>
      <c r="T52" s="5"/>
      <c r="U52" s="21"/>
      <c r="V52" s="5"/>
      <c r="W52" s="5"/>
      <c r="X52" s="5"/>
      <c r="Y52" s="5"/>
      <c r="Z52" s="18"/>
      <c r="AA52" s="18"/>
      <c r="AB52" s="18"/>
      <c r="AC52" s="18"/>
      <c r="AD52" s="5"/>
      <c r="AE52" s="5"/>
      <c r="AF52" s="5"/>
      <c r="AG52" s="5"/>
      <c r="AH52" s="19"/>
      <c r="AI52" s="24"/>
      <c r="AJ52" s="24"/>
      <c r="AK52" s="24"/>
      <c r="AL52" s="24"/>
      <c r="AM52" s="24"/>
      <c r="AN52" s="25"/>
      <c r="AO52" s="25"/>
      <c r="AP52" s="25"/>
      <c r="AQ52" s="25"/>
      <c r="AR52" s="5"/>
      <c r="AS52" s="14"/>
      <c r="AT52" s="26"/>
      <c r="AU52" s="26"/>
      <c r="AV52" s="26"/>
      <c r="AW52" s="26"/>
      <c r="AX52" s="26"/>
      <c r="AY52" s="16"/>
      <c r="AZ52" s="27"/>
      <c r="BA52" s="27"/>
      <c r="BB52" s="391"/>
      <c r="BC52" s="737" t="s">
        <v>453</v>
      </c>
      <c r="BD52" s="27"/>
      <c r="BE52" s="27"/>
      <c r="BF52" s="27"/>
      <c r="BH52" s="27"/>
      <c r="BI52" s="27"/>
    </row>
    <row r="53" spans="1:61" ht="29.25" customHeight="1" x14ac:dyDescent="0.15">
      <c r="A53" s="381"/>
      <c r="B53" s="13"/>
      <c r="C53" s="760" t="s">
        <v>87</v>
      </c>
      <c r="D53" s="761"/>
      <c r="E53" s="761"/>
      <c r="F53" s="761"/>
      <c r="G53" s="761"/>
      <c r="H53" s="761"/>
      <c r="I53" s="762"/>
      <c r="J53" s="749">
        <v>56</v>
      </c>
      <c r="K53" s="750"/>
      <c r="L53" s="750"/>
      <c r="M53" s="750"/>
      <c r="N53" s="750"/>
      <c r="O53" s="316" t="s">
        <v>31</v>
      </c>
      <c r="P53" s="5"/>
      <c r="Q53" s="5"/>
      <c r="R53" s="140"/>
      <c r="S53" s="140"/>
      <c r="T53" s="5"/>
      <c r="U53" s="21"/>
      <c r="V53" s="5"/>
      <c r="W53" s="5"/>
      <c r="X53" s="5"/>
      <c r="Y53" s="5"/>
      <c r="Z53" s="18"/>
      <c r="AA53" s="18"/>
      <c r="AB53" s="18"/>
      <c r="AC53" s="18"/>
      <c r="AD53" s="5"/>
      <c r="AE53" s="5"/>
      <c r="AF53" s="5"/>
      <c r="AG53" s="5"/>
      <c r="AH53" s="19"/>
      <c r="AI53" s="24"/>
      <c r="AJ53" s="24"/>
      <c r="AK53" s="24"/>
      <c r="AL53" s="24"/>
      <c r="AM53" s="24"/>
      <c r="AN53" s="25"/>
      <c r="AO53" s="25"/>
      <c r="AP53" s="25"/>
      <c r="AQ53" s="25"/>
      <c r="AR53" s="5"/>
      <c r="AS53" s="14"/>
      <c r="AT53" s="26"/>
      <c r="AU53" s="26"/>
      <c r="AV53" s="26"/>
      <c r="AW53" s="26"/>
      <c r="AX53" s="26"/>
      <c r="AY53" s="16"/>
      <c r="AZ53" s="27"/>
      <c r="BA53" s="27"/>
      <c r="BB53" s="391"/>
      <c r="BC53" s="737"/>
      <c r="BD53" s="27"/>
      <c r="BE53" s="27"/>
      <c r="BF53" s="27"/>
      <c r="BH53" s="27"/>
      <c r="BI53" s="27"/>
    </row>
    <row r="54" spans="1:61" ht="12" customHeight="1" thickBot="1" x14ac:dyDescent="0.2">
      <c r="A54" s="381"/>
      <c r="B54" s="13"/>
      <c r="C54" s="760" t="s">
        <v>88</v>
      </c>
      <c r="D54" s="761"/>
      <c r="E54" s="761"/>
      <c r="F54" s="761"/>
      <c r="G54" s="761"/>
      <c r="H54" s="761"/>
      <c r="I54" s="762"/>
      <c r="J54" s="592">
        <f>J28</f>
        <v>57</v>
      </c>
      <c r="K54" s="593"/>
      <c r="L54" s="593"/>
      <c r="M54" s="593"/>
      <c r="N54" s="593"/>
      <c r="O54" s="766" t="s">
        <v>31</v>
      </c>
      <c r="P54" s="5"/>
      <c r="Q54" s="5"/>
      <c r="R54" s="140"/>
      <c r="S54" s="140"/>
      <c r="T54" s="5"/>
      <c r="U54" s="21"/>
      <c r="V54" s="5"/>
      <c r="W54" s="5"/>
      <c r="X54" s="5"/>
      <c r="Y54" s="5"/>
      <c r="Z54" s="18"/>
      <c r="AA54" s="18"/>
      <c r="AB54" s="18"/>
      <c r="AC54" s="18"/>
      <c r="AD54" s="5"/>
      <c r="AE54" s="5"/>
      <c r="AF54" s="5"/>
      <c r="AG54" s="5"/>
      <c r="AH54" s="19"/>
      <c r="AI54" s="24"/>
      <c r="AJ54" s="24"/>
      <c r="AK54" s="24"/>
      <c r="AL54" s="24"/>
      <c r="AM54" s="24"/>
      <c r="AN54" s="25"/>
      <c r="AO54" s="25"/>
      <c r="AP54" s="25"/>
      <c r="AQ54" s="25"/>
      <c r="AR54" s="5"/>
      <c r="AS54" s="14"/>
      <c r="AT54" s="26"/>
      <c r="AU54" s="26"/>
      <c r="AV54" s="26"/>
      <c r="AW54" s="26"/>
      <c r="AX54" s="26"/>
      <c r="AY54" s="16"/>
      <c r="AZ54" s="27"/>
      <c r="BA54" s="27"/>
      <c r="BB54" s="391"/>
      <c r="BC54" s="737"/>
      <c r="BD54" s="27"/>
      <c r="BE54" s="27"/>
      <c r="BF54" s="27"/>
      <c r="BH54" s="27"/>
      <c r="BI54" s="27"/>
    </row>
    <row r="55" spans="1:61" ht="18" customHeight="1" thickBot="1" x14ac:dyDescent="0.2">
      <c r="A55" s="381"/>
      <c r="B55" s="13"/>
      <c r="C55" s="763"/>
      <c r="D55" s="764"/>
      <c r="E55" s="764"/>
      <c r="F55" s="764"/>
      <c r="G55" s="764"/>
      <c r="H55" s="764"/>
      <c r="I55" s="765"/>
      <c r="J55" s="657"/>
      <c r="K55" s="658"/>
      <c r="L55" s="658"/>
      <c r="M55" s="658"/>
      <c r="N55" s="658"/>
      <c r="O55" s="767"/>
      <c r="P55" s="5"/>
      <c r="Q55" s="5"/>
      <c r="R55" s="140"/>
      <c r="S55" s="140"/>
      <c r="T55" s="5"/>
      <c r="U55" s="21"/>
      <c r="V55" s="5"/>
      <c r="W55" s="5"/>
      <c r="X55" s="5"/>
      <c r="Y55" s="5"/>
      <c r="Z55" s="18"/>
      <c r="AA55" s="18"/>
      <c r="AB55" s="18"/>
      <c r="AC55" s="18"/>
      <c r="AD55" s="5"/>
      <c r="AE55" s="5"/>
      <c r="AF55" s="5"/>
      <c r="AG55" s="5"/>
      <c r="AH55" s="19"/>
      <c r="AI55" s="24"/>
      <c r="AJ55" s="24"/>
      <c r="AK55" s="24"/>
      <c r="AL55" s="24"/>
      <c r="AM55" s="24"/>
      <c r="AN55" s="25"/>
      <c r="AO55" s="25"/>
      <c r="AP55" s="25"/>
      <c r="AQ55" s="25"/>
      <c r="AR55" s="5"/>
      <c r="AS55" s="14"/>
      <c r="AT55" s="26"/>
      <c r="AU55" s="26"/>
      <c r="AV55" s="768" t="s">
        <v>11</v>
      </c>
      <c r="AW55" s="769"/>
      <c r="AX55" s="769"/>
      <c r="AY55" s="769"/>
      <c r="AZ55" s="769"/>
      <c r="BA55" s="770"/>
      <c r="BB55" s="391"/>
      <c r="BC55" s="737"/>
      <c r="BD55" s="27"/>
      <c r="BE55" s="27"/>
      <c r="BF55" s="27"/>
      <c r="BH55" s="27"/>
      <c r="BI55" s="27"/>
    </row>
    <row r="56" spans="1:61" ht="29.25" customHeight="1" thickBot="1" x14ac:dyDescent="0.2">
      <c r="A56" s="381"/>
      <c r="B56" s="13"/>
      <c r="C56" s="752" t="s">
        <v>99</v>
      </c>
      <c r="D56" s="752"/>
      <c r="E56" s="752"/>
      <c r="F56" s="752"/>
      <c r="G56" s="752"/>
      <c r="H56" s="752"/>
      <c r="I56" s="752"/>
      <c r="J56" s="753">
        <f>IF(AQ19="","",MAX(AQ19:AS23))</f>
        <v>295</v>
      </c>
      <c r="K56" s="754"/>
      <c r="L56" s="754"/>
      <c r="M56" s="754"/>
      <c r="N56" s="754"/>
      <c r="O56" s="42" t="s">
        <v>2</v>
      </c>
      <c r="P56" s="5"/>
      <c r="Q56" s="5"/>
      <c r="R56" s="140"/>
      <c r="S56" s="140"/>
      <c r="T56" s="5"/>
      <c r="U56" s="21"/>
      <c r="V56" s="5"/>
      <c r="W56" s="5"/>
      <c r="X56" s="5"/>
      <c r="Y56" s="5"/>
      <c r="Z56" s="18"/>
      <c r="AA56" s="18"/>
      <c r="AB56" s="18"/>
      <c r="AC56" s="18"/>
      <c r="AD56" s="5"/>
      <c r="AE56" s="5"/>
      <c r="AF56" s="5"/>
      <c r="AG56" s="5"/>
      <c r="AH56" s="19"/>
      <c r="AI56" s="24"/>
      <c r="AJ56" s="24"/>
      <c r="AK56" s="24"/>
      <c r="AL56" s="24"/>
      <c r="AM56" s="24"/>
      <c r="AN56" s="25"/>
      <c r="AO56" s="25"/>
      <c r="AP56" s="25"/>
      <c r="AQ56" s="25"/>
      <c r="AR56" s="5"/>
      <c r="AS56" s="14"/>
      <c r="AT56" s="26"/>
      <c r="AU56" s="26"/>
      <c r="AV56" s="755">
        <f>IF(J53="","",IF(J56="","",IF(J53&lt;20,0,IF(J54&gt;=20,0,IF(J56&gt;=250,1001000,IF(J56&gt;=200,198000,0))))))</f>
        <v>0</v>
      </c>
      <c r="AW56" s="756"/>
      <c r="AX56" s="756"/>
      <c r="AY56" s="756"/>
      <c r="AZ56" s="756"/>
      <c r="BA56" s="40" t="s">
        <v>9</v>
      </c>
      <c r="BB56" s="391"/>
      <c r="BC56" s="737"/>
      <c r="BD56" s="27"/>
      <c r="BE56" s="27"/>
      <c r="BF56" s="27"/>
      <c r="BH56" s="27"/>
      <c r="BI56" s="27"/>
    </row>
    <row r="57" spans="1:61" ht="18" customHeight="1" x14ac:dyDescent="0.15">
      <c r="A57" s="381"/>
      <c r="B57" s="13"/>
      <c r="C57" s="5"/>
      <c r="D57" s="17"/>
      <c r="E57" s="5"/>
      <c r="F57" s="5"/>
      <c r="G57" s="5"/>
      <c r="H57" s="5"/>
      <c r="I57" s="5"/>
      <c r="J57" s="5"/>
      <c r="K57" s="5"/>
      <c r="L57" s="5"/>
      <c r="M57" s="5"/>
      <c r="N57" s="5"/>
      <c r="O57" s="5"/>
      <c r="P57" s="5"/>
      <c r="Q57" s="5"/>
      <c r="R57" s="140"/>
      <c r="S57" s="140"/>
      <c r="T57" s="5"/>
      <c r="U57" s="21"/>
      <c r="V57" s="5"/>
      <c r="W57" s="5"/>
      <c r="X57" s="5"/>
      <c r="Y57" s="5"/>
      <c r="Z57" s="18"/>
      <c r="AA57" s="18"/>
      <c r="AB57" s="18"/>
      <c r="AC57" s="18"/>
      <c r="AD57" s="5"/>
      <c r="AE57" s="5"/>
      <c r="AF57" s="5"/>
      <c r="AG57" s="5"/>
      <c r="AH57" s="19"/>
      <c r="AI57" s="24"/>
      <c r="AJ57" s="24"/>
      <c r="AK57" s="24"/>
      <c r="AL57" s="24"/>
      <c r="AM57" s="24"/>
      <c r="AN57" s="25"/>
      <c r="AO57" s="25"/>
      <c r="AP57" s="25"/>
      <c r="AQ57" s="25"/>
      <c r="AR57" s="5"/>
      <c r="AS57" s="14"/>
      <c r="AT57" s="26"/>
      <c r="AU57" s="26"/>
      <c r="AV57" s="26"/>
      <c r="AW57" s="26"/>
      <c r="AX57" s="26"/>
      <c r="AY57" s="16"/>
      <c r="AZ57" s="27"/>
      <c r="BA57" s="27"/>
      <c r="BB57" s="391"/>
      <c r="BC57" s="420"/>
      <c r="BD57" s="27"/>
      <c r="BE57" s="27"/>
      <c r="BF57" s="27"/>
      <c r="BH57" s="27"/>
      <c r="BI57" s="27"/>
    </row>
    <row r="58" spans="1:61" ht="16.5" customHeight="1" x14ac:dyDescent="0.4">
      <c r="A58" s="381"/>
      <c r="B58" s="13" t="s">
        <v>207</v>
      </c>
      <c r="C58" s="5"/>
      <c r="D58" s="5"/>
      <c r="E58" s="5"/>
      <c r="F58" s="5"/>
      <c r="G58" s="5"/>
      <c r="H58" s="5"/>
      <c r="I58" s="5"/>
      <c r="J58" s="5"/>
      <c r="K58" s="5"/>
      <c r="L58" s="5"/>
      <c r="M58" s="5"/>
      <c r="N58" s="5"/>
      <c r="O58" s="5"/>
      <c r="P58" s="5"/>
      <c r="Q58" s="5"/>
      <c r="R58" s="5"/>
      <c r="S58" s="5"/>
      <c r="T58" s="5"/>
      <c r="U58" s="5"/>
      <c r="V58" s="5"/>
      <c r="W58" s="5"/>
      <c r="X58" s="5"/>
      <c r="Y58" s="5"/>
      <c r="Z58" s="5"/>
      <c r="AA58" s="5"/>
      <c r="AB58" s="5"/>
      <c r="AC58" s="5"/>
      <c r="AD58" s="5"/>
      <c r="AE58" s="5"/>
      <c r="AF58" s="5"/>
      <c r="AG58" s="5"/>
      <c r="AI58" s="5"/>
      <c r="AJ58" s="5"/>
      <c r="AK58" s="5"/>
      <c r="AL58" s="5"/>
      <c r="AM58" s="5"/>
      <c r="AN58" s="5"/>
      <c r="AO58" s="5"/>
      <c r="AP58" s="5"/>
      <c r="AQ58" s="5"/>
      <c r="AR58" s="5"/>
      <c r="AS58" s="5"/>
      <c r="AT58" s="5"/>
      <c r="AU58" s="5"/>
      <c r="AV58" s="5"/>
      <c r="AW58" s="5"/>
      <c r="AX58" s="5"/>
      <c r="AY58" s="5"/>
      <c r="AZ58" s="5"/>
      <c r="BA58" s="5"/>
      <c r="BB58" s="385"/>
      <c r="BC58" s="37"/>
    </row>
    <row r="59" spans="1:61" ht="33" customHeight="1" x14ac:dyDescent="0.4">
      <c r="A59" s="381"/>
      <c r="B59" s="5"/>
      <c r="C59" s="757"/>
      <c r="D59" s="757"/>
      <c r="E59" s="757"/>
      <c r="F59" s="757"/>
      <c r="G59" s="757"/>
      <c r="H59" s="757"/>
      <c r="I59" s="757"/>
      <c r="J59" s="757"/>
      <c r="K59" s="757"/>
      <c r="L59" s="757"/>
      <c r="M59" s="757"/>
      <c r="N59" s="757"/>
      <c r="O59" s="757"/>
      <c r="P59" s="758" t="s">
        <v>214</v>
      </c>
      <c r="Q59" s="758"/>
      <c r="R59" s="758"/>
      <c r="S59" s="758"/>
      <c r="T59" s="758"/>
      <c r="U59" s="758"/>
      <c r="V59" s="758"/>
      <c r="W59" s="758"/>
      <c r="X59" s="758"/>
      <c r="Y59" s="758"/>
      <c r="Z59" s="758" t="s">
        <v>215</v>
      </c>
      <c r="AA59" s="758"/>
      <c r="AB59" s="758"/>
      <c r="AC59" s="758"/>
      <c r="AD59" s="758"/>
      <c r="AE59" s="758"/>
      <c r="AF59" s="758"/>
      <c r="AG59" s="758"/>
      <c r="AH59" s="758"/>
      <c r="AI59" s="758"/>
      <c r="AJ59" s="758" t="s">
        <v>213</v>
      </c>
      <c r="AK59" s="758"/>
      <c r="AL59" s="758"/>
      <c r="AM59" s="758"/>
      <c r="AN59" s="758"/>
      <c r="AO59" s="758"/>
      <c r="AP59" s="758"/>
      <c r="AQ59" s="758"/>
      <c r="AR59" s="758"/>
      <c r="AS59" s="758"/>
      <c r="AT59" s="5"/>
      <c r="AU59" s="5"/>
      <c r="AV59" s="5"/>
      <c r="AW59" s="5"/>
      <c r="AX59" s="5"/>
      <c r="AY59" s="5"/>
      <c r="AZ59" s="5"/>
      <c r="BA59" s="5"/>
      <c r="BB59" s="385"/>
      <c r="BC59" s="738" t="s">
        <v>454</v>
      </c>
    </row>
    <row r="60" spans="1:61" ht="30" customHeight="1" x14ac:dyDescent="0.4">
      <c r="A60" s="381"/>
      <c r="B60" s="5"/>
      <c r="C60" s="757" t="s">
        <v>208</v>
      </c>
      <c r="D60" s="757"/>
      <c r="E60" s="757"/>
      <c r="F60" s="757"/>
      <c r="G60" s="757"/>
      <c r="H60" s="757"/>
      <c r="I60" s="757"/>
      <c r="J60" s="757"/>
      <c r="K60" s="757"/>
      <c r="L60" s="757"/>
      <c r="M60" s="757"/>
      <c r="N60" s="757"/>
      <c r="O60" s="757"/>
      <c r="P60" s="747">
        <v>11204000</v>
      </c>
      <c r="Q60" s="748"/>
      <c r="R60" s="748"/>
      <c r="S60" s="748"/>
      <c r="T60" s="748"/>
      <c r="U60" s="748"/>
      <c r="V60" s="748"/>
      <c r="W60" s="748"/>
      <c r="X60" s="748"/>
      <c r="Y60" s="56" t="s">
        <v>177</v>
      </c>
      <c r="Z60" s="740">
        <f>AV35</f>
        <v>11204000</v>
      </c>
      <c r="AA60" s="741"/>
      <c r="AB60" s="741"/>
      <c r="AC60" s="741"/>
      <c r="AD60" s="741"/>
      <c r="AE60" s="741"/>
      <c r="AF60" s="741"/>
      <c r="AG60" s="741"/>
      <c r="AH60" s="741"/>
      <c r="AI60" s="284" t="s">
        <v>177</v>
      </c>
      <c r="AJ60" s="740">
        <f>IF(Z60&lt;P60,P60-Z60,0)</f>
        <v>0</v>
      </c>
      <c r="AK60" s="741"/>
      <c r="AL60" s="741"/>
      <c r="AM60" s="741"/>
      <c r="AN60" s="741"/>
      <c r="AO60" s="741"/>
      <c r="AP60" s="741"/>
      <c r="AQ60" s="741"/>
      <c r="AR60" s="741"/>
      <c r="AS60" s="57" t="s">
        <v>177</v>
      </c>
      <c r="AT60" s="5"/>
      <c r="AU60" s="5"/>
      <c r="AV60" s="5"/>
      <c r="AW60" s="5"/>
      <c r="AX60" s="5"/>
      <c r="AY60" s="5"/>
      <c r="AZ60" s="5"/>
      <c r="BA60" s="5"/>
      <c r="BB60" s="385"/>
      <c r="BC60" s="738"/>
    </row>
    <row r="61" spans="1:61" ht="30" customHeight="1" x14ac:dyDescent="0.4">
      <c r="A61" s="381"/>
      <c r="B61" s="5"/>
      <c r="C61" s="757" t="s">
        <v>209</v>
      </c>
      <c r="D61" s="757"/>
      <c r="E61" s="757"/>
      <c r="F61" s="757"/>
      <c r="G61" s="757"/>
      <c r="H61" s="757"/>
      <c r="I61" s="757"/>
      <c r="J61" s="757"/>
      <c r="K61" s="757"/>
      <c r="L61" s="757"/>
      <c r="M61" s="757"/>
      <c r="N61" s="757"/>
      <c r="O61" s="757"/>
      <c r="P61" s="747">
        <v>1444000</v>
      </c>
      <c r="Q61" s="748"/>
      <c r="R61" s="748"/>
      <c r="S61" s="748"/>
      <c r="T61" s="748"/>
      <c r="U61" s="748"/>
      <c r="V61" s="748"/>
      <c r="W61" s="748"/>
      <c r="X61" s="748"/>
      <c r="Y61" s="56" t="s">
        <v>177</v>
      </c>
      <c r="Z61" s="740">
        <f>AV41</f>
        <v>1216000</v>
      </c>
      <c r="AA61" s="741"/>
      <c r="AB61" s="741"/>
      <c r="AC61" s="741"/>
      <c r="AD61" s="741"/>
      <c r="AE61" s="741"/>
      <c r="AF61" s="741"/>
      <c r="AG61" s="741"/>
      <c r="AH61" s="741"/>
      <c r="AI61" s="284" t="s">
        <v>177</v>
      </c>
      <c r="AJ61" s="740">
        <f t="shared" ref="AJ61:AJ63" si="1">IF(Z61&lt;P61,P61-Z61,0)</f>
        <v>228000</v>
      </c>
      <c r="AK61" s="741"/>
      <c r="AL61" s="741"/>
      <c r="AM61" s="741"/>
      <c r="AN61" s="741"/>
      <c r="AO61" s="741"/>
      <c r="AP61" s="741"/>
      <c r="AQ61" s="741"/>
      <c r="AR61" s="741"/>
      <c r="AS61" s="57" t="s">
        <v>177</v>
      </c>
      <c r="AT61" s="5"/>
      <c r="AU61" s="5"/>
      <c r="AV61" s="5"/>
      <c r="AW61" s="5"/>
      <c r="AX61" s="5"/>
      <c r="AY61" s="5"/>
      <c r="AZ61" s="5"/>
      <c r="BA61" s="5"/>
      <c r="BB61" s="385"/>
      <c r="BC61" s="738"/>
    </row>
    <row r="62" spans="1:61" ht="30" customHeight="1" x14ac:dyDescent="0.4">
      <c r="A62" s="381"/>
      <c r="B62" s="5"/>
      <c r="C62" s="757" t="s">
        <v>210</v>
      </c>
      <c r="D62" s="757"/>
      <c r="E62" s="757"/>
      <c r="F62" s="757"/>
      <c r="G62" s="757"/>
      <c r="H62" s="757"/>
      <c r="I62" s="757"/>
      <c r="J62" s="757"/>
      <c r="K62" s="757"/>
      <c r="L62" s="757"/>
      <c r="M62" s="757"/>
      <c r="N62" s="757"/>
      <c r="O62" s="757"/>
      <c r="P62" s="747">
        <v>204500</v>
      </c>
      <c r="Q62" s="748"/>
      <c r="R62" s="748"/>
      <c r="S62" s="748"/>
      <c r="T62" s="748"/>
      <c r="U62" s="748"/>
      <c r="V62" s="748"/>
      <c r="W62" s="748"/>
      <c r="X62" s="748"/>
      <c r="Y62" s="56" t="s">
        <v>177</v>
      </c>
      <c r="Z62" s="740">
        <f>AV45</f>
        <v>204500</v>
      </c>
      <c r="AA62" s="741"/>
      <c r="AB62" s="741"/>
      <c r="AC62" s="741"/>
      <c r="AD62" s="741"/>
      <c r="AE62" s="741"/>
      <c r="AF62" s="741"/>
      <c r="AG62" s="741"/>
      <c r="AH62" s="741"/>
      <c r="AI62" s="284" t="s">
        <v>177</v>
      </c>
      <c r="AJ62" s="740">
        <f>IF(Z62&lt;P62,P62-Z62,0)</f>
        <v>0</v>
      </c>
      <c r="AK62" s="741"/>
      <c r="AL62" s="741"/>
      <c r="AM62" s="741"/>
      <c r="AN62" s="741"/>
      <c r="AO62" s="741"/>
      <c r="AP62" s="741"/>
      <c r="AQ62" s="741"/>
      <c r="AR62" s="741"/>
      <c r="AS62" s="57" t="s">
        <v>177</v>
      </c>
      <c r="AT62" s="5"/>
      <c r="AU62" s="5"/>
      <c r="AV62" s="5"/>
      <c r="AW62" s="5"/>
      <c r="AX62" s="5"/>
      <c r="AY62" s="5"/>
      <c r="AZ62" s="5"/>
      <c r="BA62" s="5"/>
      <c r="BB62" s="385"/>
      <c r="BC62" s="738"/>
    </row>
    <row r="63" spans="1:61" ht="30" customHeight="1" x14ac:dyDescent="0.4">
      <c r="A63" s="381"/>
      <c r="B63" s="5"/>
      <c r="C63" s="831" t="s">
        <v>211</v>
      </c>
      <c r="D63" s="831"/>
      <c r="E63" s="831"/>
      <c r="F63" s="831"/>
      <c r="G63" s="831"/>
      <c r="H63" s="831"/>
      <c r="I63" s="831"/>
      <c r="J63" s="831"/>
      <c r="K63" s="831"/>
      <c r="L63" s="831"/>
      <c r="M63" s="831"/>
      <c r="N63" s="831"/>
      <c r="O63" s="831"/>
      <c r="P63" s="747">
        <v>92000</v>
      </c>
      <c r="Q63" s="748"/>
      <c r="R63" s="748"/>
      <c r="S63" s="748"/>
      <c r="T63" s="748"/>
      <c r="U63" s="748"/>
      <c r="V63" s="748"/>
      <c r="W63" s="748"/>
      <c r="X63" s="748"/>
      <c r="Y63" s="56" t="s">
        <v>177</v>
      </c>
      <c r="Z63" s="740">
        <f>AV49</f>
        <v>92000</v>
      </c>
      <c r="AA63" s="741"/>
      <c r="AB63" s="741"/>
      <c r="AC63" s="741"/>
      <c r="AD63" s="741"/>
      <c r="AE63" s="741"/>
      <c r="AF63" s="741"/>
      <c r="AG63" s="741"/>
      <c r="AH63" s="741"/>
      <c r="AI63" s="284" t="s">
        <v>177</v>
      </c>
      <c r="AJ63" s="740">
        <f t="shared" si="1"/>
        <v>0</v>
      </c>
      <c r="AK63" s="741"/>
      <c r="AL63" s="741"/>
      <c r="AM63" s="741"/>
      <c r="AN63" s="741"/>
      <c r="AO63" s="741"/>
      <c r="AP63" s="741"/>
      <c r="AQ63" s="741"/>
      <c r="AR63" s="741"/>
      <c r="AS63" s="57" t="s">
        <v>177</v>
      </c>
      <c r="AT63" s="5"/>
      <c r="AU63" s="5"/>
      <c r="AV63" s="5"/>
      <c r="AW63" s="5"/>
      <c r="AX63" s="5"/>
      <c r="AY63" s="5"/>
      <c r="AZ63" s="5"/>
      <c r="BA63" s="5"/>
      <c r="BB63" s="385"/>
      <c r="BC63" s="37"/>
    </row>
    <row r="64" spans="1:61" ht="30" customHeight="1" thickBot="1" x14ac:dyDescent="0.45">
      <c r="A64" s="381"/>
      <c r="B64" s="5"/>
      <c r="C64" s="832" t="s">
        <v>212</v>
      </c>
      <c r="D64" s="832"/>
      <c r="E64" s="832"/>
      <c r="F64" s="832"/>
      <c r="G64" s="832"/>
      <c r="H64" s="832"/>
      <c r="I64" s="832"/>
      <c r="J64" s="832"/>
      <c r="K64" s="832"/>
      <c r="L64" s="832"/>
      <c r="M64" s="832"/>
      <c r="N64" s="832"/>
      <c r="O64" s="832"/>
      <c r="P64" s="749">
        <v>0</v>
      </c>
      <c r="Q64" s="750"/>
      <c r="R64" s="750"/>
      <c r="S64" s="750"/>
      <c r="T64" s="750"/>
      <c r="U64" s="750"/>
      <c r="V64" s="750"/>
      <c r="W64" s="750"/>
      <c r="X64" s="750"/>
      <c r="Y64" s="58" t="s">
        <v>177</v>
      </c>
      <c r="Z64" s="742">
        <f>AV56</f>
        <v>0</v>
      </c>
      <c r="AA64" s="743"/>
      <c r="AB64" s="743"/>
      <c r="AC64" s="743"/>
      <c r="AD64" s="743"/>
      <c r="AE64" s="743"/>
      <c r="AF64" s="743"/>
      <c r="AG64" s="743"/>
      <c r="AH64" s="743"/>
      <c r="AI64" s="285" t="s">
        <v>177</v>
      </c>
      <c r="AJ64" s="742">
        <f>IFERROR(P64-Z64,0)</f>
        <v>0</v>
      </c>
      <c r="AK64" s="743"/>
      <c r="AL64" s="743"/>
      <c r="AM64" s="743"/>
      <c r="AN64" s="743"/>
      <c r="AO64" s="743"/>
      <c r="AP64" s="743"/>
      <c r="AQ64" s="743"/>
      <c r="AR64" s="743"/>
      <c r="AS64" s="59" t="s">
        <v>177</v>
      </c>
      <c r="AT64" s="5"/>
      <c r="AU64" s="5"/>
      <c r="AV64" s="5"/>
      <c r="AW64" s="5"/>
      <c r="AX64" s="5"/>
      <c r="AY64" s="5"/>
      <c r="AZ64" s="5"/>
      <c r="BA64" s="5"/>
      <c r="BB64" s="385"/>
      <c r="BC64" s="37"/>
    </row>
    <row r="65" spans="1:55" ht="30" customHeight="1" thickTop="1" x14ac:dyDescent="0.4">
      <c r="A65" s="381"/>
      <c r="B65" s="5"/>
      <c r="C65" s="833" t="s">
        <v>216</v>
      </c>
      <c r="D65" s="833"/>
      <c r="E65" s="833"/>
      <c r="F65" s="833"/>
      <c r="G65" s="833"/>
      <c r="H65" s="833"/>
      <c r="I65" s="833"/>
      <c r="J65" s="833"/>
      <c r="K65" s="833"/>
      <c r="L65" s="833"/>
      <c r="M65" s="833"/>
      <c r="N65" s="833"/>
      <c r="O65" s="833"/>
      <c r="P65" s="744">
        <f>SUM(P60:X64)</f>
        <v>12944500</v>
      </c>
      <c r="Q65" s="745"/>
      <c r="R65" s="745"/>
      <c r="S65" s="745"/>
      <c r="T65" s="745"/>
      <c r="U65" s="745"/>
      <c r="V65" s="745"/>
      <c r="W65" s="745"/>
      <c r="X65" s="745"/>
      <c r="Y65" s="60" t="s">
        <v>177</v>
      </c>
      <c r="Z65" s="744">
        <f>SUM(Z60:AH64)</f>
        <v>12716500</v>
      </c>
      <c r="AA65" s="745"/>
      <c r="AB65" s="745"/>
      <c r="AC65" s="745"/>
      <c r="AD65" s="745"/>
      <c r="AE65" s="745"/>
      <c r="AF65" s="745"/>
      <c r="AG65" s="745"/>
      <c r="AH65" s="745"/>
      <c r="AI65" s="286" t="s">
        <v>177</v>
      </c>
      <c r="AJ65" s="744">
        <f>SUM(AJ60:AR64)</f>
        <v>228000</v>
      </c>
      <c r="AK65" s="745"/>
      <c r="AL65" s="745"/>
      <c r="AM65" s="745"/>
      <c r="AN65" s="745"/>
      <c r="AO65" s="745"/>
      <c r="AP65" s="745"/>
      <c r="AQ65" s="745"/>
      <c r="AR65" s="745"/>
      <c r="AS65" s="61" t="s">
        <v>177</v>
      </c>
      <c r="AT65" s="5"/>
      <c r="AU65" s="5"/>
      <c r="AV65" s="5"/>
      <c r="AW65" s="5"/>
      <c r="AX65" s="5"/>
      <c r="AY65" s="5"/>
      <c r="AZ65" s="5"/>
      <c r="BA65" s="5"/>
      <c r="BB65" s="385"/>
      <c r="BC65" s="37"/>
    </row>
    <row r="66" spans="1:55" ht="30" customHeight="1" x14ac:dyDescent="0.4">
      <c r="A66" s="381"/>
      <c r="B66" s="5"/>
      <c r="C66" s="746" t="s">
        <v>347</v>
      </c>
      <c r="D66" s="746"/>
      <c r="E66" s="746"/>
      <c r="F66" s="746"/>
      <c r="G66" s="746"/>
      <c r="H66" s="746"/>
      <c r="I66" s="746"/>
      <c r="J66" s="746"/>
      <c r="K66" s="746"/>
      <c r="L66" s="746"/>
      <c r="M66" s="746"/>
      <c r="N66" s="746"/>
      <c r="O66" s="746"/>
      <c r="P66" s="746"/>
      <c r="Q66" s="746"/>
      <c r="R66" s="746"/>
      <c r="S66" s="746"/>
      <c r="T66" s="746"/>
      <c r="U66" s="746"/>
      <c r="V66" s="746"/>
      <c r="W66" s="746"/>
      <c r="X66" s="746"/>
      <c r="Y66" s="746"/>
      <c r="Z66" s="746"/>
      <c r="AA66" s="746"/>
      <c r="AB66" s="746"/>
      <c r="AC66" s="746"/>
      <c r="AD66" s="746"/>
      <c r="AE66" s="746"/>
      <c r="AF66" s="746"/>
      <c r="AG66" s="746"/>
      <c r="AH66" s="746"/>
      <c r="AI66" s="746"/>
      <c r="AJ66" s="746"/>
      <c r="AK66" s="746"/>
      <c r="AL66" s="746"/>
      <c r="AM66" s="746"/>
      <c r="AN66" s="746"/>
      <c r="AO66" s="746"/>
      <c r="AP66" s="746"/>
      <c r="AQ66" s="746"/>
      <c r="AR66" s="746"/>
      <c r="AS66" s="746"/>
      <c r="AT66" s="746"/>
      <c r="AU66" s="746"/>
      <c r="AV66" s="746"/>
      <c r="AW66" s="746"/>
      <c r="AX66" s="746"/>
      <c r="AY66" s="746"/>
      <c r="AZ66" s="746"/>
      <c r="BA66" s="746"/>
      <c r="BB66" s="385"/>
      <c r="BC66" s="37"/>
    </row>
    <row r="67" spans="1:55" ht="30" customHeight="1" x14ac:dyDescent="0.4">
      <c r="A67" s="381"/>
      <c r="B67" s="5"/>
      <c r="C67" s="746" t="s">
        <v>289</v>
      </c>
      <c r="D67" s="746"/>
      <c r="E67" s="746"/>
      <c r="F67" s="746"/>
      <c r="G67" s="746"/>
      <c r="H67" s="746"/>
      <c r="I67" s="746"/>
      <c r="J67" s="746"/>
      <c r="K67" s="746"/>
      <c r="L67" s="746"/>
      <c r="M67" s="746"/>
      <c r="N67" s="746"/>
      <c r="O67" s="746"/>
      <c r="P67" s="746"/>
      <c r="Q67" s="746"/>
      <c r="R67" s="746"/>
      <c r="S67" s="746"/>
      <c r="T67" s="746"/>
      <c r="U67" s="746"/>
      <c r="V67" s="746"/>
      <c r="W67" s="746"/>
      <c r="X67" s="746"/>
      <c r="Y67" s="746"/>
      <c r="Z67" s="746"/>
      <c r="AA67" s="746"/>
      <c r="AB67" s="746"/>
      <c r="AC67" s="746"/>
      <c r="AD67" s="746"/>
      <c r="AE67" s="746"/>
      <c r="AF67" s="746"/>
      <c r="AG67" s="746"/>
      <c r="AH67" s="746"/>
      <c r="AI67" s="746"/>
      <c r="AJ67" s="746"/>
      <c r="AK67" s="746"/>
      <c r="AL67" s="746"/>
      <c r="AM67" s="746"/>
      <c r="AN67" s="746"/>
      <c r="AO67" s="746"/>
      <c r="AP67" s="746"/>
      <c r="AQ67" s="746"/>
      <c r="AR67" s="746"/>
      <c r="AS67" s="746"/>
      <c r="AT67" s="746"/>
      <c r="AU67" s="746"/>
      <c r="AV67" s="746"/>
      <c r="AW67" s="746"/>
      <c r="AX67" s="746"/>
      <c r="AY67" s="746"/>
      <c r="AZ67" s="746"/>
      <c r="BA67" s="746"/>
      <c r="BB67" s="385"/>
      <c r="BC67" s="37"/>
    </row>
    <row r="68" spans="1:55" ht="16.5" customHeight="1" x14ac:dyDescent="0.4">
      <c r="A68" s="381"/>
      <c r="B68" s="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I68" s="5"/>
      <c r="AJ68" s="5"/>
      <c r="AK68" s="5"/>
      <c r="AL68" s="5"/>
      <c r="AM68" s="5"/>
      <c r="AN68" s="5"/>
      <c r="AO68" s="5"/>
      <c r="AP68" s="5"/>
      <c r="AQ68" s="5"/>
      <c r="AR68" s="5"/>
      <c r="AS68" s="5"/>
      <c r="AT68" s="5"/>
      <c r="AU68" s="5"/>
      <c r="AV68" s="5"/>
      <c r="AW68" s="5"/>
      <c r="AX68" s="5"/>
      <c r="AY68" s="5"/>
      <c r="AZ68" s="5"/>
      <c r="BA68" s="5"/>
      <c r="BB68" s="385"/>
      <c r="BC68" s="37"/>
    </row>
    <row r="69" spans="1:55" ht="18" customHeight="1" x14ac:dyDescent="0.4">
      <c r="A69" s="381"/>
      <c r="B69" s="13" t="s">
        <v>217</v>
      </c>
      <c r="C69" s="5"/>
      <c r="D69" s="5"/>
      <c r="E69" s="5"/>
      <c r="F69" s="5"/>
      <c r="G69" s="5"/>
      <c r="H69" s="5"/>
      <c r="I69" s="5"/>
      <c r="J69" s="5" t="s">
        <v>220</v>
      </c>
      <c r="K69" s="5"/>
      <c r="L69" s="5"/>
      <c r="M69" s="5"/>
      <c r="N69" s="5"/>
      <c r="O69" s="5"/>
      <c r="P69" s="5"/>
      <c r="Q69" s="5"/>
      <c r="R69" s="5"/>
      <c r="S69" s="5"/>
      <c r="T69" s="5"/>
      <c r="U69" s="5"/>
      <c r="V69" s="5"/>
      <c r="W69" s="5"/>
      <c r="X69" s="5"/>
      <c r="Y69" s="5"/>
      <c r="Z69" s="5"/>
      <c r="AA69" s="5"/>
      <c r="AB69" s="5"/>
      <c r="AC69" s="5"/>
      <c r="AD69" s="5"/>
      <c r="AE69" s="5"/>
      <c r="AF69" s="5"/>
      <c r="AG69" s="5"/>
      <c r="AI69" s="5"/>
      <c r="AJ69" s="5"/>
      <c r="AK69" s="5"/>
      <c r="AL69" s="5"/>
      <c r="AM69" s="5"/>
      <c r="AN69" s="5"/>
      <c r="AO69" s="5"/>
      <c r="AP69" s="5"/>
      <c r="AQ69" s="5"/>
      <c r="AR69" s="5"/>
      <c r="AS69" s="5"/>
      <c r="AT69" s="5"/>
      <c r="AU69" s="5"/>
      <c r="AV69" s="5"/>
      <c r="AW69" s="5"/>
      <c r="AX69" s="5"/>
      <c r="AY69" s="5"/>
      <c r="AZ69" s="5"/>
      <c r="BA69" s="5"/>
      <c r="BB69" s="385"/>
      <c r="BC69" s="37"/>
    </row>
    <row r="70" spans="1:55" ht="18" customHeight="1" x14ac:dyDescent="0.4">
      <c r="A70" s="381"/>
      <c r="B70" s="5"/>
      <c r="C70" s="828" t="s">
        <v>419</v>
      </c>
      <c r="D70" s="828"/>
      <c r="E70" s="5" t="s">
        <v>348</v>
      </c>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I70" s="5"/>
      <c r="AJ70" s="5"/>
      <c r="AK70" s="5"/>
      <c r="AL70" s="5"/>
      <c r="AM70" s="5"/>
      <c r="AN70" s="5"/>
      <c r="AO70" s="5"/>
      <c r="AP70" s="5"/>
      <c r="AQ70" s="5"/>
      <c r="AR70" s="5"/>
      <c r="AS70" s="5"/>
      <c r="AT70" s="5"/>
      <c r="AU70" s="5"/>
      <c r="AV70" s="5"/>
      <c r="AW70" s="5"/>
      <c r="AX70" s="5"/>
      <c r="AY70" s="5"/>
      <c r="AZ70" s="5"/>
      <c r="BA70" s="5"/>
      <c r="BB70" s="385"/>
      <c r="BC70" s="37"/>
    </row>
    <row r="71" spans="1:55" ht="18" customHeight="1" x14ac:dyDescent="0.4">
      <c r="A71" s="381"/>
      <c r="B71" s="5"/>
      <c r="C71" s="828" t="s">
        <v>419</v>
      </c>
      <c r="D71" s="828"/>
      <c r="E71" s="5" t="s">
        <v>219</v>
      </c>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I71" s="5"/>
      <c r="AJ71" s="5"/>
      <c r="AK71" s="5"/>
      <c r="AL71" s="5"/>
      <c r="AM71" s="5"/>
      <c r="AN71" s="5"/>
      <c r="AO71" s="5"/>
      <c r="AP71" s="5"/>
      <c r="AQ71" s="5"/>
      <c r="AR71" s="5"/>
      <c r="AS71" s="5"/>
      <c r="AT71" s="5"/>
      <c r="AU71" s="5"/>
      <c r="AV71" s="5"/>
      <c r="AW71" s="5"/>
      <c r="AX71" s="5"/>
      <c r="AY71" s="5"/>
      <c r="AZ71" s="5"/>
      <c r="BA71" s="5"/>
      <c r="BB71" s="385"/>
      <c r="BC71" s="37"/>
    </row>
    <row r="72" spans="1:55" ht="18" customHeight="1" x14ac:dyDescent="0.4">
      <c r="A72" s="381"/>
      <c r="B72" s="5"/>
      <c r="C72" s="828" t="s">
        <v>419</v>
      </c>
      <c r="D72" s="828"/>
      <c r="E72" s="5" t="s">
        <v>221</v>
      </c>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I72" s="5"/>
      <c r="AJ72" s="5"/>
      <c r="AK72" s="5"/>
      <c r="AL72" s="5"/>
      <c r="AM72" s="5"/>
      <c r="AN72" s="5"/>
      <c r="AO72" s="5"/>
      <c r="AP72" s="5"/>
      <c r="AQ72" s="5"/>
      <c r="AR72" s="5"/>
      <c r="AS72" s="5"/>
      <c r="AT72" s="5"/>
      <c r="AU72" s="5"/>
      <c r="AV72" s="5"/>
      <c r="AW72" s="5"/>
      <c r="AX72" s="5"/>
      <c r="AY72" s="5"/>
      <c r="AZ72" s="5"/>
      <c r="BA72" s="5"/>
      <c r="BB72" s="385"/>
      <c r="BC72" s="37"/>
    </row>
    <row r="73" spans="1:55" ht="18" customHeight="1" x14ac:dyDescent="0.4">
      <c r="A73" s="381"/>
      <c r="B73" s="5"/>
      <c r="C73" s="828" t="s">
        <v>419</v>
      </c>
      <c r="D73" s="828"/>
      <c r="E73" s="5" t="s">
        <v>222</v>
      </c>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I73" s="5"/>
      <c r="AJ73" s="5"/>
      <c r="AK73" s="5"/>
      <c r="AL73" s="5"/>
      <c r="AM73" s="5"/>
      <c r="AN73" s="5"/>
      <c r="AO73" s="5"/>
      <c r="AP73" s="5"/>
      <c r="AQ73" s="5"/>
      <c r="AR73" s="5"/>
      <c r="AS73" s="5"/>
      <c r="AT73" s="5"/>
      <c r="AU73" s="5"/>
      <c r="AV73" s="5"/>
      <c r="AW73" s="5"/>
      <c r="AX73" s="5"/>
      <c r="AY73" s="5"/>
      <c r="AZ73" s="5"/>
      <c r="BA73" s="5"/>
      <c r="BB73" s="385"/>
      <c r="BC73" s="37"/>
    </row>
    <row r="74" spans="1:55" ht="18" customHeight="1" x14ac:dyDescent="0.4">
      <c r="A74" s="381"/>
      <c r="B74" s="5"/>
      <c r="C74" s="828" t="s">
        <v>419</v>
      </c>
      <c r="D74" s="828"/>
      <c r="E74" s="5" t="s">
        <v>349</v>
      </c>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I74" s="5"/>
      <c r="AJ74" s="5"/>
      <c r="AK74" s="5"/>
      <c r="AL74" s="5"/>
      <c r="AM74" s="5"/>
      <c r="AN74" s="5"/>
      <c r="AO74" s="5"/>
      <c r="AP74" s="5"/>
      <c r="AQ74" s="5"/>
      <c r="AR74" s="5"/>
      <c r="AS74" s="5"/>
      <c r="AT74" s="5"/>
      <c r="AU74" s="5"/>
      <c r="AV74" s="5"/>
      <c r="AW74" s="5"/>
      <c r="AX74" s="5"/>
      <c r="AY74" s="5"/>
      <c r="AZ74" s="5"/>
      <c r="BA74" s="5"/>
      <c r="BB74" s="385"/>
      <c r="BC74" s="37"/>
    </row>
    <row r="75" spans="1:55" ht="16.5" customHeight="1" x14ac:dyDescent="0.4">
      <c r="A75" s="392"/>
      <c r="B75" s="394"/>
      <c r="C75" s="394"/>
      <c r="D75" s="394"/>
      <c r="E75" s="394"/>
      <c r="F75" s="394"/>
      <c r="G75" s="394"/>
      <c r="H75" s="394"/>
      <c r="I75" s="394"/>
      <c r="J75" s="394"/>
      <c r="K75" s="394"/>
      <c r="L75" s="394"/>
      <c r="M75" s="394"/>
      <c r="N75" s="394"/>
      <c r="O75" s="394"/>
      <c r="P75" s="394"/>
      <c r="Q75" s="394"/>
      <c r="R75" s="394"/>
      <c r="S75" s="394"/>
      <c r="T75" s="394"/>
      <c r="U75" s="394"/>
      <c r="V75" s="394"/>
      <c r="W75" s="394"/>
      <c r="X75" s="394"/>
      <c r="Y75" s="394"/>
      <c r="Z75" s="394"/>
      <c r="AA75" s="394"/>
      <c r="AB75" s="394"/>
      <c r="AC75" s="394"/>
      <c r="AD75" s="394"/>
      <c r="AE75" s="394"/>
      <c r="AF75" s="394"/>
      <c r="AG75" s="394"/>
      <c r="AH75" s="394"/>
      <c r="AI75" s="394"/>
      <c r="AJ75" s="394"/>
      <c r="AK75" s="394"/>
      <c r="AL75" s="394"/>
      <c r="AM75" s="394"/>
      <c r="AN75" s="394"/>
      <c r="AO75" s="394"/>
      <c r="AP75" s="394"/>
      <c r="AQ75" s="394"/>
      <c r="AR75" s="394"/>
      <c r="AS75" s="394"/>
      <c r="AT75" s="394"/>
      <c r="AU75" s="394"/>
      <c r="AV75" s="394"/>
      <c r="AW75" s="394"/>
      <c r="AX75" s="394"/>
      <c r="AY75" s="394"/>
      <c r="AZ75" s="394"/>
      <c r="BA75" s="394"/>
      <c r="BB75" s="418"/>
      <c r="BC75" s="37"/>
    </row>
  </sheetData>
  <dataConsolidate link="1"/>
  <mergeCells count="333">
    <mergeCell ref="C67:BA67"/>
    <mergeCell ref="C70:D70"/>
    <mergeCell ref="C71:D71"/>
    <mergeCell ref="C72:D72"/>
    <mergeCell ref="C73:D73"/>
    <mergeCell ref="C74:D74"/>
    <mergeCell ref="B4:BA4"/>
    <mergeCell ref="AK6:BA6"/>
    <mergeCell ref="C60:O60"/>
    <mergeCell ref="C61:O61"/>
    <mergeCell ref="C62:O62"/>
    <mergeCell ref="C63:O63"/>
    <mergeCell ref="C64:O64"/>
    <mergeCell ref="C65:O65"/>
    <mergeCell ref="J10:L10"/>
    <mergeCell ref="M10:O10"/>
    <mergeCell ref="P10:R10"/>
    <mergeCell ref="S10:U10"/>
    <mergeCell ref="AB11:AC11"/>
    <mergeCell ref="AE11:AF11"/>
    <mergeCell ref="AH11:AI11"/>
    <mergeCell ref="AK11:AL11"/>
    <mergeCell ref="AN11:AO11"/>
    <mergeCell ref="AQ11:AS11"/>
    <mergeCell ref="AN10:AP10"/>
    <mergeCell ref="AQ10:AT10"/>
    <mergeCell ref="C11:F11"/>
    <mergeCell ref="G11:H11"/>
    <mergeCell ref="J11:K11"/>
    <mergeCell ref="M11:N11"/>
    <mergeCell ref="P11:Q11"/>
    <mergeCell ref="S11:T11"/>
    <mergeCell ref="V11:W11"/>
    <mergeCell ref="Y11:Z11"/>
    <mergeCell ref="V10:X10"/>
    <mergeCell ref="Y10:AA10"/>
    <mergeCell ref="AB10:AD10"/>
    <mergeCell ref="AE10:AG10"/>
    <mergeCell ref="AH10:AJ10"/>
    <mergeCell ref="AK10:AM10"/>
    <mergeCell ref="C10:F10"/>
    <mergeCell ref="G10:I10"/>
    <mergeCell ref="V12:W12"/>
    <mergeCell ref="Y12:Z12"/>
    <mergeCell ref="AB12:AC12"/>
    <mergeCell ref="AE12:AF12"/>
    <mergeCell ref="AH12:AI12"/>
    <mergeCell ref="AK12:AL12"/>
    <mergeCell ref="C12:F12"/>
    <mergeCell ref="G12:H12"/>
    <mergeCell ref="J12:K12"/>
    <mergeCell ref="M12:N12"/>
    <mergeCell ref="AQ14:AS14"/>
    <mergeCell ref="AB14:AC14"/>
    <mergeCell ref="AE14:AF14"/>
    <mergeCell ref="AH14:AI14"/>
    <mergeCell ref="AK14:AL14"/>
    <mergeCell ref="P12:Q12"/>
    <mergeCell ref="S12:T12"/>
    <mergeCell ref="J14:K14"/>
    <mergeCell ref="M14:N14"/>
    <mergeCell ref="P14:Q14"/>
    <mergeCell ref="S14:T14"/>
    <mergeCell ref="AB13:AC13"/>
    <mergeCell ref="AE13:AF13"/>
    <mergeCell ref="AH13:AI13"/>
    <mergeCell ref="V14:W14"/>
    <mergeCell ref="Y14:Z14"/>
    <mergeCell ref="AQ13:AS13"/>
    <mergeCell ref="AN12:AO12"/>
    <mergeCell ref="AQ12:AS12"/>
    <mergeCell ref="J13:K13"/>
    <mergeCell ref="M13:N13"/>
    <mergeCell ref="P13:Q13"/>
    <mergeCell ref="S13:T13"/>
    <mergeCell ref="V13:W13"/>
    <mergeCell ref="C14:F14"/>
    <mergeCell ref="G14:H14"/>
    <mergeCell ref="AK13:AL13"/>
    <mergeCell ref="AN13:AO13"/>
    <mergeCell ref="AB15:AC15"/>
    <mergeCell ref="AE15:AF15"/>
    <mergeCell ref="AH15:AI15"/>
    <mergeCell ref="AK15:AL15"/>
    <mergeCell ref="AN15:AO15"/>
    <mergeCell ref="AN14:AO14"/>
    <mergeCell ref="C13:F13"/>
    <mergeCell ref="G13:H13"/>
    <mergeCell ref="Y13:Z13"/>
    <mergeCell ref="S18:U18"/>
    <mergeCell ref="AQ19:AS19"/>
    <mergeCell ref="AV19:AZ19"/>
    <mergeCell ref="C15:F15"/>
    <mergeCell ref="G15:H15"/>
    <mergeCell ref="J15:K15"/>
    <mergeCell ref="M15:N15"/>
    <mergeCell ref="P15:Q15"/>
    <mergeCell ref="S15:T15"/>
    <mergeCell ref="V15:W15"/>
    <mergeCell ref="Y15:Z15"/>
    <mergeCell ref="AQ15:AS15"/>
    <mergeCell ref="AB19:AC19"/>
    <mergeCell ref="AE19:AF19"/>
    <mergeCell ref="AH19:AI19"/>
    <mergeCell ref="AK19:AL19"/>
    <mergeCell ref="AN19:AO19"/>
    <mergeCell ref="V20:W20"/>
    <mergeCell ref="Y20:Z20"/>
    <mergeCell ref="Y19:Z19"/>
    <mergeCell ref="AN18:AP18"/>
    <mergeCell ref="AQ18:AT18"/>
    <mergeCell ref="AV18:BA18"/>
    <mergeCell ref="C19:F19"/>
    <mergeCell ref="G19:H19"/>
    <mergeCell ref="J19:K19"/>
    <mergeCell ref="M19:N19"/>
    <mergeCell ref="P19:Q19"/>
    <mergeCell ref="S19:T19"/>
    <mergeCell ref="V19:W19"/>
    <mergeCell ref="V18:X18"/>
    <mergeCell ref="Y18:AA18"/>
    <mergeCell ref="AB18:AD18"/>
    <mergeCell ref="AE18:AG18"/>
    <mergeCell ref="AH18:AJ18"/>
    <mergeCell ref="AK18:AM18"/>
    <mergeCell ref="C18:F18"/>
    <mergeCell ref="G18:I18"/>
    <mergeCell ref="J18:L18"/>
    <mergeCell ref="M18:O18"/>
    <mergeCell ref="P18:R18"/>
    <mergeCell ref="AE21:AF21"/>
    <mergeCell ref="AH21:AI21"/>
    <mergeCell ref="AK21:AL21"/>
    <mergeCell ref="AN21:AO21"/>
    <mergeCell ref="AQ21:AS21"/>
    <mergeCell ref="AV21:AZ21"/>
    <mergeCell ref="AV20:AZ20"/>
    <mergeCell ref="C21:F21"/>
    <mergeCell ref="G21:H21"/>
    <mergeCell ref="J21:K21"/>
    <mergeCell ref="M21:N21"/>
    <mergeCell ref="P21:Q21"/>
    <mergeCell ref="S21:T21"/>
    <mergeCell ref="V21:W21"/>
    <mergeCell ref="Y21:Z21"/>
    <mergeCell ref="AB21:AC21"/>
    <mergeCell ref="AB20:AC20"/>
    <mergeCell ref="AE20:AF20"/>
    <mergeCell ref="AH20:AI20"/>
    <mergeCell ref="AK20:AL20"/>
    <mergeCell ref="AN20:AO20"/>
    <mergeCell ref="AQ20:AS20"/>
    <mergeCell ref="C20:F20"/>
    <mergeCell ref="G20:H20"/>
    <mergeCell ref="J20:K20"/>
    <mergeCell ref="M20:N20"/>
    <mergeCell ref="P20:Q20"/>
    <mergeCell ref="S20:T20"/>
    <mergeCell ref="AN22:AO22"/>
    <mergeCell ref="AQ22:AS22"/>
    <mergeCell ref="AV22:AZ22"/>
    <mergeCell ref="C23:F23"/>
    <mergeCell ref="G23:H23"/>
    <mergeCell ref="J23:K23"/>
    <mergeCell ref="M23:N23"/>
    <mergeCell ref="P23:Q23"/>
    <mergeCell ref="S23:T23"/>
    <mergeCell ref="V23:W23"/>
    <mergeCell ref="V22:W22"/>
    <mergeCell ref="Y22:Z22"/>
    <mergeCell ref="AB22:AC22"/>
    <mergeCell ref="AE22:AF22"/>
    <mergeCell ref="AH22:AI22"/>
    <mergeCell ref="AK22:AL22"/>
    <mergeCell ref="C22:F22"/>
    <mergeCell ref="G22:H22"/>
    <mergeCell ref="J22:K22"/>
    <mergeCell ref="M22:N22"/>
    <mergeCell ref="P22:Q22"/>
    <mergeCell ref="S22:T22"/>
    <mergeCell ref="C28:I28"/>
    <mergeCell ref="J28:N28"/>
    <mergeCell ref="AH28:AL28"/>
    <mergeCell ref="AH31:AM31"/>
    <mergeCell ref="C32:I32"/>
    <mergeCell ref="J32:N32"/>
    <mergeCell ref="AH32:AL32"/>
    <mergeCell ref="AQ23:AS23"/>
    <mergeCell ref="AV23:AZ23"/>
    <mergeCell ref="C26:I27"/>
    <mergeCell ref="J26:M27"/>
    <mergeCell ref="N26:O27"/>
    <mergeCell ref="AH27:AM27"/>
    <mergeCell ref="Y23:Z23"/>
    <mergeCell ref="AB23:AC23"/>
    <mergeCell ref="AE23:AF23"/>
    <mergeCell ref="AH23:AI23"/>
    <mergeCell ref="AK23:AL23"/>
    <mergeCell ref="AN23:AO23"/>
    <mergeCell ref="C38:I38"/>
    <mergeCell ref="J38:O38"/>
    <mergeCell ref="P38:U38"/>
    <mergeCell ref="V38:AA38"/>
    <mergeCell ref="AB38:AG38"/>
    <mergeCell ref="AH38:AM38"/>
    <mergeCell ref="AV33:BA34"/>
    <mergeCell ref="AH34:AM34"/>
    <mergeCell ref="C35:I35"/>
    <mergeCell ref="J35:N35"/>
    <mergeCell ref="AH35:AL35"/>
    <mergeCell ref="AV35:AZ35"/>
    <mergeCell ref="AH44:AJ44"/>
    <mergeCell ref="AK44:AM44"/>
    <mergeCell ref="AN44:AP44"/>
    <mergeCell ref="AQ44:AT44"/>
    <mergeCell ref="AV44:BA44"/>
    <mergeCell ref="AV41:AZ41"/>
    <mergeCell ref="C44:F44"/>
    <mergeCell ref="G44:I44"/>
    <mergeCell ref="J44:L44"/>
    <mergeCell ref="M44:O44"/>
    <mergeCell ref="P44:R44"/>
    <mergeCell ref="S44:U44"/>
    <mergeCell ref="V44:X44"/>
    <mergeCell ref="Y44:AA44"/>
    <mergeCell ref="AB44:AD44"/>
    <mergeCell ref="C41:I41"/>
    <mergeCell ref="J41:N41"/>
    <mergeCell ref="P41:T41"/>
    <mergeCell ref="V41:Z41"/>
    <mergeCell ref="AB41:AF41"/>
    <mergeCell ref="AE44:AG44"/>
    <mergeCell ref="AH41:AL41"/>
    <mergeCell ref="AA39:AA40"/>
    <mergeCell ref="AB39:AF40"/>
    <mergeCell ref="AG39:AG40"/>
    <mergeCell ref="AH39:AL40"/>
    <mergeCell ref="AM39:AM40"/>
    <mergeCell ref="AV40:BA40"/>
    <mergeCell ref="C39:I40"/>
    <mergeCell ref="J39:N40"/>
    <mergeCell ref="O39:O40"/>
    <mergeCell ref="P39:T40"/>
    <mergeCell ref="U39:U40"/>
    <mergeCell ref="V39:Z40"/>
    <mergeCell ref="AV45:AZ45"/>
    <mergeCell ref="C48:F48"/>
    <mergeCell ref="G48:I48"/>
    <mergeCell ref="J48:L48"/>
    <mergeCell ref="M48:O48"/>
    <mergeCell ref="P48:R48"/>
    <mergeCell ref="S48:U48"/>
    <mergeCell ref="V48:X48"/>
    <mergeCell ref="V45:W45"/>
    <mergeCell ref="Y45:Z45"/>
    <mergeCell ref="AB45:AC45"/>
    <mergeCell ref="AE45:AF45"/>
    <mergeCell ref="AH45:AI45"/>
    <mergeCell ref="AK45:AL45"/>
    <mergeCell ref="C45:F45"/>
    <mergeCell ref="G45:H45"/>
    <mergeCell ref="J45:K45"/>
    <mergeCell ref="M45:N45"/>
    <mergeCell ref="P45:Q45"/>
    <mergeCell ref="S45:T45"/>
    <mergeCell ref="AQ48:AT48"/>
    <mergeCell ref="AV48:BA48"/>
    <mergeCell ref="J49:K49"/>
    <mergeCell ref="M49:N49"/>
    <mergeCell ref="P49:Q49"/>
    <mergeCell ref="S49:T49"/>
    <mergeCell ref="V49:W49"/>
    <mergeCell ref="Y49:Z49"/>
    <mergeCell ref="AN49:AO49"/>
    <mergeCell ref="AN45:AO45"/>
    <mergeCell ref="AQ45:AS45"/>
    <mergeCell ref="AV56:AZ56"/>
    <mergeCell ref="C59:O59"/>
    <mergeCell ref="P59:Y59"/>
    <mergeCell ref="Z59:AI59"/>
    <mergeCell ref="AJ59:AS59"/>
    <mergeCell ref="AB48:AD48"/>
    <mergeCell ref="AE48:AG48"/>
    <mergeCell ref="AH48:AJ48"/>
    <mergeCell ref="AK48:AM48"/>
    <mergeCell ref="AN48:AP48"/>
    <mergeCell ref="AV49:AZ49"/>
    <mergeCell ref="C53:I53"/>
    <mergeCell ref="J53:N53"/>
    <mergeCell ref="C54:I55"/>
    <mergeCell ref="J54:N55"/>
    <mergeCell ref="O54:O55"/>
    <mergeCell ref="AV55:BA55"/>
    <mergeCell ref="AB49:AC49"/>
    <mergeCell ref="AE49:AF49"/>
    <mergeCell ref="AH49:AI49"/>
    <mergeCell ref="AK49:AL49"/>
    <mergeCell ref="AQ49:AS49"/>
    <mergeCell ref="C49:F49"/>
    <mergeCell ref="G49:H49"/>
    <mergeCell ref="BE20:BE21"/>
    <mergeCell ref="BF20:BG20"/>
    <mergeCell ref="AJ60:AR60"/>
    <mergeCell ref="AJ61:AR61"/>
    <mergeCell ref="AJ62:AR62"/>
    <mergeCell ref="AJ63:AR63"/>
    <mergeCell ref="AJ64:AR64"/>
    <mergeCell ref="AJ65:AR65"/>
    <mergeCell ref="C66:BA66"/>
    <mergeCell ref="P60:X60"/>
    <mergeCell ref="P61:X61"/>
    <mergeCell ref="P62:X62"/>
    <mergeCell ref="P63:X63"/>
    <mergeCell ref="P64:X64"/>
    <mergeCell ref="P65:X65"/>
    <mergeCell ref="Z60:AH60"/>
    <mergeCell ref="Z61:AH61"/>
    <mergeCell ref="Z62:AH62"/>
    <mergeCell ref="Z63:AH63"/>
    <mergeCell ref="Z64:AH64"/>
    <mergeCell ref="Z65:AH65"/>
    <mergeCell ref="Y48:AA48"/>
    <mergeCell ref="C56:I56"/>
    <mergeCell ref="J56:N56"/>
    <mergeCell ref="BC8:BC12"/>
    <mergeCell ref="BC17:BC20"/>
    <mergeCell ref="BC26:BC28"/>
    <mergeCell ref="BC31:BC32"/>
    <mergeCell ref="BC37:BC41"/>
    <mergeCell ref="BC43:BC45"/>
    <mergeCell ref="BC47:BC50"/>
    <mergeCell ref="BC52:BC56"/>
    <mergeCell ref="BC59:BC62"/>
  </mergeCells>
  <phoneticPr fontId="7"/>
  <conditionalFormatting sqref="G11:H11">
    <cfRule type="containsBlanks" dxfId="155" priority="206">
      <formula>LEN(TRIM(G11))=0</formula>
    </cfRule>
  </conditionalFormatting>
  <conditionalFormatting sqref="G12:H12">
    <cfRule type="containsBlanks" dxfId="154" priority="205">
      <formula>LEN(TRIM(G12))=0</formula>
    </cfRule>
  </conditionalFormatting>
  <conditionalFormatting sqref="G13:H13">
    <cfRule type="containsBlanks" dxfId="153" priority="204">
      <formula>LEN(TRIM(G13))=0</formula>
    </cfRule>
  </conditionalFormatting>
  <conditionalFormatting sqref="G14:H14">
    <cfRule type="containsBlanks" dxfId="152" priority="203">
      <formula>LEN(TRIM(G14))=0</formula>
    </cfRule>
  </conditionalFormatting>
  <conditionalFormatting sqref="G15:H15">
    <cfRule type="containsBlanks" dxfId="151" priority="202">
      <formula>LEN(TRIM(G15))=0</formula>
    </cfRule>
  </conditionalFormatting>
  <conditionalFormatting sqref="J11:K11">
    <cfRule type="containsBlanks" dxfId="150" priority="201">
      <formula>LEN(TRIM(J11))=0</formula>
    </cfRule>
  </conditionalFormatting>
  <conditionalFormatting sqref="J12:K12">
    <cfRule type="containsBlanks" dxfId="149" priority="200">
      <formula>LEN(TRIM(J12))=0</formula>
    </cfRule>
  </conditionalFormatting>
  <conditionalFormatting sqref="J13:K13">
    <cfRule type="containsBlanks" dxfId="148" priority="199">
      <formula>LEN(TRIM(J13))=0</formula>
    </cfRule>
  </conditionalFormatting>
  <conditionalFormatting sqref="J14:K14">
    <cfRule type="containsBlanks" dxfId="147" priority="198">
      <formula>LEN(TRIM(J14))=0</formula>
    </cfRule>
  </conditionalFormatting>
  <conditionalFormatting sqref="J15:K15">
    <cfRule type="containsBlanks" dxfId="146" priority="197">
      <formula>LEN(TRIM(J15))=0</formula>
    </cfRule>
  </conditionalFormatting>
  <conditionalFormatting sqref="M11:N11">
    <cfRule type="containsBlanks" dxfId="145" priority="196">
      <formula>LEN(TRIM(M11))=0</formula>
    </cfRule>
  </conditionalFormatting>
  <conditionalFormatting sqref="M12:N12">
    <cfRule type="containsBlanks" dxfId="144" priority="195">
      <formula>LEN(TRIM(M12))=0</formula>
    </cfRule>
  </conditionalFormatting>
  <conditionalFormatting sqref="M13:N13">
    <cfRule type="containsBlanks" dxfId="143" priority="194">
      <formula>LEN(TRIM(M13))=0</formula>
    </cfRule>
  </conditionalFormatting>
  <conditionalFormatting sqref="M14:N14">
    <cfRule type="containsBlanks" dxfId="142" priority="193">
      <formula>LEN(TRIM(M14))=0</formula>
    </cfRule>
  </conditionalFormatting>
  <conditionalFormatting sqref="M15:N15">
    <cfRule type="containsBlanks" dxfId="141" priority="192">
      <formula>LEN(TRIM(M15))=0</formula>
    </cfRule>
  </conditionalFormatting>
  <conditionalFormatting sqref="P11:Q11">
    <cfRule type="containsBlanks" dxfId="140" priority="191">
      <formula>LEN(TRIM(P11))=0</formula>
    </cfRule>
  </conditionalFormatting>
  <conditionalFormatting sqref="P12:Q12">
    <cfRule type="containsBlanks" dxfId="139" priority="190">
      <formula>LEN(TRIM(P12))=0</formula>
    </cfRule>
  </conditionalFormatting>
  <conditionalFormatting sqref="P13:Q13">
    <cfRule type="containsBlanks" dxfId="138" priority="189">
      <formula>LEN(TRIM(P13))=0</formula>
    </cfRule>
  </conditionalFormatting>
  <conditionalFormatting sqref="P14:Q14">
    <cfRule type="containsBlanks" dxfId="137" priority="188">
      <formula>LEN(TRIM(P14))=0</formula>
    </cfRule>
  </conditionalFormatting>
  <conditionalFormatting sqref="P15:Q15">
    <cfRule type="containsBlanks" dxfId="136" priority="187">
      <formula>LEN(TRIM(P15))=0</formula>
    </cfRule>
  </conditionalFormatting>
  <conditionalFormatting sqref="S11:T11">
    <cfRule type="containsBlanks" dxfId="135" priority="186">
      <formula>LEN(TRIM(S11))=0</formula>
    </cfRule>
  </conditionalFormatting>
  <conditionalFormatting sqref="S12:T12">
    <cfRule type="containsBlanks" dxfId="134" priority="185">
      <formula>LEN(TRIM(S12))=0</formula>
    </cfRule>
  </conditionalFormatting>
  <conditionalFormatting sqref="S13:T13">
    <cfRule type="containsBlanks" dxfId="133" priority="184">
      <formula>LEN(TRIM(S13))=0</formula>
    </cfRule>
  </conditionalFormatting>
  <conditionalFormatting sqref="S14:T14">
    <cfRule type="containsBlanks" dxfId="132" priority="183">
      <formula>LEN(TRIM(S14))=0</formula>
    </cfRule>
  </conditionalFormatting>
  <conditionalFormatting sqref="S15:T15">
    <cfRule type="containsBlanks" dxfId="131" priority="182">
      <formula>LEN(TRIM(S15))=0</formula>
    </cfRule>
  </conditionalFormatting>
  <conditionalFormatting sqref="V11:W11">
    <cfRule type="containsBlanks" dxfId="130" priority="181">
      <formula>LEN(TRIM(V11))=0</formula>
    </cfRule>
  </conditionalFormatting>
  <conditionalFormatting sqref="V12:W12">
    <cfRule type="containsBlanks" dxfId="129" priority="180">
      <formula>LEN(TRIM(V12))=0</formula>
    </cfRule>
  </conditionalFormatting>
  <conditionalFormatting sqref="V13:W13">
    <cfRule type="containsBlanks" dxfId="128" priority="179">
      <formula>LEN(TRIM(V13))=0</formula>
    </cfRule>
  </conditionalFormatting>
  <conditionalFormatting sqref="V14:W14">
    <cfRule type="containsBlanks" dxfId="127" priority="178">
      <formula>LEN(TRIM(V14))=0</formula>
    </cfRule>
  </conditionalFormatting>
  <conditionalFormatting sqref="V15:W15">
    <cfRule type="containsBlanks" dxfId="126" priority="177">
      <formula>LEN(TRIM(V15))=0</formula>
    </cfRule>
  </conditionalFormatting>
  <conditionalFormatting sqref="Y11:Z11">
    <cfRule type="containsBlanks" dxfId="125" priority="176">
      <formula>LEN(TRIM(Y11))=0</formula>
    </cfRule>
  </conditionalFormatting>
  <conditionalFormatting sqref="Y12:Z12">
    <cfRule type="containsBlanks" dxfId="124" priority="175">
      <formula>LEN(TRIM(Y12))=0</formula>
    </cfRule>
  </conditionalFormatting>
  <conditionalFormatting sqref="Y13:Z13">
    <cfRule type="containsBlanks" dxfId="123" priority="174">
      <formula>LEN(TRIM(Y13))=0</formula>
    </cfRule>
  </conditionalFormatting>
  <conditionalFormatting sqref="Y14:Z14">
    <cfRule type="containsBlanks" dxfId="122" priority="173">
      <formula>LEN(TRIM(Y14))=0</formula>
    </cfRule>
  </conditionalFormatting>
  <conditionalFormatting sqref="Y15:Z15">
    <cfRule type="containsBlanks" dxfId="121" priority="172">
      <formula>LEN(TRIM(Y15))=0</formula>
    </cfRule>
  </conditionalFormatting>
  <conditionalFormatting sqref="AB11:AC11">
    <cfRule type="containsBlanks" dxfId="120" priority="171">
      <formula>LEN(TRIM(AB11))=0</formula>
    </cfRule>
  </conditionalFormatting>
  <conditionalFormatting sqref="AB12:AC12">
    <cfRule type="containsBlanks" dxfId="119" priority="170">
      <formula>LEN(TRIM(AB12))=0</formula>
    </cfRule>
  </conditionalFormatting>
  <conditionalFormatting sqref="AB13:AC13">
    <cfRule type="containsBlanks" dxfId="118" priority="169">
      <formula>LEN(TRIM(AB13))=0</formula>
    </cfRule>
  </conditionalFormatting>
  <conditionalFormatting sqref="AB14:AC14">
    <cfRule type="containsBlanks" dxfId="117" priority="168">
      <formula>LEN(TRIM(AB14))=0</formula>
    </cfRule>
  </conditionalFormatting>
  <conditionalFormatting sqref="AB15:AC15">
    <cfRule type="containsBlanks" dxfId="116" priority="167">
      <formula>LEN(TRIM(AB15))=0</formula>
    </cfRule>
  </conditionalFormatting>
  <conditionalFormatting sqref="AE11:AF11">
    <cfRule type="containsBlanks" dxfId="115" priority="166">
      <formula>LEN(TRIM(AE11))=0</formula>
    </cfRule>
  </conditionalFormatting>
  <conditionalFormatting sqref="AE12:AF12">
    <cfRule type="containsBlanks" dxfId="114" priority="165">
      <formula>LEN(TRIM(AE12))=0</formula>
    </cfRule>
  </conditionalFormatting>
  <conditionalFormatting sqref="AE13:AF13">
    <cfRule type="containsBlanks" dxfId="113" priority="164">
      <formula>LEN(TRIM(AE13))=0</formula>
    </cfRule>
  </conditionalFormatting>
  <conditionalFormatting sqref="AE14:AF14">
    <cfRule type="containsBlanks" dxfId="112" priority="163">
      <formula>LEN(TRIM(AE14))=0</formula>
    </cfRule>
  </conditionalFormatting>
  <conditionalFormatting sqref="AE15:AF15">
    <cfRule type="containsBlanks" dxfId="111" priority="162">
      <formula>LEN(TRIM(AE15))=0</formula>
    </cfRule>
  </conditionalFormatting>
  <conditionalFormatting sqref="AH11:AI11">
    <cfRule type="containsBlanks" dxfId="110" priority="161">
      <formula>LEN(TRIM(AH11))=0</formula>
    </cfRule>
  </conditionalFormatting>
  <conditionalFormatting sqref="AH12:AI12">
    <cfRule type="containsBlanks" dxfId="109" priority="160">
      <formula>LEN(TRIM(AH12))=0</formula>
    </cfRule>
  </conditionalFormatting>
  <conditionalFormatting sqref="AH13:AI13">
    <cfRule type="containsBlanks" dxfId="108" priority="159">
      <formula>LEN(TRIM(AH13))=0</formula>
    </cfRule>
  </conditionalFormatting>
  <conditionalFormatting sqref="AH14:AI14">
    <cfRule type="containsBlanks" dxfId="107" priority="158">
      <formula>LEN(TRIM(AH14))=0</formula>
    </cfRule>
  </conditionalFormatting>
  <conditionalFormatting sqref="AH15:AI15">
    <cfRule type="containsBlanks" dxfId="106" priority="157">
      <formula>LEN(TRIM(AH15))=0</formula>
    </cfRule>
  </conditionalFormatting>
  <conditionalFormatting sqref="AK11:AL11">
    <cfRule type="containsBlanks" dxfId="105" priority="156">
      <formula>LEN(TRIM(AK11))=0</formula>
    </cfRule>
  </conditionalFormatting>
  <conditionalFormatting sqref="AK12:AL12">
    <cfRule type="containsBlanks" dxfId="104" priority="155">
      <formula>LEN(TRIM(AK12))=0</formula>
    </cfRule>
  </conditionalFormatting>
  <conditionalFormatting sqref="AK13:AL13">
    <cfRule type="containsBlanks" dxfId="103" priority="154">
      <formula>LEN(TRIM(AK13))=0</formula>
    </cfRule>
  </conditionalFormatting>
  <conditionalFormatting sqref="AK14:AL14">
    <cfRule type="containsBlanks" dxfId="102" priority="153">
      <formula>LEN(TRIM(AK14))=0</formula>
    </cfRule>
  </conditionalFormatting>
  <conditionalFormatting sqref="AK15:AL15">
    <cfRule type="containsBlanks" dxfId="101" priority="152">
      <formula>LEN(TRIM(AK15))=0</formula>
    </cfRule>
  </conditionalFormatting>
  <conditionalFormatting sqref="AN11:AO11">
    <cfRule type="containsBlanks" dxfId="100" priority="151">
      <formula>LEN(TRIM(AN11))=0</formula>
    </cfRule>
  </conditionalFormatting>
  <conditionalFormatting sqref="AN12:AO12">
    <cfRule type="containsBlanks" dxfId="99" priority="150">
      <formula>LEN(TRIM(AN12))=0</formula>
    </cfRule>
  </conditionalFormatting>
  <conditionalFormatting sqref="AN13:AO13">
    <cfRule type="containsBlanks" dxfId="98" priority="149">
      <formula>LEN(TRIM(AN13))=0</formula>
    </cfRule>
  </conditionalFormatting>
  <conditionalFormatting sqref="AN14:AO14">
    <cfRule type="containsBlanks" dxfId="97" priority="148">
      <formula>LEN(TRIM(AN14))=0</formula>
    </cfRule>
  </conditionalFormatting>
  <conditionalFormatting sqref="AN15:AO15">
    <cfRule type="containsBlanks" dxfId="96" priority="147">
      <formula>LEN(TRIM(AN15))=0</formula>
    </cfRule>
  </conditionalFormatting>
  <conditionalFormatting sqref="G19:H19">
    <cfRule type="containsBlanks" dxfId="95" priority="146">
      <formula>LEN(TRIM(G19))=0</formula>
    </cfRule>
  </conditionalFormatting>
  <conditionalFormatting sqref="G20:H20">
    <cfRule type="containsBlanks" dxfId="94" priority="145">
      <formula>LEN(TRIM(G20))=0</formula>
    </cfRule>
  </conditionalFormatting>
  <conditionalFormatting sqref="G21:H21">
    <cfRule type="containsBlanks" dxfId="93" priority="144">
      <formula>LEN(TRIM(G21))=0</formula>
    </cfRule>
  </conditionalFormatting>
  <conditionalFormatting sqref="G22:H22">
    <cfRule type="containsBlanks" dxfId="92" priority="143">
      <formula>LEN(TRIM(G22))=0</formula>
    </cfRule>
  </conditionalFormatting>
  <conditionalFormatting sqref="G23:H23">
    <cfRule type="containsBlanks" dxfId="91" priority="142">
      <formula>LEN(TRIM(G23))=0</formula>
    </cfRule>
  </conditionalFormatting>
  <conditionalFormatting sqref="J19:K19">
    <cfRule type="containsBlanks" dxfId="90" priority="141">
      <formula>LEN(TRIM(J19))=0</formula>
    </cfRule>
  </conditionalFormatting>
  <conditionalFormatting sqref="J20:K20">
    <cfRule type="containsBlanks" dxfId="89" priority="140">
      <formula>LEN(TRIM(J20))=0</formula>
    </cfRule>
  </conditionalFormatting>
  <conditionalFormatting sqref="J21:K21">
    <cfRule type="containsBlanks" dxfId="88" priority="139">
      <formula>LEN(TRIM(J21))=0</formula>
    </cfRule>
  </conditionalFormatting>
  <conditionalFormatting sqref="J22:K22">
    <cfRule type="containsBlanks" dxfId="87" priority="138">
      <formula>LEN(TRIM(J22))=0</formula>
    </cfRule>
  </conditionalFormatting>
  <conditionalFormatting sqref="J23:K23">
    <cfRule type="containsBlanks" dxfId="86" priority="137">
      <formula>LEN(TRIM(J23))=0</formula>
    </cfRule>
  </conditionalFormatting>
  <conditionalFormatting sqref="M19:N19">
    <cfRule type="containsBlanks" dxfId="85" priority="136">
      <formula>LEN(TRIM(M19))=0</formula>
    </cfRule>
  </conditionalFormatting>
  <conditionalFormatting sqref="M20:N20">
    <cfRule type="containsBlanks" dxfId="84" priority="135">
      <formula>LEN(TRIM(M20))=0</formula>
    </cfRule>
  </conditionalFormatting>
  <conditionalFormatting sqref="M21:N21">
    <cfRule type="containsBlanks" dxfId="83" priority="134">
      <formula>LEN(TRIM(M21))=0</formula>
    </cfRule>
  </conditionalFormatting>
  <conditionalFormatting sqref="M22:N22">
    <cfRule type="containsBlanks" dxfId="82" priority="133">
      <formula>LEN(TRIM(M22))=0</formula>
    </cfRule>
  </conditionalFormatting>
  <conditionalFormatting sqref="M23:N23">
    <cfRule type="containsBlanks" dxfId="81" priority="132">
      <formula>LEN(TRIM(M23))=0</formula>
    </cfRule>
  </conditionalFormatting>
  <conditionalFormatting sqref="P19:Q19">
    <cfRule type="containsBlanks" dxfId="80" priority="131">
      <formula>LEN(TRIM(P19))=0</formula>
    </cfRule>
  </conditionalFormatting>
  <conditionalFormatting sqref="P20:Q20">
    <cfRule type="containsBlanks" dxfId="79" priority="130">
      <formula>LEN(TRIM(P20))=0</formula>
    </cfRule>
  </conditionalFormatting>
  <conditionalFormatting sqref="P21:Q21">
    <cfRule type="containsBlanks" dxfId="78" priority="129">
      <formula>LEN(TRIM(P21))=0</formula>
    </cfRule>
  </conditionalFormatting>
  <conditionalFormatting sqref="P22:Q22">
    <cfRule type="containsBlanks" dxfId="77" priority="128">
      <formula>LEN(TRIM(P22))=0</formula>
    </cfRule>
  </conditionalFormatting>
  <conditionalFormatting sqref="P23:Q23">
    <cfRule type="containsBlanks" dxfId="76" priority="127">
      <formula>LEN(TRIM(P23))=0</formula>
    </cfRule>
  </conditionalFormatting>
  <conditionalFormatting sqref="S19:T19">
    <cfRule type="containsBlanks" dxfId="75" priority="126">
      <formula>LEN(TRIM(S19))=0</formula>
    </cfRule>
  </conditionalFormatting>
  <conditionalFormatting sqref="S20:T20">
    <cfRule type="containsBlanks" dxfId="74" priority="125">
      <formula>LEN(TRIM(S20))=0</formula>
    </cfRule>
  </conditionalFormatting>
  <conditionalFormatting sqref="S21:T21">
    <cfRule type="containsBlanks" dxfId="73" priority="124">
      <formula>LEN(TRIM(S21))=0</formula>
    </cfRule>
  </conditionalFormatting>
  <conditionalFormatting sqref="S22:T22">
    <cfRule type="containsBlanks" dxfId="72" priority="123">
      <formula>LEN(TRIM(S22))=0</formula>
    </cfRule>
  </conditionalFormatting>
  <conditionalFormatting sqref="S23:T23">
    <cfRule type="containsBlanks" dxfId="71" priority="122">
      <formula>LEN(TRIM(S23))=0</formula>
    </cfRule>
  </conditionalFormatting>
  <conditionalFormatting sqref="V19:W19">
    <cfRule type="containsBlanks" dxfId="70" priority="121">
      <formula>LEN(TRIM(V19))=0</formula>
    </cfRule>
  </conditionalFormatting>
  <conditionalFormatting sqref="V20:W20">
    <cfRule type="containsBlanks" dxfId="69" priority="120">
      <formula>LEN(TRIM(V20))=0</formula>
    </cfRule>
  </conditionalFormatting>
  <conditionalFormatting sqref="V21:W21">
    <cfRule type="containsBlanks" dxfId="68" priority="119">
      <formula>LEN(TRIM(V21))=0</formula>
    </cfRule>
  </conditionalFormatting>
  <conditionalFormatting sqref="V22:W22">
    <cfRule type="containsBlanks" dxfId="67" priority="118">
      <formula>LEN(TRIM(V22))=0</formula>
    </cfRule>
  </conditionalFormatting>
  <conditionalFormatting sqref="V23:W23">
    <cfRule type="containsBlanks" dxfId="66" priority="117">
      <formula>LEN(TRIM(V23))=0</formula>
    </cfRule>
  </conditionalFormatting>
  <conditionalFormatting sqref="Y19:Z19">
    <cfRule type="containsBlanks" dxfId="65" priority="116">
      <formula>LEN(TRIM(Y19))=0</formula>
    </cfRule>
  </conditionalFormatting>
  <conditionalFormatting sqref="Y20:Z20">
    <cfRule type="containsBlanks" dxfId="64" priority="115">
      <formula>LEN(TRIM(Y20))=0</formula>
    </cfRule>
  </conditionalFormatting>
  <conditionalFormatting sqref="Y21:Z21">
    <cfRule type="containsBlanks" dxfId="63" priority="114">
      <formula>LEN(TRIM(Y21))=0</formula>
    </cfRule>
  </conditionalFormatting>
  <conditionalFormatting sqref="Y22:Z22">
    <cfRule type="containsBlanks" dxfId="62" priority="113">
      <formula>LEN(TRIM(Y22))=0</formula>
    </cfRule>
  </conditionalFormatting>
  <conditionalFormatting sqref="Y23:Z23">
    <cfRule type="containsBlanks" dxfId="61" priority="112">
      <formula>LEN(TRIM(Y23))=0</formula>
    </cfRule>
  </conditionalFormatting>
  <conditionalFormatting sqref="AB19:AC19">
    <cfRule type="containsBlanks" dxfId="60" priority="111">
      <formula>LEN(TRIM(AB19))=0</formula>
    </cfRule>
  </conditionalFormatting>
  <conditionalFormatting sqref="AB20:AC20">
    <cfRule type="containsBlanks" dxfId="59" priority="110">
      <formula>LEN(TRIM(AB20))=0</formula>
    </cfRule>
  </conditionalFormatting>
  <conditionalFormatting sqref="AB21:AC21">
    <cfRule type="containsBlanks" dxfId="58" priority="109">
      <formula>LEN(TRIM(AB21))=0</formula>
    </cfRule>
  </conditionalFormatting>
  <conditionalFormatting sqref="AB22:AC22">
    <cfRule type="containsBlanks" dxfId="57" priority="108">
      <formula>LEN(TRIM(AB22))=0</formula>
    </cfRule>
  </conditionalFormatting>
  <conditionalFormatting sqref="AB23:AC23">
    <cfRule type="containsBlanks" dxfId="56" priority="107">
      <formula>LEN(TRIM(AB23))=0</formula>
    </cfRule>
  </conditionalFormatting>
  <conditionalFormatting sqref="AE19:AF19">
    <cfRule type="containsBlanks" dxfId="55" priority="106">
      <formula>LEN(TRIM(AE19))=0</formula>
    </cfRule>
  </conditionalFormatting>
  <conditionalFormatting sqref="AE20:AF20">
    <cfRule type="containsBlanks" dxfId="54" priority="105">
      <formula>LEN(TRIM(AE20))=0</formula>
    </cfRule>
  </conditionalFormatting>
  <conditionalFormatting sqref="AE21:AF21">
    <cfRule type="containsBlanks" dxfId="53" priority="104">
      <formula>LEN(TRIM(AE21))=0</formula>
    </cfRule>
  </conditionalFormatting>
  <conditionalFormatting sqref="AE22:AF22">
    <cfRule type="containsBlanks" dxfId="52" priority="103">
      <formula>LEN(TRIM(AE22))=0</formula>
    </cfRule>
  </conditionalFormatting>
  <conditionalFormatting sqref="AE23:AF23">
    <cfRule type="containsBlanks" dxfId="51" priority="102">
      <formula>LEN(TRIM(AE23))=0</formula>
    </cfRule>
  </conditionalFormatting>
  <conditionalFormatting sqref="AH19:AI19">
    <cfRule type="containsBlanks" dxfId="50" priority="101">
      <formula>LEN(TRIM(AH19))=0</formula>
    </cfRule>
  </conditionalFormatting>
  <conditionalFormatting sqref="AH20:AI20">
    <cfRule type="containsBlanks" dxfId="49" priority="100">
      <formula>LEN(TRIM(AH20))=0</formula>
    </cfRule>
  </conditionalFormatting>
  <conditionalFormatting sqref="AH21:AI21">
    <cfRule type="containsBlanks" dxfId="48" priority="99">
      <formula>LEN(TRIM(AH21))=0</formula>
    </cfRule>
  </conditionalFormatting>
  <conditionalFormatting sqref="AH22:AI22">
    <cfRule type="containsBlanks" dxfId="47" priority="98">
      <formula>LEN(TRIM(AH22))=0</formula>
    </cfRule>
  </conditionalFormatting>
  <conditionalFormatting sqref="AH23:AI23">
    <cfRule type="containsBlanks" dxfId="46" priority="97">
      <formula>LEN(TRIM(AH23))=0</formula>
    </cfRule>
  </conditionalFormatting>
  <conditionalFormatting sqref="AK19:AL19">
    <cfRule type="containsBlanks" dxfId="45" priority="96">
      <formula>LEN(TRIM(AK19))=0</formula>
    </cfRule>
  </conditionalFormatting>
  <conditionalFormatting sqref="AK20:AL20">
    <cfRule type="containsBlanks" dxfId="44" priority="95">
      <formula>LEN(TRIM(AK20))=0</formula>
    </cfRule>
  </conditionalFormatting>
  <conditionalFormatting sqref="AK21:AL21">
    <cfRule type="containsBlanks" dxfId="43" priority="94">
      <formula>LEN(TRIM(AK21))=0</formula>
    </cfRule>
  </conditionalFormatting>
  <conditionalFormatting sqref="AK22:AL22">
    <cfRule type="containsBlanks" dxfId="42" priority="93">
      <formula>LEN(TRIM(AK22))=0</formula>
    </cfRule>
  </conditionalFormatting>
  <conditionalFormatting sqref="AK23:AL23">
    <cfRule type="containsBlanks" dxfId="41" priority="92">
      <formula>LEN(TRIM(AK23))=0</formula>
    </cfRule>
  </conditionalFormatting>
  <conditionalFormatting sqref="AN19:AO19">
    <cfRule type="containsBlanks" dxfId="40" priority="91">
      <formula>LEN(TRIM(AN19))=0</formula>
    </cfRule>
  </conditionalFormatting>
  <conditionalFormatting sqref="AN20:AO20">
    <cfRule type="containsBlanks" dxfId="39" priority="90">
      <formula>LEN(TRIM(AN20))=0</formula>
    </cfRule>
  </conditionalFormatting>
  <conditionalFormatting sqref="AN21:AO21">
    <cfRule type="containsBlanks" dxfId="38" priority="89">
      <formula>LEN(TRIM(AN21))=0</formula>
    </cfRule>
  </conditionalFormatting>
  <conditionalFormatting sqref="AN22:AO22">
    <cfRule type="containsBlanks" dxfId="37" priority="88">
      <formula>LEN(TRIM(AN22))=0</formula>
    </cfRule>
  </conditionalFormatting>
  <conditionalFormatting sqref="AN23:AO23">
    <cfRule type="containsBlanks" dxfId="36" priority="87">
      <formula>LEN(TRIM(AN23))=0</formula>
    </cfRule>
  </conditionalFormatting>
  <conditionalFormatting sqref="J32:N32">
    <cfRule type="containsBlanks" dxfId="35" priority="86">
      <formula>LEN(TRIM(J32))=0</formula>
    </cfRule>
  </conditionalFormatting>
  <conditionalFormatting sqref="G45:H45">
    <cfRule type="containsBlanks" dxfId="34" priority="85">
      <formula>LEN(TRIM(G45))=0</formula>
    </cfRule>
  </conditionalFormatting>
  <conditionalFormatting sqref="J45:K45">
    <cfRule type="containsBlanks" dxfId="33" priority="84">
      <formula>LEN(TRIM(J45))=0</formula>
    </cfRule>
  </conditionalFormatting>
  <conditionalFormatting sqref="M45:N45">
    <cfRule type="containsBlanks" dxfId="32" priority="83">
      <formula>LEN(TRIM(M45))=0</formula>
    </cfRule>
  </conditionalFormatting>
  <conditionalFormatting sqref="P45:Q45">
    <cfRule type="containsBlanks" dxfId="31" priority="82">
      <formula>LEN(TRIM(P45))=0</formula>
    </cfRule>
  </conditionalFormatting>
  <conditionalFormatting sqref="S45:T45">
    <cfRule type="containsBlanks" dxfId="30" priority="81">
      <formula>LEN(TRIM(S45))=0</formula>
    </cfRule>
  </conditionalFormatting>
  <conditionalFormatting sqref="V45:W45">
    <cfRule type="containsBlanks" dxfId="29" priority="80">
      <formula>LEN(TRIM(V45))=0</formula>
    </cfRule>
  </conditionalFormatting>
  <conditionalFormatting sqref="Y45:Z45">
    <cfRule type="containsBlanks" dxfId="28" priority="79">
      <formula>LEN(TRIM(Y45))=0</formula>
    </cfRule>
  </conditionalFormatting>
  <conditionalFormatting sqref="AB45:AC45">
    <cfRule type="containsBlanks" dxfId="27" priority="78">
      <formula>LEN(TRIM(AB45))=0</formula>
    </cfRule>
  </conditionalFormatting>
  <conditionalFormatting sqref="AE45:AF45">
    <cfRule type="containsBlanks" dxfId="26" priority="77">
      <formula>LEN(TRIM(AE45))=0</formula>
    </cfRule>
  </conditionalFormatting>
  <conditionalFormatting sqref="AH45:AI45">
    <cfRule type="containsBlanks" dxfId="25" priority="76">
      <formula>LEN(TRIM(AH45))=0</formula>
    </cfRule>
  </conditionalFormatting>
  <conditionalFormatting sqref="AK45:AL45">
    <cfRule type="containsBlanks" dxfId="24" priority="75">
      <formula>LEN(TRIM(AK45))=0</formula>
    </cfRule>
  </conditionalFormatting>
  <conditionalFormatting sqref="AN45:AO45">
    <cfRule type="containsBlanks" dxfId="23" priority="74">
      <formula>LEN(TRIM(AN45))=0</formula>
    </cfRule>
  </conditionalFormatting>
  <conditionalFormatting sqref="G49:H49">
    <cfRule type="containsBlanks" dxfId="22" priority="73">
      <formula>LEN(TRIM(G49))=0</formula>
    </cfRule>
  </conditionalFormatting>
  <conditionalFormatting sqref="J49:K49">
    <cfRule type="containsBlanks" dxfId="21" priority="72">
      <formula>LEN(TRIM(J49))=0</formula>
    </cfRule>
  </conditionalFormatting>
  <conditionalFormatting sqref="M49:N49">
    <cfRule type="containsBlanks" dxfId="20" priority="71">
      <formula>LEN(TRIM(M49))=0</formula>
    </cfRule>
  </conditionalFormatting>
  <conditionalFormatting sqref="P49:Q49">
    <cfRule type="containsBlanks" dxfId="19" priority="70">
      <formula>LEN(TRIM(P49))=0</formula>
    </cfRule>
  </conditionalFormatting>
  <conditionalFormatting sqref="S49:T49">
    <cfRule type="containsBlanks" dxfId="18" priority="69">
      <formula>LEN(TRIM(S49))=0</formula>
    </cfRule>
  </conditionalFormatting>
  <conditionalFormatting sqref="V49:W49">
    <cfRule type="containsBlanks" dxfId="17" priority="68">
      <formula>LEN(TRIM(V49))=0</formula>
    </cfRule>
  </conditionalFormatting>
  <conditionalFormatting sqref="Y49:Z49">
    <cfRule type="containsBlanks" dxfId="16" priority="67">
      <formula>LEN(TRIM(Y49))=0</formula>
    </cfRule>
  </conditionalFormatting>
  <conditionalFormatting sqref="AB49:AC49">
    <cfRule type="containsBlanks" dxfId="15" priority="66">
      <formula>LEN(TRIM(AB49))=0</formula>
    </cfRule>
  </conditionalFormatting>
  <conditionalFormatting sqref="AE49:AF49">
    <cfRule type="containsBlanks" dxfId="14" priority="65">
      <formula>LEN(TRIM(AE49))=0</formula>
    </cfRule>
  </conditionalFormatting>
  <conditionalFormatting sqref="AH49:AI49">
    <cfRule type="containsBlanks" dxfId="13" priority="64">
      <formula>LEN(TRIM(AH49))=0</formula>
    </cfRule>
  </conditionalFormatting>
  <conditionalFormatting sqref="AK49:AL49">
    <cfRule type="containsBlanks" dxfId="12" priority="63">
      <formula>LEN(TRIM(AK49))=0</formula>
    </cfRule>
  </conditionalFormatting>
  <conditionalFormatting sqref="AN49:AO49">
    <cfRule type="containsBlanks" dxfId="11" priority="62">
      <formula>LEN(TRIM(AN49))=0</formula>
    </cfRule>
  </conditionalFormatting>
  <conditionalFormatting sqref="J53:J54">
    <cfRule type="containsBlanks" dxfId="10" priority="61">
      <formula>LEN(TRIM(J53))=0</formula>
    </cfRule>
  </conditionalFormatting>
  <conditionalFormatting sqref="AK6:BA6">
    <cfRule type="containsBlanks" dxfId="9" priority="2">
      <formula>LEN(TRIM(AK6))=0</formula>
    </cfRule>
  </conditionalFormatting>
  <conditionalFormatting sqref="P60:X64">
    <cfRule type="containsBlanks" dxfId="8" priority="1">
      <formula>LEN(TRIM(P60))=0</formula>
    </cfRule>
  </conditionalFormatting>
  <printOptions horizontalCentered="1"/>
  <pageMargins left="0.19685039370078741" right="0.19685039370078741" top="0.39370078740157483" bottom="0.39370078740157483" header="0.31496062992125984" footer="0.31496062992125984"/>
  <pageSetup paperSize="9" scale="61" fitToHeight="0" orientation="portrait" r:id="rId1"/>
  <headerFooter alignWithMargins="0"/>
  <rowBreaks count="1" manualBreakCount="1">
    <brk id="50" max="54"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55"/>
  <sheetViews>
    <sheetView showGridLines="0" view="pageBreakPreview" topLeftCell="A34" zoomScaleNormal="80" zoomScaleSheetLayoutView="100" workbookViewId="0">
      <selection activeCell="AG32" sqref="AG32:AG36"/>
    </sheetView>
  </sheetViews>
  <sheetFormatPr defaultColWidth="2.875" defaultRowHeight="13.5" x14ac:dyDescent="0.4"/>
  <cols>
    <col min="1" max="1" width="1.875" style="220" customWidth="1"/>
    <col min="2" max="31" width="2.875" style="220"/>
    <col min="32" max="32" width="1.875" style="220" customWidth="1"/>
    <col min="33" max="33" width="21.375" style="443" customWidth="1"/>
    <col min="34" max="34" width="2.875" style="220" customWidth="1"/>
    <col min="35" max="16384" width="2.875" style="220"/>
  </cols>
  <sheetData>
    <row r="1" spans="1:33" s="326" customFormat="1" ht="45" customHeight="1" x14ac:dyDescent="0.4">
      <c r="A1" s="325" t="s">
        <v>458</v>
      </c>
    </row>
    <row r="2" spans="1:33" ht="17.25" customHeight="1" x14ac:dyDescent="0.4">
      <c r="A2" s="421"/>
      <c r="B2" s="422"/>
      <c r="C2" s="423"/>
      <c r="D2" s="423"/>
      <c r="E2" s="423"/>
      <c r="F2" s="423"/>
      <c r="G2" s="423"/>
      <c r="H2" s="423"/>
      <c r="I2" s="423"/>
      <c r="J2" s="423"/>
      <c r="K2" s="423"/>
      <c r="L2" s="423"/>
      <c r="M2" s="423"/>
      <c r="N2" s="423"/>
      <c r="O2" s="423"/>
      <c r="P2" s="424"/>
      <c r="Q2" s="424"/>
      <c r="R2" s="424"/>
      <c r="S2" s="424"/>
      <c r="T2" s="424"/>
      <c r="U2" s="424"/>
      <c r="V2" s="424"/>
      <c r="W2" s="424"/>
      <c r="X2" s="424"/>
      <c r="Y2" s="424"/>
      <c r="Z2" s="424"/>
      <c r="AA2" s="424"/>
      <c r="AB2" s="424"/>
      <c r="AC2" s="424"/>
      <c r="AD2" s="424"/>
      <c r="AE2" s="424"/>
      <c r="AF2" s="425" t="s">
        <v>350</v>
      </c>
    </row>
    <row r="3" spans="1:33" ht="15" customHeight="1" x14ac:dyDescent="0.4">
      <c r="A3" s="426"/>
      <c r="B3" s="427"/>
      <c r="C3" s="428"/>
      <c r="D3" s="428"/>
      <c r="E3" s="428"/>
      <c r="F3" s="428"/>
      <c r="G3" s="428"/>
      <c r="H3" s="428"/>
      <c r="I3" s="428"/>
      <c r="J3" s="428"/>
      <c r="K3" s="428"/>
      <c r="L3" s="428"/>
      <c r="M3" s="428"/>
      <c r="N3" s="428"/>
      <c r="O3" s="428"/>
      <c r="P3" s="429"/>
      <c r="Q3" s="429"/>
      <c r="R3" s="429"/>
      <c r="S3" s="429"/>
      <c r="T3" s="429"/>
      <c r="U3" s="429"/>
      <c r="V3" s="429"/>
      <c r="W3" s="429"/>
      <c r="X3" s="429"/>
      <c r="Y3" s="429"/>
      <c r="Z3" s="429"/>
      <c r="AA3" s="429"/>
      <c r="AB3" s="429"/>
      <c r="AC3" s="429"/>
      <c r="AD3" s="429"/>
      <c r="AE3" s="429"/>
      <c r="AF3" s="430"/>
    </row>
    <row r="4" spans="1:33" ht="23.25" customHeight="1" x14ac:dyDescent="0.4">
      <c r="A4" s="426"/>
      <c r="B4" s="851" t="s">
        <v>226</v>
      </c>
      <c r="C4" s="851"/>
      <c r="D4" s="851"/>
      <c r="E4" s="851"/>
      <c r="F4" s="851"/>
      <c r="G4" s="851"/>
      <c r="H4" s="851"/>
      <c r="I4" s="851"/>
      <c r="J4" s="851"/>
      <c r="K4" s="851"/>
      <c r="L4" s="851"/>
      <c r="M4" s="851"/>
      <c r="N4" s="851"/>
      <c r="O4" s="851"/>
      <c r="P4" s="851"/>
      <c r="Q4" s="851"/>
      <c r="R4" s="851"/>
      <c r="S4" s="851"/>
      <c r="T4" s="851"/>
      <c r="U4" s="851"/>
      <c r="V4" s="851"/>
      <c r="W4" s="851"/>
      <c r="X4" s="851"/>
      <c r="Y4" s="851"/>
      <c r="Z4" s="851"/>
      <c r="AA4" s="851"/>
      <c r="AB4" s="851"/>
      <c r="AC4" s="851"/>
      <c r="AD4" s="851"/>
      <c r="AE4" s="851"/>
      <c r="AF4" s="431"/>
    </row>
    <row r="5" spans="1:33" ht="15" customHeight="1" x14ac:dyDescent="0.4">
      <c r="A5" s="426"/>
      <c r="B5" s="428"/>
      <c r="C5" s="428"/>
      <c r="D5" s="428"/>
      <c r="E5" s="428"/>
      <c r="F5" s="428"/>
      <c r="G5" s="428"/>
      <c r="H5" s="428"/>
      <c r="I5" s="428"/>
      <c r="J5" s="428"/>
      <c r="K5" s="428"/>
      <c r="L5" s="428"/>
      <c r="M5" s="428"/>
      <c r="N5" s="428"/>
      <c r="O5" s="428"/>
      <c r="P5" s="429"/>
      <c r="Q5" s="429"/>
      <c r="R5" s="429"/>
      <c r="S5" s="429"/>
      <c r="T5" s="429"/>
      <c r="U5" s="429"/>
      <c r="V5" s="429"/>
      <c r="W5" s="429"/>
      <c r="X5" s="429"/>
      <c r="Y5" s="429"/>
      <c r="Z5" s="429"/>
      <c r="AA5" s="429"/>
      <c r="AB5" s="429"/>
      <c r="AC5" s="429"/>
      <c r="AD5" s="429"/>
      <c r="AE5" s="429"/>
      <c r="AF5" s="431"/>
    </row>
    <row r="6" spans="1:33" ht="18.75" customHeight="1" x14ac:dyDescent="0.4">
      <c r="A6" s="426"/>
      <c r="B6" s="428"/>
      <c r="C6" s="428"/>
      <c r="D6" s="428"/>
      <c r="E6" s="428"/>
      <c r="F6" s="428"/>
      <c r="G6" s="428"/>
      <c r="H6" s="432"/>
      <c r="I6" s="433"/>
      <c r="J6" s="429"/>
      <c r="K6" s="429"/>
      <c r="L6" s="429"/>
      <c r="M6" s="429"/>
      <c r="N6" s="429"/>
      <c r="O6" s="429"/>
      <c r="P6" s="429"/>
      <c r="Q6" s="429"/>
      <c r="R6" s="434" t="s">
        <v>19</v>
      </c>
      <c r="S6" s="854" t="s">
        <v>442</v>
      </c>
      <c r="T6" s="854"/>
      <c r="U6" s="854"/>
      <c r="V6" s="854"/>
      <c r="W6" s="854"/>
      <c r="X6" s="854"/>
      <c r="Y6" s="854"/>
      <c r="Z6" s="854"/>
      <c r="AA6" s="854"/>
      <c r="AB6" s="854"/>
      <c r="AC6" s="854"/>
      <c r="AD6" s="854"/>
      <c r="AE6" s="854"/>
      <c r="AF6" s="431"/>
      <c r="AG6" s="834" t="s">
        <v>459</v>
      </c>
    </row>
    <row r="7" spans="1:33" ht="11.25" customHeight="1" x14ac:dyDescent="0.4">
      <c r="A7" s="426"/>
      <c r="B7" s="428"/>
      <c r="C7" s="428"/>
      <c r="D7" s="428"/>
      <c r="E7" s="428"/>
      <c r="F7" s="428"/>
      <c r="G7" s="428"/>
      <c r="H7" s="428"/>
      <c r="I7" s="428"/>
      <c r="J7" s="428"/>
      <c r="K7" s="428"/>
      <c r="L7" s="428"/>
      <c r="M7" s="428"/>
      <c r="N7" s="428"/>
      <c r="O7" s="428"/>
      <c r="P7" s="429"/>
      <c r="Q7" s="429"/>
      <c r="R7" s="429"/>
      <c r="S7" s="429"/>
      <c r="T7" s="429"/>
      <c r="U7" s="429"/>
      <c r="V7" s="429"/>
      <c r="W7" s="429"/>
      <c r="X7" s="429"/>
      <c r="Y7" s="429"/>
      <c r="Z7" s="429"/>
      <c r="AA7" s="429"/>
      <c r="AB7" s="429"/>
      <c r="AC7" s="429"/>
      <c r="AD7" s="429"/>
      <c r="AE7" s="429"/>
      <c r="AF7" s="431"/>
      <c r="AG7" s="834"/>
    </row>
    <row r="8" spans="1:33" ht="18.75" customHeight="1" x14ac:dyDescent="0.4">
      <c r="A8" s="426"/>
      <c r="B8" s="435" t="s">
        <v>238</v>
      </c>
      <c r="C8" s="428"/>
      <c r="D8" s="428"/>
      <c r="E8" s="428"/>
      <c r="F8" s="428"/>
      <c r="G8" s="428"/>
      <c r="H8" s="428"/>
      <c r="I8" s="428"/>
      <c r="J8" s="428"/>
      <c r="K8" s="428"/>
      <c r="L8" s="428"/>
      <c r="M8" s="428"/>
      <c r="N8" s="428"/>
      <c r="O8" s="428"/>
      <c r="P8" s="429"/>
      <c r="Q8" s="429"/>
      <c r="R8" s="429"/>
      <c r="S8" s="429"/>
      <c r="T8" s="429"/>
      <c r="U8" s="429"/>
      <c r="V8" s="429"/>
      <c r="W8" s="429"/>
      <c r="X8" s="429"/>
      <c r="Y8" s="429"/>
      <c r="Z8" s="429"/>
      <c r="AA8" s="429"/>
      <c r="AB8" s="429"/>
      <c r="AC8" s="429"/>
      <c r="AD8" s="429"/>
      <c r="AE8" s="429"/>
      <c r="AF8" s="431"/>
      <c r="AG8" s="834"/>
    </row>
    <row r="9" spans="1:33" ht="18.75" customHeight="1" x14ac:dyDescent="0.4">
      <c r="A9" s="426"/>
      <c r="B9" s="428" t="s">
        <v>231</v>
      </c>
      <c r="C9" s="428"/>
      <c r="D9" s="428"/>
      <c r="E9" s="428"/>
      <c r="F9" s="428"/>
      <c r="G9" s="428"/>
      <c r="H9" s="428"/>
      <c r="I9" s="428"/>
      <c r="J9" s="428"/>
      <c r="K9" s="428"/>
      <c r="L9" s="428"/>
      <c r="M9" s="428"/>
      <c r="N9" s="428"/>
      <c r="O9" s="428"/>
      <c r="P9" s="429"/>
      <c r="Q9" s="429"/>
      <c r="R9" s="429"/>
      <c r="S9" s="429"/>
      <c r="T9" s="429"/>
      <c r="U9" s="429"/>
      <c r="V9" s="429"/>
      <c r="W9" s="429"/>
      <c r="X9" s="429"/>
      <c r="Y9" s="429"/>
      <c r="Z9" s="429"/>
      <c r="AA9" s="429"/>
      <c r="AB9" s="429"/>
      <c r="AC9" s="429"/>
      <c r="AD9" s="429"/>
      <c r="AE9" s="429"/>
      <c r="AF9" s="431"/>
      <c r="AG9" s="834"/>
    </row>
    <row r="10" spans="1:33" ht="33.75" customHeight="1" x14ac:dyDescent="0.4">
      <c r="A10" s="426"/>
      <c r="B10" s="221" t="s">
        <v>223</v>
      </c>
      <c r="C10" s="839" t="s">
        <v>224</v>
      </c>
      <c r="D10" s="839"/>
      <c r="E10" s="839"/>
      <c r="F10" s="839"/>
      <c r="G10" s="839"/>
      <c r="H10" s="839"/>
      <c r="I10" s="839"/>
      <c r="J10" s="839"/>
      <c r="K10" s="839" t="s">
        <v>230</v>
      </c>
      <c r="L10" s="839"/>
      <c r="M10" s="839"/>
      <c r="N10" s="839"/>
      <c r="O10" s="839"/>
      <c r="P10" s="839" t="s">
        <v>229</v>
      </c>
      <c r="Q10" s="839"/>
      <c r="R10" s="839"/>
      <c r="S10" s="839"/>
      <c r="T10" s="839"/>
      <c r="U10" s="839" t="s">
        <v>228</v>
      </c>
      <c r="V10" s="839"/>
      <c r="W10" s="839"/>
      <c r="X10" s="839"/>
      <c r="Y10" s="839"/>
      <c r="Z10" s="841" t="s">
        <v>227</v>
      </c>
      <c r="AA10" s="841"/>
      <c r="AB10" s="841"/>
      <c r="AC10" s="841"/>
      <c r="AD10" s="841"/>
      <c r="AE10" s="841"/>
      <c r="AF10" s="431"/>
      <c r="AG10" s="834"/>
    </row>
    <row r="11" spans="1:33" ht="21" customHeight="1" x14ac:dyDescent="0.4">
      <c r="A11" s="426"/>
      <c r="B11" s="222">
        <v>1</v>
      </c>
      <c r="C11" s="838" t="s">
        <v>455</v>
      </c>
      <c r="D11" s="838"/>
      <c r="E11" s="838"/>
      <c r="F11" s="838"/>
      <c r="G11" s="838"/>
      <c r="H11" s="838"/>
      <c r="I11" s="838"/>
      <c r="J11" s="838"/>
      <c r="K11" s="838">
        <v>1</v>
      </c>
      <c r="L11" s="838"/>
      <c r="M11" s="838"/>
      <c r="N11" s="838"/>
      <c r="O11" s="838"/>
      <c r="P11" s="846" t="s">
        <v>419</v>
      </c>
      <c r="Q11" s="846"/>
      <c r="R11" s="846"/>
      <c r="S11" s="846"/>
      <c r="T11" s="846"/>
      <c r="U11" s="846" t="s">
        <v>444</v>
      </c>
      <c r="V11" s="846"/>
      <c r="W11" s="846"/>
      <c r="X11" s="846"/>
      <c r="Y11" s="846"/>
      <c r="Z11" s="847">
        <v>2180000</v>
      </c>
      <c r="AA11" s="847"/>
      <c r="AB11" s="847"/>
      <c r="AC11" s="847"/>
      <c r="AD11" s="848"/>
      <c r="AE11" s="223" t="s">
        <v>9</v>
      </c>
      <c r="AF11" s="431"/>
      <c r="AG11" s="834"/>
    </row>
    <row r="12" spans="1:33" ht="21" customHeight="1" x14ac:dyDescent="0.4">
      <c r="A12" s="426"/>
      <c r="B12" s="222">
        <v>2</v>
      </c>
      <c r="C12" s="838" t="s">
        <v>456</v>
      </c>
      <c r="D12" s="838"/>
      <c r="E12" s="838"/>
      <c r="F12" s="838"/>
      <c r="G12" s="838"/>
      <c r="H12" s="838"/>
      <c r="I12" s="838"/>
      <c r="J12" s="838"/>
      <c r="K12" s="838">
        <v>2</v>
      </c>
      <c r="L12" s="838"/>
      <c r="M12" s="838"/>
      <c r="N12" s="838"/>
      <c r="O12" s="838"/>
      <c r="P12" s="846" t="s">
        <v>444</v>
      </c>
      <c r="Q12" s="846"/>
      <c r="R12" s="846"/>
      <c r="S12" s="846"/>
      <c r="T12" s="846"/>
      <c r="U12" s="846" t="s">
        <v>444</v>
      </c>
      <c r="V12" s="846"/>
      <c r="W12" s="846"/>
      <c r="X12" s="846"/>
      <c r="Y12" s="846"/>
      <c r="Z12" s="847">
        <v>2008000</v>
      </c>
      <c r="AA12" s="847"/>
      <c r="AB12" s="847"/>
      <c r="AC12" s="847"/>
      <c r="AD12" s="848"/>
      <c r="AE12" s="223" t="s">
        <v>9</v>
      </c>
      <c r="AF12" s="431"/>
      <c r="AG12" s="834" t="s">
        <v>571</v>
      </c>
    </row>
    <row r="13" spans="1:33" ht="21" customHeight="1" x14ac:dyDescent="0.4">
      <c r="A13" s="426"/>
      <c r="B13" s="222">
        <v>3</v>
      </c>
      <c r="C13" s="837"/>
      <c r="D13" s="837"/>
      <c r="E13" s="837"/>
      <c r="F13" s="837"/>
      <c r="G13" s="837"/>
      <c r="H13" s="837"/>
      <c r="I13" s="837"/>
      <c r="J13" s="837"/>
      <c r="K13" s="837"/>
      <c r="L13" s="837"/>
      <c r="M13" s="837"/>
      <c r="N13" s="837"/>
      <c r="O13" s="837"/>
      <c r="P13" s="837" t="s">
        <v>18</v>
      </c>
      <c r="Q13" s="837"/>
      <c r="R13" s="837"/>
      <c r="S13" s="837"/>
      <c r="T13" s="837"/>
      <c r="U13" s="837" t="s">
        <v>18</v>
      </c>
      <c r="V13" s="837"/>
      <c r="W13" s="837"/>
      <c r="X13" s="837"/>
      <c r="Y13" s="837"/>
      <c r="Z13" s="849"/>
      <c r="AA13" s="849"/>
      <c r="AB13" s="849"/>
      <c r="AC13" s="849"/>
      <c r="AD13" s="850"/>
      <c r="AE13" s="223" t="s">
        <v>9</v>
      </c>
      <c r="AF13" s="431"/>
      <c r="AG13" s="834"/>
    </row>
    <row r="14" spans="1:33" ht="21" customHeight="1" x14ac:dyDescent="0.4">
      <c r="A14" s="426"/>
      <c r="B14" s="222">
        <v>4</v>
      </c>
      <c r="C14" s="837"/>
      <c r="D14" s="837"/>
      <c r="E14" s="837"/>
      <c r="F14" s="837"/>
      <c r="G14" s="837"/>
      <c r="H14" s="837"/>
      <c r="I14" s="837"/>
      <c r="J14" s="837"/>
      <c r="K14" s="837"/>
      <c r="L14" s="837"/>
      <c r="M14" s="837"/>
      <c r="N14" s="837"/>
      <c r="O14" s="837"/>
      <c r="P14" s="837" t="s">
        <v>18</v>
      </c>
      <c r="Q14" s="837"/>
      <c r="R14" s="837"/>
      <c r="S14" s="837"/>
      <c r="T14" s="837"/>
      <c r="U14" s="837" t="s">
        <v>18</v>
      </c>
      <c r="V14" s="837"/>
      <c r="W14" s="837"/>
      <c r="X14" s="837"/>
      <c r="Y14" s="837"/>
      <c r="Z14" s="849"/>
      <c r="AA14" s="849"/>
      <c r="AB14" s="849"/>
      <c r="AC14" s="849"/>
      <c r="AD14" s="850"/>
      <c r="AE14" s="223" t="s">
        <v>9</v>
      </c>
      <c r="AF14" s="431"/>
      <c r="AG14" s="834"/>
    </row>
    <row r="15" spans="1:33" ht="21" customHeight="1" x14ac:dyDescent="0.4">
      <c r="A15" s="426"/>
      <c r="B15" s="222">
        <v>5</v>
      </c>
      <c r="C15" s="837"/>
      <c r="D15" s="837"/>
      <c r="E15" s="837"/>
      <c r="F15" s="837"/>
      <c r="G15" s="837"/>
      <c r="H15" s="837"/>
      <c r="I15" s="837"/>
      <c r="J15" s="837"/>
      <c r="K15" s="837"/>
      <c r="L15" s="837"/>
      <c r="M15" s="837"/>
      <c r="N15" s="837"/>
      <c r="O15" s="837"/>
      <c r="P15" s="837" t="s">
        <v>18</v>
      </c>
      <c r="Q15" s="837"/>
      <c r="R15" s="837"/>
      <c r="S15" s="837"/>
      <c r="T15" s="837"/>
      <c r="U15" s="837" t="s">
        <v>18</v>
      </c>
      <c r="V15" s="837"/>
      <c r="W15" s="837"/>
      <c r="X15" s="837"/>
      <c r="Y15" s="837"/>
      <c r="Z15" s="849"/>
      <c r="AA15" s="849"/>
      <c r="AB15" s="849"/>
      <c r="AC15" s="849"/>
      <c r="AD15" s="850"/>
      <c r="AE15" s="223" t="s">
        <v>9</v>
      </c>
      <c r="AF15" s="431"/>
      <c r="AG15" s="834"/>
    </row>
    <row r="16" spans="1:33" ht="21" customHeight="1" x14ac:dyDescent="0.4">
      <c r="A16" s="426"/>
      <c r="B16" s="222">
        <v>6</v>
      </c>
      <c r="C16" s="837"/>
      <c r="D16" s="837"/>
      <c r="E16" s="837"/>
      <c r="F16" s="837"/>
      <c r="G16" s="837"/>
      <c r="H16" s="837"/>
      <c r="I16" s="837"/>
      <c r="J16" s="837"/>
      <c r="K16" s="837"/>
      <c r="L16" s="837"/>
      <c r="M16" s="837"/>
      <c r="N16" s="837"/>
      <c r="O16" s="837"/>
      <c r="P16" s="837" t="s">
        <v>18</v>
      </c>
      <c r="Q16" s="837"/>
      <c r="R16" s="837"/>
      <c r="S16" s="837"/>
      <c r="T16" s="837"/>
      <c r="U16" s="837" t="s">
        <v>18</v>
      </c>
      <c r="V16" s="837"/>
      <c r="W16" s="837"/>
      <c r="X16" s="837"/>
      <c r="Y16" s="837"/>
      <c r="Z16" s="849"/>
      <c r="AA16" s="849"/>
      <c r="AB16" s="849"/>
      <c r="AC16" s="849"/>
      <c r="AD16" s="850"/>
      <c r="AE16" s="223" t="s">
        <v>9</v>
      </c>
      <c r="AF16" s="431"/>
      <c r="AG16" s="834" t="s">
        <v>572</v>
      </c>
    </row>
    <row r="17" spans="1:33" ht="21" customHeight="1" x14ac:dyDescent="0.4">
      <c r="A17" s="426"/>
      <c r="B17" s="222">
        <v>7</v>
      </c>
      <c r="C17" s="837"/>
      <c r="D17" s="837"/>
      <c r="E17" s="837"/>
      <c r="F17" s="837"/>
      <c r="G17" s="837"/>
      <c r="H17" s="837"/>
      <c r="I17" s="837"/>
      <c r="J17" s="837"/>
      <c r="K17" s="837"/>
      <c r="L17" s="837"/>
      <c r="M17" s="837"/>
      <c r="N17" s="837"/>
      <c r="O17" s="837"/>
      <c r="P17" s="837" t="s">
        <v>18</v>
      </c>
      <c r="Q17" s="837"/>
      <c r="R17" s="837"/>
      <c r="S17" s="837"/>
      <c r="T17" s="837"/>
      <c r="U17" s="837" t="s">
        <v>18</v>
      </c>
      <c r="V17" s="837"/>
      <c r="W17" s="837"/>
      <c r="X17" s="837"/>
      <c r="Y17" s="837"/>
      <c r="Z17" s="849"/>
      <c r="AA17" s="849"/>
      <c r="AB17" s="849"/>
      <c r="AC17" s="849"/>
      <c r="AD17" s="850"/>
      <c r="AE17" s="223" t="s">
        <v>9</v>
      </c>
      <c r="AF17" s="431"/>
      <c r="AG17" s="834"/>
    </row>
    <row r="18" spans="1:33" ht="21" customHeight="1" x14ac:dyDescent="0.4">
      <c r="A18" s="426"/>
      <c r="B18" s="222">
        <v>8</v>
      </c>
      <c r="C18" s="837"/>
      <c r="D18" s="837"/>
      <c r="E18" s="837"/>
      <c r="F18" s="837"/>
      <c r="G18" s="837"/>
      <c r="H18" s="837"/>
      <c r="I18" s="837"/>
      <c r="J18" s="837"/>
      <c r="K18" s="837"/>
      <c r="L18" s="837"/>
      <c r="M18" s="837"/>
      <c r="N18" s="837"/>
      <c r="O18" s="837"/>
      <c r="P18" s="837" t="s">
        <v>18</v>
      </c>
      <c r="Q18" s="837"/>
      <c r="R18" s="837"/>
      <c r="S18" s="837"/>
      <c r="T18" s="837"/>
      <c r="U18" s="837" t="s">
        <v>18</v>
      </c>
      <c r="V18" s="837"/>
      <c r="W18" s="837"/>
      <c r="X18" s="837"/>
      <c r="Y18" s="837"/>
      <c r="Z18" s="849"/>
      <c r="AA18" s="849"/>
      <c r="AB18" s="849"/>
      <c r="AC18" s="849"/>
      <c r="AD18" s="850"/>
      <c r="AE18" s="223" t="s">
        <v>9</v>
      </c>
      <c r="AF18" s="431"/>
      <c r="AG18" s="834"/>
    </row>
    <row r="19" spans="1:33" ht="21" customHeight="1" x14ac:dyDescent="0.4">
      <c r="A19" s="426"/>
      <c r="B19" s="222">
        <v>9</v>
      </c>
      <c r="C19" s="837"/>
      <c r="D19" s="837"/>
      <c r="E19" s="837"/>
      <c r="F19" s="837"/>
      <c r="G19" s="837"/>
      <c r="H19" s="837"/>
      <c r="I19" s="837"/>
      <c r="J19" s="837"/>
      <c r="K19" s="837"/>
      <c r="L19" s="837"/>
      <c r="M19" s="837"/>
      <c r="N19" s="837"/>
      <c r="O19" s="837"/>
      <c r="P19" s="837" t="s">
        <v>18</v>
      </c>
      <c r="Q19" s="837"/>
      <c r="R19" s="837"/>
      <c r="S19" s="837"/>
      <c r="T19" s="837"/>
      <c r="U19" s="837" t="s">
        <v>18</v>
      </c>
      <c r="V19" s="837"/>
      <c r="W19" s="837"/>
      <c r="X19" s="837"/>
      <c r="Y19" s="837"/>
      <c r="Z19" s="849"/>
      <c r="AA19" s="849"/>
      <c r="AB19" s="849"/>
      <c r="AC19" s="849"/>
      <c r="AD19" s="850"/>
      <c r="AE19" s="223" t="s">
        <v>9</v>
      </c>
      <c r="AF19" s="431"/>
      <c r="AG19" s="834"/>
    </row>
    <row r="20" spans="1:33" ht="21" customHeight="1" x14ac:dyDescent="0.4">
      <c r="A20" s="426"/>
      <c r="B20" s="222">
        <v>10</v>
      </c>
      <c r="C20" s="837"/>
      <c r="D20" s="837"/>
      <c r="E20" s="837"/>
      <c r="F20" s="837"/>
      <c r="G20" s="837"/>
      <c r="H20" s="837"/>
      <c r="I20" s="837"/>
      <c r="J20" s="837"/>
      <c r="K20" s="837"/>
      <c r="L20" s="837"/>
      <c r="M20" s="837"/>
      <c r="N20" s="837"/>
      <c r="O20" s="837"/>
      <c r="P20" s="837" t="s">
        <v>18</v>
      </c>
      <c r="Q20" s="837"/>
      <c r="R20" s="837"/>
      <c r="S20" s="837"/>
      <c r="T20" s="837"/>
      <c r="U20" s="837" t="s">
        <v>18</v>
      </c>
      <c r="V20" s="837"/>
      <c r="W20" s="837"/>
      <c r="X20" s="837"/>
      <c r="Y20" s="837"/>
      <c r="Z20" s="849"/>
      <c r="AA20" s="849"/>
      <c r="AB20" s="849"/>
      <c r="AC20" s="849"/>
      <c r="AD20" s="850"/>
      <c r="AE20" s="223" t="s">
        <v>9</v>
      </c>
      <c r="AF20" s="431"/>
    </row>
    <row r="21" spans="1:33" ht="16.5" customHeight="1" x14ac:dyDescent="0.4">
      <c r="A21" s="426"/>
      <c r="B21" s="428"/>
      <c r="C21" s="428"/>
      <c r="D21" s="428"/>
      <c r="E21" s="428"/>
      <c r="F21" s="428"/>
      <c r="G21" s="428"/>
      <c r="H21" s="428"/>
      <c r="I21" s="428"/>
      <c r="J21" s="428"/>
      <c r="K21" s="428"/>
      <c r="L21" s="428"/>
      <c r="M21" s="428"/>
      <c r="N21" s="428"/>
      <c r="O21" s="428"/>
      <c r="P21" s="429"/>
      <c r="Q21" s="429"/>
      <c r="R21" s="429"/>
      <c r="S21" s="429"/>
      <c r="T21" s="429"/>
      <c r="U21" s="429"/>
      <c r="V21" s="429"/>
      <c r="W21" s="429"/>
      <c r="X21" s="429"/>
      <c r="Y21" s="429"/>
      <c r="Z21" s="429"/>
      <c r="AA21" s="429"/>
      <c r="AB21" s="429"/>
      <c r="AC21" s="429"/>
      <c r="AD21" s="429"/>
      <c r="AE21" s="429"/>
      <c r="AF21" s="431"/>
    </row>
    <row r="22" spans="1:33" ht="21" customHeight="1" x14ac:dyDescent="0.4">
      <c r="A22" s="426"/>
      <c r="B22" s="428" t="s">
        <v>232</v>
      </c>
      <c r="C22" s="428"/>
      <c r="D22" s="428"/>
      <c r="E22" s="428"/>
      <c r="F22" s="428"/>
      <c r="G22" s="428"/>
      <c r="H22" s="428"/>
      <c r="I22" s="428"/>
      <c r="J22" s="428"/>
      <c r="K22" s="428"/>
      <c r="L22" s="428"/>
      <c r="M22" s="428"/>
      <c r="N22" s="428"/>
      <c r="O22" s="433"/>
      <c r="P22" s="429"/>
      <c r="Q22" s="429"/>
      <c r="R22" s="429"/>
      <c r="S22" s="429"/>
      <c r="T22" s="429"/>
      <c r="U22" s="429"/>
      <c r="V22" s="429"/>
      <c r="W22" s="429"/>
      <c r="X22" s="429"/>
      <c r="Y22" s="429"/>
      <c r="Z22" s="429"/>
      <c r="AA22" s="429"/>
      <c r="AB22" s="429"/>
      <c r="AC22" s="429"/>
      <c r="AD22" s="429"/>
      <c r="AE22" s="429"/>
      <c r="AF22" s="431"/>
      <c r="AG22" s="836" t="s">
        <v>573</v>
      </c>
    </row>
    <row r="23" spans="1:33" ht="21" customHeight="1" x14ac:dyDescent="0.4">
      <c r="A23" s="426"/>
      <c r="B23" s="841"/>
      <c r="C23" s="841"/>
      <c r="D23" s="841"/>
      <c r="E23" s="841"/>
      <c r="F23" s="841"/>
      <c r="G23" s="841" t="s">
        <v>12</v>
      </c>
      <c r="H23" s="841"/>
      <c r="I23" s="841"/>
      <c r="J23" s="841"/>
      <c r="K23" s="841" t="s">
        <v>13</v>
      </c>
      <c r="L23" s="841"/>
      <c r="M23" s="841"/>
      <c r="N23" s="841"/>
      <c r="O23" s="841" t="s">
        <v>14</v>
      </c>
      <c r="P23" s="841"/>
      <c r="Q23" s="841"/>
      <c r="R23" s="841"/>
      <c r="S23" s="841" t="s">
        <v>15</v>
      </c>
      <c r="T23" s="841"/>
      <c r="U23" s="841"/>
      <c r="V23" s="841"/>
      <c r="W23" s="841" t="s">
        <v>16</v>
      </c>
      <c r="X23" s="841"/>
      <c r="Y23" s="841"/>
      <c r="Z23" s="852"/>
      <c r="AA23" s="853" t="s">
        <v>10</v>
      </c>
      <c r="AB23" s="841"/>
      <c r="AC23" s="841"/>
      <c r="AD23" s="841"/>
      <c r="AE23" s="841"/>
      <c r="AF23" s="431"/>
      <c r="AG23" s="836"/>
    </row>
    <row r="24" spans="1:33" ht="21" customHeight="1" x14ac:dyDescent="0.4">
      <c r="A24" s="426"/>
      <c r="B24" s="840" t="s">
        <v>233</v>
      </c>
      <c r="C24" s="840"/>
      <c r="D24" s="840"/>
      <c r="E24" s="840"/>
      <c r="F24" s="840"/>
      <c r="G24" s="844">
        <f>SUMIF($K$11:$O$20,1,$Z$11:$AD$20)</f>
        <v>2180000</v>
      </c>
      <c r="H24" s="844"/>
      <c r="I24" s="845"/>
      <c r="J24" s="224" t="s">
        <v>9</v>
      </c>
      <c r="K24" s="844">
        <f>SUMIF($K$11:$O$20,2,$Z$11:$AD$20)</f>
        <v>2008000</v>
      </c>
      <c r="L24" s="844"/>
      <c r="M24" s="845"/>
      <c r="N24" s="224" t="s">
        <v>9</v>
      </c>
      <c r="O24" s="844">
        <f>SUMIF($K$11:$O$20,3,$Z$11:$AD$20)</f>
        <v>0</v>
      </c>
      <c r="P24" s="844"/>
      <c r="Q24" s="845"/>
      <c r="R24" s="224" t="s">
        <v>9</v>
      </c>
      <c r="S24" s="844">
        <f>SUMIF($K$11:$O$20,4,$Z$11:$AD$20)</f>
        <v>0</v>
      </c>
      <c r="T24" s="844"/>
      <c r="U24" s="845"/>
      <c r="V24" s="224" t="s">
        <v>9</v>
      </c>
      <c r="W24" s="844">
        <f>SUMIF($K$11:$O$20,5,$Z$11:$AD$20)</f>
        <v>0</v>
      </c>
      <c r="X24" s="844"/>
      <c r="Y24" s="845"/>
      <c r="Z24" s="225" t="s">
        <v>9</v>
      </c>
      <c r="AA24" s="857"/>
      <c r="AB24" s="858"/>
      <c r="AC24" s="858"/>
      <c r="AD24" s="858"/>
      <c r="AE24" s="859"/>
      <c r="AF24" s="431"/>
      <c r="AG24" s="836"/>
    </row>
    <row r="25" spans="1:33" ht="21" customHeight="1" x14ac:dyDescent="0.4">
      <c r="A25" s="426"/>
      <c r="B25" s="840" t="s">
        <v>234</v>
      </c>
      <c r="C25" s="840"/>
      <c r="D25" s="840"/>
      <c r="E25" s="840"/>
      <c r="F25" s="840"/>
      <c r="G25" s="842">
        <v>2009000</v>
      </c>
      <c r="H25" s="842"/>
      <c r="I25" s="843"/>
      <c r="J25" s="224" t="s">
        <v>9</v>
      </c>
      <c r="K25" s="842">
        <v>1999000</v>
      </c>
      <c r="L25" s="842"/>
      <c r="M25" s="843"/>
      <c r="N25" s="224" t="s">
        <v>9</v>
      </c>
      <c r="O25" s="861"/>
      <c r="P25" s="861"/>
      <c r="Q25" s="862"/>
      <c r="R25" s="224" t="s">
        <v>9</v>
      </c>
      <c r="S25" s="861"/>
      <c r="T25" s="861"/>
      <c r="U25" s="862"/>
      <c r="V25" s="224" t="s">
        <v>9</v>
      </c>
      <c r="W25" s="861"/>
      <c r="X25" s="861"/>
      <c r="Y25" s="862"/>
      <c r="Z25" s="225" t="s">
        <v>9</v>
      </c>
      <c r="AA25" s="857"/>
      <c r="AB25" s="858"/>
      <c r="AC25" s="858"/>
      <c r="AD25" s="858"/>
      <c r="AE25" s="859"/>
      <c r="AF25" s="431"/>
      <c r="AG25" s="836"/>
    </row>
    <row r="26" spans="1:33" ht="21" customHeight="1" x14ac:dyDescent="0.4">
      <c r="A26" s="426"/>
      <c r="B26" s="840" t="s">
        <v>235</v>
      </c>
      <c r="C26" s="840"/>
      <c r="D26" s="840"/>
      <c r="E26" s="840"/>
      <c r="F26" s="840"/>
      <c r="G26" s="844">
        <f>MIN(G24,G25)</f>
        <v>2009000</v>
      </c>
      <c r="H26" s="844"/>
      <c r="I26" s="845"/>
      <c r="J26" s="224" t="s">
        <v>9</v>
      </c>
      <c r="K26" s="844">
        <f>MIN(K24,K25)</f>
        <v>1999000</v>
      </c>
      <c r="L26" s="844"/>
      <c r="M26" s="845"/>
      <c r="N26" s="224" t="s">
        <v>9</v>
      </c>
      <c r="O26" s="844">
        <f>MIN(O24,O25)</f>
        <v>0</v>
      </c>
      <c r="P26" s="844"/>
      <c r="Q26" s="845"/>
      <c r="R26" s="224" t="s">
        <v>9</v>
      </c>
      <c r="S26" s="844">
        <f>MIN(S24,S25)</f>
        <v>0</v>
      </c>
      <c r="T26" s="844"/>
      <c r="U26" s="845"/>
      <c r="V26" s="224" t="s">
        <v>9</v>
      </c>
      <c r="W26" s="844">
        <f>MIN(W24,W25)</f>
        <v>0</v>
      </c>
      <c r="X26" s="844"/>
      <c r="Y26" s="845"/>
      <c r="Z26" s="225" t="s">
        <v>9</v>
      </c>
      <c r="AA26" s="855">
        <f>SUM(G26,K26,O26,S26,W26)</f>
        <v>4008000</v>
      </c>
      <c r="AB26" s="856"/>
      <c r="AC26" s="856"/>
      <c r="AD26" s="856"/>
      <c r="AE26" s="226" t="s">
        <v>9</v>
      </c>
      <c r="AF26" s="431"/>
      <c r="AG26" s="836" t="s">
        <v>574</v>
      </c>
    </row>
    <row r="27" spans="1:33" ht="21" customHeight="1" x14ac:dyDescent="0.4">
      <c r="A27" s="426"/>
      <c r="B27" s="840" t="s">
        <v>236</v>
      </c>
      <c r="C27" s="840"/>
      <c r="D27" s="840"/>
      <c r="E27" s="840"/>
      <c r="F27" s="840"/>
      <c r="G27" s="844">
        <f>IF(G24&lt;G25,G25-G24,0)</f>
        <v>0</v>
      </c>
      <c r="H27" s="844"/>
      <c r="I27" s="845"/>
      <c r="J27" s="224" t="s">
        <v>9</v>
      </c>
      <c r="K27" s="844">
        <f>IF(K24&lt;K25,K25-K24,0)</f>
        <v>0</v>
      </c>
      <c r="L27" s="844"/>
      <c r="M27" s="845"/>
      <c r="N27" s="224" t="s">
        <v>9</v>
      </c>
      <c r="O27" s="844">
        <f>IF(O24&lt;O25,O25-O24,0)</f>
        <v>0</v>
      </c>
      <c r="P27" s="844"/>
      <c r="Q27" s="845"/>
      <c r="R27" s="224" t="s">
        <v>9</v>
      </c>
      <c r="S27" s="844">
        <f>IF(S24&lt;S25,S25-S24,0)</f>
        <v>0</v>
      </c>
      <c r="T27" s="844"/>
      <c r="U27" s="845"/>
      <c r="V27" s="224" t="s">
        <v>9</v>
      </c>
      <c r="W27" s="844">
        <f>IF(W24&lt;W25,W25-W24,0)</f>
        <v>0</v>
      </c>
      <c r="X27" s="844"/>
      <c r="Y27" s="845"/>
      <c r="Z27" s="225" t="s">
        <v>9</v>
      </c>
      <c r="AA27" s="855">
        <f>SUM(G27,K27,O27,S27,W27)</f>
        <v>0</v>
      </c>
      <c r="AB27" s="856"/>
      <c r="AC27" s="856"/>
      <c r="AD27" s="856"/>
      <c r="AE27" s="226" t="s">
        <v>9</v>
      </c>
      <c r="AF27" s="431"/>
      <c r="AG27" s="836"/>
    </row>
    <row r="28" spans="1:33" ht="45" customHeight="1" x14ac:dyDescent="0.4">
      <c r="A28" s="426"/>
      <c r="B28" s="860" t="s">
        <v>237</v>
      </c>
      <c r="C28" s="860"/>
      <c r="D28" s="860"/>
      <c r="E28" s="860"/>
      <c r="F28" s="860"/>
      <c r="G28" s="860"/>
      <c r="H28" s="860"/>
      <c r="I28" s="860"/>
      <c r="J28" s="860"/>
      <c r="K28" s="860"/>
      <c r="L28" s="860"/>
      <c r="M28" s="860"/>
      <c r="N28" s="860"/>
      <c r="O28" s="860"/>
      <c r="P28" s="860"/>
      <c r="Q28" s="860"/>
      <c r="R28" s="860"/>
      <c r="S28" s="860"/>
      <c r="T28" s="860"/>
      <c r="U28" s="860"/>
      <c r="V28" s="860"/>
      <c r="W28" s="860"/>
      <c r="X28" s="860"/>
      <c r="Y28" s="860"/>
      <c r="Z28" s="860"/>
      <c r="AA28" s="860"/>
      <c r="AB28" s="860"/>
      <c r="AC28" s="860"/>
      <c r="AD28" s="860"/>
      <c r="AE28" s="860"/>
      <c r="AF28" s="431"/>
      <c r="AG28" s="836"/>
    </row>
    <row r="29" spans="1:33" ht="11.25" customHeight="1" x14ac:dyDescent="0.4">
      <c r="A29" s="436"/>
      <c r="B29" s="437"/>
      <c r="C29" s="437"/>
      <c r="D29" s="437"/>
      <c r="E29" s="437"/>
      <c r="F29" s="437"/>
      <c r="G29" s="437"/>
      <c r="H29" s="437"/>
      <c r="I29" s="437"/>
      <c r="J29" s="437"/>
      <c r="K29" s="437"/>
      <c r="L29" s="437"/>
      <c r="M29" s="437"/>
      <c r="N29" s="437"/>
      <c r="O29" s="437"/>
      <c r="P29" s="437"/>
      <c r="Q29" s="437"/>
      <c r="R29" s="437"/>
      <c r="S29" s="437"/>
      <c r="T29" s="437"/>
      <c r="U29" s="437"/>
      <c r="V29" s="437"/>
      <c r="W29" s="437"/>
      <c r="X29" s="437"/>
      <c r="Y29" s="437"/>
      <c r="Z29" s="437"/>
      <c r="AA29" s="437"/>
      <c r="AB29" s="437"/>
      <c r="AC29" s="437"/>
      <c r="AD29" s="437"/>
      <c r="AE29" s="437"/>
      <c r="AF29" s="438"/>
      <c r="AG29" s="836"/>
    </row>
    <row r="30" spans="1:33" ht="16.5" customHeight="1" x14ac:dyDescent="0.4">
      <c r="A30" s="421"/>
      <c r="B30" s="318"/>
      <c r="C30" s="318"/>
      <c r="D30" s="318"/>
      <c r="E30" s="318"/>
      <c r="F30" s="318"/>
      <c r="G30" s="318"/>
      <c r="H30" s="318"/>
      <c r="I30" s="318"/>
      <c r="J30" s="318"/>
      <c r="K30" s="318"/>
      <c r="L30" s="318"/>
      <c r="M30" s="318"/>
      <c r="N30" s="318"/>
      <c r="O30" s="318"/>
      <c r="P30" s="318"/>
      <c r="Q30" s="318"/>
      <c r="R30" s="318"/>
      <c r="S30" s="318"/>
      <c r="T30" s="318"/>
      <c r="U30" s="318"/>
      <c r="V30" s="318"/>
      <c r="W30" s="318"/>
      <c r="X30" s="318"/>
      <c r="Y30" s="318"/>
      <c r="Z30" s="318"/>
      <c r="AA30" s="318"/>
      <c r="AB30" s="318"/>
      <c r="AC30" s="318"/>
      <c r="AD30" s="318"/>
      <c r="AE30" s="318"/>
      <c r="AF30" s="425" t="s">
        <v>351</v>
      </c>
    </row>
    <row r="31" spans="1:33" ht="18.75" customHeight="1" x14ac:dyDescent="0.4">
      <c r="A31" s="426"/>
      <c r="B31" s="435" t="s">
        <v>225</v>
      </c>
      <c r="C31" s="428"/>
      <c r="D31" s="428"/>
      <c r="E31" s="428"/>
      <c r="F31" s="428"/>
      <c r="G31" s="428"/>
      <c r="H31" s="428"/>
      <c r="I31" s="428"/>
      <c r="J31" s="428"/>
      <c r="K31" s="428"/>
      <c r="L31" s="428"/>
      <c r="M31" s="428"/>
      <c r="N31" s="428"/>
      <c r="O31" s="428"/>
      <c r="P31" s="429"/>
      <c r="Q31" s="429"/>
      <c r="R31" s="429"/>
      <c r="S31" s="429"/>
      <c r="T31" s="429"/>
      <c r="U31" s="429"/>
      <c r="V31" s="429"/>
      <c r="W31" s="429"/>
      <c r="X31" s="429"/>
      <c r="Y31" s="429"/>
      <c r="Z31" s="429"/>
      <c r="AA31" s="429"/>
      <c r="AB31" s="429"/>
      <c r="AC31" s="429"/>
      <c r="AD31" s="429"/>
      <c r="AE31" s="429"/>
      <c r="AF31" s="431"/>
    </row>
    <row r="32" spans="1:33" ht="18.75" customHeight="1" x14ac:dyDescent="0.4">
      <c r="A32" s="426"/>
      <c r="B32" s="428" t="s">
        <v>231</v>
      </c>
      <c r="C32" s="428"/>
      <c r="D32" s="428"/>
      <c r="E32" s="428"/>
      <c r="F32" s="428"/>
      <c r="G32" s="428"/>
      <c r="H32" s="428"/>
      <c r="I32" s="428"/>
      <c r="J32" s="428"/>
      <c r="K32" s="428"/>
      <c r="L32" s="428"/>
      <c r="M32" s="428"/>
      <c r="N32" s="428"/>
      <c r="O32" s="428"/>
      <c r="P32" s="429"/>
      <c r="Q32" s="429"/>
      <c r="R32" s="429"/>
      <c r="S32" s="429"/>
      <c r="T32" s="429"/>
      <c r="U32" s="429"/>
      <c r="V32" s="429"/>
      <c r="W32" s="429"/>
      <c r="X32" s="429"/>
      <c r="Y32" s="429"/>
      <c r="Z32" s="429"/>
      <c r="AA32" s="429"/>
      <c r="AB32" s="429"/>
      <c r="AC32" s="429"/>
      <c r="AD32" s="429"/>
      <c r="AE32" s="429"/>
      <c r="AF32" s="431"/>
      <c r="AG32" s="835" t="s">
        <v>575</v>
      </c>
    </row>
    <row r="33" spans="1:33" ht="33.75" customHeight="1" x14ac:dyDescent="0.4">
      <c r="A33" s="439"/>
      <c r="B33" s="221" t="s">
        <v>223</v>
      </c>
      <c r="C33" s="839" t="s">
        <v>224</v>
      </c>
      <c r="D33" s="839"/>
      <c r="E33" s="839"/>
      <c r="F33" s="839"/>
      <c r="G33" s="839"/>
      <c r="H33" s="839"/>
      <c r="I33" s="839"/>
      <c r="J33" s="839"/>
      <c r="K33" s="839" t="s">
        <v>230</v>
      </c>
      <c r="L33" s="839"/>
      <c r="M33" s="839"/>
      <c r="N33" s="839"/>
      <c r="O33" s="839"/>
      <c r="P33" s="839" t="s">
        <v>229</v>
      </c>
      <c r="Q33" s="839"/>
      <c r="R33" s="839"/>
      <c r="S33" s="839"/>
      <c r="T33" s="839"/>
      <c r="U33" s="839" t="s">
        <v>228</v>
      </c>
      <c r="V33" s="839"/>
      <c r="W33" s="839"/>
      <c r="X33" s="839"/>
      <c r="Y33" s="839"/>
      <c r="Z33" s="841" t="s">
        <v>227</v>
      </c>
      <c r="AA33" s="841"/>
      <c r="AB33" s="841"/>
      <c r="AC33" s="841"/>
      <c r="AD33" s="841"/>
      <c r="AE33" s="841"/>
      <c r="AF33" s="440"/>
      <c r="AG33" s="835"/>
    </row>
    <row r="34" spans="1:33" ht="21" customHeight="1" x14ac:dyDescent="0.4">
      <c r="A34" s="439"/>
      <c r="B34" s="222">
        <v>1</v>
      </c>
      <c r="C34" s="838" t="s">
        <v>457</v>
      </c>
      <c r="D34" s="838"/>
      <c r="E34" s="838"/>
      <c r="F34" s="838"/>
      <c r="G34" s="838"/>
      <c r="H34" s="838"/>
      <c r="I34" s="838"/>
      <c r="J34" s="838"/>
      <c r="K34" s="838">
        <v>1</v>
      </c>
      <c r="L34" s="838"/>
      <c r="M34" s="838"/>
      <c r="N34" s="838"/>
      <c r="O34" s="838"/>
      <c r="P34" s="846" t="s">
        <v>419</v>
      </c>
      <c r="Q34" s="846"/>
      <c r="R34" s="846"/>
      <c r="S34" s="846"/>
      <c r="T34" s="846"/>
      <c r="U34" s="846" t="s">
        <v>419</v>
      </c>
      <c r="V34" s="846"/>
      <c r="W34" s="846"/>
      <c r="X34" s="846"/>
      <c r="Y34" s="846"/>
      <c r="Z34" s="847">
        <v>1405250</v>
      </c>
      <c r="AA34" s="847"/>
      <c r="AB34" s="847"/>
      <c r="AC34" s="847"/>
      <c r="AD34" s="848"/>
      <c r="AE34" s="223" t="s">
        <v>9</v>
      </c>
      <c r="AF34" s="440"/>
      <c r="AG34" s="835"/>
    </row>
    <row r="35" spans="1:33" ht="21" customHeight="1" x14ac:dyDescent="0.4">
      <c r="A35" s="439"/>
      <c r="B35" s="222">
        <v>2</v>
      </c>
      <c r="C35" s="837"/>
      <c r="D35" s="837"/>
      <c r="E35" s="837"/>
      <c r="F35" s="837"/>
      <c r="G35" s="837"/>
      <c r="H35" s="837"/>
      <c r="I35" s="837"/>
      <c r="J35" s="837"/>
      <c r="K35" s="837"/>
      <c r="L35" s="837"/>
      <c r="M35" s="837"/>
      <c r="N35" s="837"/>
      <c r="O35" s="837"/>
      <c r="P35" s="837" t="s">
        <v>18</v>
      </c>
      <c r="Q35" s="837"/>
      <c r="R35" s="837"/>
      <c r="S35" s="837"/>
      <c r="T35" s="837"/>
      <c r="U35" s="837" t="s">
        <v>18</v>
      </c>
      <c r="V35" s="837"/>
      <c r="W35" s="837"/>
      <c r="X35" s="837"/>
      <c r="Y35" s="837"/>
      <c r="Z35" s="849"/>
      <c r="AA35" s="849"/>
      <c r="AB35" s="849"/>
      <c r="AC35" s="849"/>
      <c r="AD35" s="850"/>
      <c r="AE35" s="223" t="s">
        <v>9</v>
      </c>
      <c r="AF35" s="440"/>
      <c r="AG35" s="835"/>
    </row>
    <row r="36" spans="1:33" ht="21" customHeight="1" x14ac:dyDescent="0.4">
      <c r="A36" s="439"/>
      <c r="B36" s="222">
        <v>3</v>
      </c>
      <c r="C36" s="837"/>
      <c r="D36" s="837"/>
      <c r="E36" s="837"/>
      <c r="F36" s="837"/>
      <c r="G36" s="837"/>
      <c r="H36" s="837"/>
      <c r="I36" s="837"/>
      <c r="J36" s="837"/>
      <c r="K36" s="837"/>
      <c r="L36" s="837"/>
      <c r="M36" s="837"/>
      <c r="N36" s="837"/>
      <c r="O36" s="837"/>
      <c r="P36" s="837" t="s">
        <v>18</v>
      </c>
      <c r="Q36" s="837"/>
      <c r="R36" s="837"/>
      <c r="S36" s="837"/>
      <c r="T36" s="837"/>
      <c r="U36" s="837" t="s">
        <v>18</v>
      </c>
      <c r="V36" s="837"/>
      <c r="W36" s="837"/>
      <c r="X36" s="837"/>
      <c r="Y36" s="837"/>
      <c r="Z36" s="849"/>
      <c r="AA36" s="849"/>
      <c r="AB36" s="849"/>
      <c r="AC36" s="849"/>
      <c r="AD36" s="850"/>
      <c r="AE36" s="223" t="s">
        <v>9</v>
      </c>
      <c r="AF36" s="440"/>
      <c r="AG36" s="835"/>
    </row>
    <row r="37" spans="1:33" ht="21" customHeight="1" x14ac:dyDescent="0.4">
      <c r="A37" s="439"/>
      <c r="B37" s="222">
        <v>4</v>
      </c>
      <c r="C37" s="837"/>
      <c r="D37" s="837"/>
      <c r="E37" s="837"/>
      <c r="F37" s="837"/>
      <c r="G37" s="837"/>
      <c r="H37" s="837"/>
      <c r="I37" s="837"/>
      <c r="J37" s="837"/>
      <c r="K37" s="837"/>
      <c r="L37" s="837"/>
      <c r="M37" s="837"/>
      <c r="N37" s="837"/>
      <c r="O37" s="837"/>
      <c r="P37" s="837" t="s">
        <v>18</v>
      </c>
      <c r="Q37" s="837"/>
      <c r="R37" s="837"/>
      <c r="S37" s="837"/>
      <c r="T37" s="837"/>
      <c r="U37" s="837" t="s">
        <v>18</v>
      </c>
      <c r="V37" s="837"/>
      <c r="W37" s="837"/>
      <c r="X37" s="837"/>
      <c r="Y37" s="837"/>
      <c r="Z37" s="849"/>
      <c r="AA37" s="849"/>
      <c r="AB37" s="849"/>
      <c r="AC37" s="849"/>
      <c r="AD37" s="850"/>
      <c r="AE37" s="223" t="s">
        <v>9</v>
      </c>
      <c r="AF37" s="440"/>
      <c r="AG37" s="835" t="s">
        <v>576</v>
      </c>
    </row>
    <row r="38" spans="1:33" ht="21" customHeight="1" x14ac:dyDescent="0.4">
      <c r="A38" s="439"/>
      <c r="B38" s="222">
        <v>5</v>
      </c>
      <c r="C38" s="837"/>
      <c r="D38" s="837"/>
      <c r="E38" s="837"/>
      <c r="F38" s="837"/>
      <c r="G38" s="837"/>
      <c r="H38" s="837"/>
      <c r="I38" s="837"/>
      <c r="J38" s="837"/>
      <c r="K38" s="837"/>
      <c r="L38" s="837"/>
      <c r="M38" s="837"/>
      <c r="N38" s="837"/>
      <c r="O38" s="837"/>
      <c r="P38" s="837" t="s">
        <v>18</v>
      </c>
      <c r="Q38" s="837"/>
      <c r="R38" s="837"/>
      <c r="S38" s="837"/>
      <c r="T38" s="837"/>
      <c r="U38" s="837" t="s">
        <v>18</v>
      </c>
      <c r="V38" s="837"/>
      <c r="W38" s="837"/>
      <c r="X38" s="837"/>
      <c r="Y38" s="837"/>
      <c r="Z38" s="849"/>
      <c r="AA38" s="849"/>
      <c r="AB38" s="849"/>
      <c r="AC38" s="849"/>
      <c r="AD38" s="850"/>
      <c r="AE38" s="223" t="s">
        <v>9</v>
      </c>
      <c r="AF38" s="440"/>
      <c r="AG38" s="835"/>
    </row>
    <row r="39" spans="1:33" ht="21" customHeight="1" x14ac:dyDescent="0.4">
      <c r="A39" s="439"/>
      <c r="B39" s="222">
        <v>6</v>
      </c>
      <c r="C39" s="837"/>
      <c r="D39" s="837"/>
      <c r="E39" s="837"/>
      <c r="F39" s="837"/>
      <c r="G39" s="837"/>
      <c r="H39" s="837"/>
      <c r="I39" s="837"/>
      <c r="J39" s="837"/>
      <c r="K39" s="837"/>
      <c r="L39" s="837"/>
      <c r="M39" s="837"/>
      <c r="N39" s="837"/>
      <c r="O39" s="837"/>
      <c r="P39" s="837" t="s">
        <v>18</v>
      </c>
      <c r="Q39" s="837"/>
      <c r="R39" s="837"/>
      <c r="S39" s="837"/>
      <c r="T39" s="837"/>
      <c r="U39" s="837" t="s">
        <v>18</v>
      </c>
      <c r="V39" s="837"/>
      <c r="W39" s="837"/>
      <c r="X39" s="837"/>
      <c r="Y39" s="837"/>
      <c r="Z39" s="849"/>
      <c r="AA39" s="849"/>
      <c r="AB39" s="849"/>
      <c r="AC39" s="849"/>
      <c r="AD39" s="850"/>
      <c r="AE39" s="223" t="s">
        <v>9</v>
      </c>
      <c r="AF39" s="440"/>
      <c r="AG39" s="835"/>
    </row>
    <row r="40" spans="1:33" ht="21" customHeight="1" x14ac:dyDescent="0.4">
      <c r="A40" s="439"/>
      <c r="B40" s="222">
        <v>7</v>
      </c>
      <c r="C40" s="837"/>
      <c r="D40" s="837"/>
      <c r="E40" s="837"/>
      <c r="F40" s="837"/>
      <c r="G40" s="837"/>
      <c r="H40" s="837"/>
      <c r="I40" s="837"/>
      <c r="J40" s="837"/>
      <c r="K40" s="837"/>
      <c r="L40" s="837"/>
      <c r="M40" s="837"/>
      <c r="N40" s="837"/>
      <c r="O40" s="837"/>
      <c r="P40" s="837" t="s">
        <v>18</v>
      </c>
      <c r="Q40" s="837"/>
      <c r="R40" s="837"/>
      <c r="S40" s="837"/>
      <c r="T40" s="837"/>
      <c r="U40" s="837" t="s">
        <v>18</v>
      </c>
      <c r="V40" s="837"/>
      <c r="W40" s="837"/>
      <c r="X40" s="837"/>
      <c r="Y40" s="837"/>
      <c r="Z40" s="849"/>
      <c r="AA40" s="849"/>
      <c r="AB40" s="849"/>
      <c r="AC40" s="849"/>
      <c r="AD40" s="850"/>
      <c r="AE40" s="223" t="s">
        <v>9</v>
      </c>
      <c r="AF40" s="440"/>
      <c r="AG40" s="835"/>
    </row>
    <row r="41" spans="1:33" ht="21" customHeight="1" x14ac:dyDescent="0.4">
      <c r="A41" s="439"/>
      <c r="B41" s="222">
        <v>8</v>
      </c>
      <c r="C41" s="837"/>
      <c r="D41" s="837"/>
      <c r="E41" s="837"/>
      <c r="F41" s="837"/>
      <c r="G41" s="837"/>
      <c r="H41" s="837"/>
      <c r="I41" s="837"/>
      <c r="J41" s="837"/>
      <c r="K41" s="837"/>
      <c r="L41" s="837"/>
      <c r="M41" s="837"/>
      <c r="N41" s="837"/>
      <c r="O41" s="837"/>
      <c r="P41" s="837" t="s">
        <v>18</v>
      </c>
      <c r="Q41" s="837"/>
      <c r="R41" s="837"/>
      <c r="S41" s="837"/>
      <c r="T41" s="837"/>
      <c r="U41" s="837" t="s">
        <v>18</v>
      </c>
      <c r="V41" s="837"/>
      <c r="W41" s="837"/>
      <c r="X41" s="837"/>
      <c r="Y41" s="837"/>
      <c r="Z41" s="849"/>
      <c r="AA41" s="849"/>
      <c r="AB41" s="849"/>
      <c r="AC41" s="849"/>
      <c r="AD41" s="850"/>
      <c r="AE41" s="223" t="s">
        <v>9</v>
      </c>
      <c r="AF41" s="440"/>
    </row>
    <row r="42" spans="1:33" ht="21" customHeight="1" x14ac:dyDescent="0.4">
      <c r="A42" s="439"/>
      <c r="B42" s="222">
        <v>9</v>
      </c>
      <c r="C42" s="837"/>
      <c r="D42" s="837"/>
      <c r="E42" s="837"/>
      <c r="F42" s="837"/>
      <c r="G42" s="837"/>
      <c r="H42" s="837"/>
      <c r="I42" s="837"/>
      <c r="J42" s="837"/>
      <c r="K42" s="837"/>
      <c r="L42" s="837"/>
      <c r="M42" s="837"/>
      <c r="N42" s="837"/>
      <c r="O42" s="837"/>
      <c r="P42" s="837" t="s">
        <v>18</v>
      </c>
      <c r="Q42" s="837"/>
      <c r="R42" s="837"/>
      <c r="S42" s="837"/>
      <c r="T42" s="837"/>
      <c r="U42" s="837" t="s">
        <v>18</v>
      </c>
      <c r="V42" s="837"/>
      <c r="W42" s="837"/>
      <c r="X42" s="837"/>
      <c r="Y42" s="837"/>
      <c r="Z42" s="849"/>
      <c r="AA42" s="849"/>
      <c r="AB42" s="849"/>
      <c r="AC42" s="849"/>
      <c r="AD42" s="850"/>
      <c r="AE42" s="223" t="s">
        <v>9</v>
      </c>
      <c r="AF42" s="440"/>
    </row>
    <row r="43" spans="1:33" ht="21" customHeight="1" x14ac:dyDescent="0.4">
      <c r="A43" s="439"/>
      <c r="B43" s="222">
        <v>10</v>
      </c>
      <c r="C43" s="837"/>
      <c r="D43" s="837"/>
      <c r="E43" s="837"/>
      <c r="F43" s="837"/>
      <c r="G43" s="837"/>
      <c r="H43" s="837"/>
      <c r="I43" s="837"/>
      <c r="J43" s="837"/>
      <c r="K43" s="837"/>
      <c r="L43" s="837"/>
      <c r="M43" s="837"/>
      <c r="N43" s="837"/>
      <c r="O43" s="837"/>
      <c r="P43" s="837" t="s">
        <v>18</v>
      </c>
      <c r="Q43" s="837"/>
      <c r="R43" s="837"/>
      <c r="S43" s="837"/>
      <c r="T43" s="837"/>
      <c r="U43" s="837" t="s">
        <v>18</v>
      </c>
      <c r="V43" s="837"/>
      <c r="W43" s="837"/>
      <c r="X43" s="837"/>
      <c r="Y43" s="837"/>
      <c r="Z43" s="849"/>
      <c r="AA43" s="849"/>
      <c r="AB43" s="849"/>
      <c r="AC43" s="849"/>
      <c r="AD43" s="850"/>
      <c r="AE43" s="223" t="s">
        <v>9</v>
      </c>
      <c r="AF43" s="440"/>
    </row>
    <row r="44" spans="1:33" ht="15" customHeight="1" x14ac:dyDescent="0.4">
      <c r="A44" s="426"/>
      <c r="B44" s="428"/>
      <c r="C44" s="428"/>
      <c r="D44" s="428"/>
      <c r="E44" s="428"/>
      <c r="F44" s="428"/>
      <c r="G44" s="428"/>
      <c r="H44" s="428"/>
      <c r="I44" s="428"/>
      <c r="J44" s="428"/>
      <c r="K44" s="428"/>
      <c r="L44" s="428"/>
      <c r="M44" s="428"/>
      <c r="N44" s="428"/>
      <c r="O44" s="428"/>
      <c r="P44" s="429"/>
      <c r="Q44" s="429"/>
      <c r="R44" s="429"/>
      <c r="S44" s="429"/>
      <c r="T44" s="429"/>
      <c r="U44" s="429"/>
      <c r="V44" s="429"/>
      <c r="W44" s="429"/>
      <c r="X44" s="429"/>
      <c r="Y44" s="429"/>
      <c r="Z44" s="429"/>
      <c r="AA44" s="429"/>
      <c r="AB44" s="429"/>
      <c r="AC44" s="429"/>
      <c r="AD44" s="429"/>
      <c r="AE44" s="429"/>
      <c r="AF44" s="431"/>
    </row>
    <row r="45" spans="1:33" ht="21" customHeight="1" x14ac:dyDescent="0.4">
      <c r="A45" s="426"/>
      <c r="B45" s="428" t="s">
        <v>232</v>
      </c>
      <c r="C45" s="428"/>
      <c r="D45" s="428"/>
      <c r="E45" s="428"/>
      <c r="F45" s="428"/>
      <c r="G45" s="428"/>
      <c r="H45" s="428"/>
      <c r="I45" s="428"/>
      <c r="J45" s="428"/>
      <c r="K45" s="428"/>
      <c r="L45" s="428"/>
      <c r="M45" s="428"/>
      <c r="N45" s="428"/>
      <c r="O45" s="433"/>
      <c r="P45" s="429"/>
      <c r="Q45" s="429"/>
      <c r="R45" s="429"/>
      <c r="S45" s="429"/>
      <c r="T45" s="429"/>
      <c r="U45" s="429"/>
      <c r="V45" s="429"/>
      <c r="W45" s="429"/>
      <c r="X45" s="429"/>
      <c r="Y45" s="429"/>
      <c r="Z45" s="429"/>
      <c r="AA45" s="429"/>
      <c r="AB45" s="429"/>
      <c r="AC45" s="429"/>
      <c r="AD45" s="429"/>
      <c r="AE45" s="429"/>
      <c r="AF45" s="431"/>
    </row>
    <row r="46" spans="1:33" ht="22.5" customHeight="1" x14ac:dyDescent="0.4">
      <c r="A46" s="426"/>
      <c r="B46" s="841"/>
      <c r="C46" s="841"/>
      <c r="D46" s="841"/>
      <c r="E46" s="841"/>
      <c r="F46" s="841"/>
      <c r="G46" s="841" t="s">
        <v>12</v>
      </c>
      <c r="H46" s="841"/>
      <c r="I46" s="841"/>
      <c r="J46" s="841"/>
      <c r="K46" s="841" t="s">
        <v>13</v>
      </c>
      <c r="L46" s="841"/>
      <c r="M46" s="841"/>
      <c r="N46" s="841"/>
      <c r="O46" s="841" t="s">
        <v>14</v>
      </c>
      <c r="P46" s="841"/>
      <c r="Q46" s="841"/>
      <c r="R46" s="841"/>
      <c r="S46" s="841" t="s">
        <v>15</v>
      </c>
      <c r="T46" s="841"/>
      <c r="U46" s="841"/>
      <c r="V46" s="841"/>
      <c r="W46" s="841" t="s">
        <v>16</v>
      </c>
      <c r="X46" s="841"/>
      <c r="Y46" s="841"/>
      <c r="Z46" s="852"/>
      <c r="AA46" s="853" t="s">
        <v>10</v>
      </c>
      <c r="AB46" s="841"/>
      <c r="AC46" s="841"/>
      <c r="AD46" s="841"/>
      <c r="AE46" s="841"/>
      <c r="AF46" s="431"/>
    </row>
    <row r="47" spans="1:33" ht="24" customHeight="1" x14ac:dyDescent="0.4">
      <c r="A47" s="426"/>
      <c r="B47" s="840" t="s">
        <v>233</v>
      </c>
      <c r="C47" s="840"/>
      <c r="D47" s="840"/>
      <c r="E47" s="840"/>
      <c r="F47" s="840"/>
      <c r="G47" s="844">
        <f>SUMIF($K$34:$O$43,1,$Z$34:$AD$43)</f>
        <v>1405250</v>
      </c>
      <c r="H47" s="844"/>
      <c r="I47" s="845"/>
      <c r="J47" s="224" t="s">
        <v>9</v>
      </c>
      <c r="K47" s="844">
        <f>SUMIF($K$34:$O$43,2,$Z$34:$AD$43)</f>
        <v>0</v>
      </c>
      <c r="L47" s="844"/>
      <c r="M47" s="845"/>
      <c r="N47" s="224" t="s">
        <v>9</v>
      </c>
      <c r="O47" s="844">
        <f>SUMIF($K$34:$O$43,3,$Z$34:$AD$43)</f>
        <v>0</v>
      </c>
      <c r="P47" s="844"/>
      <c r="Q47" s="845"/>
      <c r="R47" s="224" t="s">
        <v>9</v>
      </c>
      <c r="S47" s="844">
        <f>SUMIF($K$34:$O$43,4,$Z$34:$AD$43)</f>
        <v>0</v>
      </c>
      <c r="T47" s="844"/>
      <c r="U47" s="845"/>
      <c r="V47" s="224" t="s">
        <v>9</v>
      </c>
      <c r="W47" s="844">
        <f>SUMIF($K$34:$O$43,5,$Z$34:$AD$43)</f>
        <v>0</v>
      </c>
      <c r="X47" s="844"/>
      <c r="Y47" s="845"/>
      <c r="Z47" s="225" t="s">
        <v>9</v>
      </c>
      <c r="AA47" s="857"/>
      <c r="AB47" s="858"/>
      <c r="AC47" s="858"/>
      <c r="AD47" s="858"/>
      <c r="AE47" s="859"/>
      <c r="AF47" s="431"/>
    </row>
    <row r="48" spans="1:33" ht="24" customHeight="1" x14ac:dyDescent="0.4">
      <c r="A48" s="426"/>
      <c r="B48" s="863" t="s">
        <v>234</v>
      </c>
      <c r="C48" s="840"/>
      <c r="D48" s="840"/>
      <c r="E48" s="840"/>
      <c r="F48" s="840"/>
      <c r="G48" s="844">
        <f>SUM(G49:I51)</f>
        <v>1338000</v>
      </c>
      <c r="H48" s="844"/>
      <c r="I48" s="845"/>
      <c r="J48" s="224" t="s">
        <v>9</v>
      </c>
      <c r="K48" s="844">
        <f>SUM(K49:M51)</f>
        <v>0</v>
      </c>
      <c r="L48" s="844"/>
      <c r="M48" s="845"/>
      <c r="N48" s="224" t="s">
        <v>9</v>
      </c>
      <c r="O48" s="844">
        <f>SUM(O49:Q51)</f>
        <v>0</v>
      </c>
      <c r="P48" s="844"/>
      <c r="Q48" s="845"/>
      <c r="R48" s="224" t="s">
        <v>9</v>
      </c>
      <c r="S48" s="844">
        <f>SUM(S49:U51)</f>
        <v>0</v>
      </c>
      <c r="T48" s="844"/>
      <c r="U48" s="845"/>
      <c r="V48" s="224" t="s">
        <v>9</v>
      </c>
      <c r="W48" s="844">
        <f>SUM(W49:Y51)</f>
        <v>0</v>
      </c>
      <c r="X48" s="844"/>
      <c r="Y48" s="845"/>
      <c r="Z48" s="225" t="s">
        <v>9</v>
      </c>
      <c r="AA48" s="857"/>
      <c r="AB48" s="858"/>
      <c r="AC48" s="858"/>
      <c r="AD48" s="858"/>
      <c r="AE48" s="859"/>
      <c r="AF48" s="431"/>
      <c r="AG48" s="836" t="s">
        <v>577</v>
      </c>
    </row>
    <row r="49" spans="1:33" ht="24" customHeight="1" x14ac:dyDescent="0.4">
      <c r="A49" s="426"/>
      <c r="B49" s="227"/>
      <c r="C49" s="870" t="s">
        <v>95</v>
      </c>
      <c r="D49" s="871"/>
      <c r="E49" s="871"/>
      <c r="F49" s="872"/>
      <c r="G49" s="864">
        <v>1338000</v>
      </c>
      <c r="H49" s="864"/>
      <c r="I49" s="865"/>
      <c r="J49" s="267" t="s">
        <v>9</v>
      </c>
      <c r="K49" s="866"/>
      <c r="L49" s="866"/>
      <c r="M49" s="867"/>
      <c r="N49" s="267" t="s">
        <v>9</v>
      </c>
      <c r="O49" s="866"/>
      <c r="P49" s="866"/>
      <c r="Q49" s="867"/>
      <c r="R49" s="267" t="s">
        <v>9</v>
      </c>
      <c r="S49" s="866"/>
      <c r="T49" s="866"/>
      <c r="U49" s="867"/>
      <c r="V49" s="267" t="s">
        <v>9</v>
      </c>
      <c r="W49" s="866"/>
      <c r="X49" s="866"/>
      <c r="Y49" s="867"/>
      <c r="Z49" s="268" t="s">
        <v>9</v>
      </c>
      <c r="AA49" s="879"/>
      <c r="AB49" s="880"/>
      <c r="AC49" s="880"/>
      <c r="AD49" s="880"/>
      <c r="AE49" s="881"/>
      <c r="AF49" s="431"/>
      <c r="AG49" s="836"/>
    </row>
    <row r="50" spans="1:33" ht="24" customHeight="1" x14ac:dyDescent="0.4">
      <c r="A50" s="426"/>
      <c r="B50" s="227"/>
      <c r="C50" s="873" t="s">
        <v>96</v>
      </c>
      <c r="D50" s="874"/>
      <c r="E50" s="874"/>
      <c r="F50" s="875"/>
      <c r="G50" s="868"/>
      <c r="H50" s="868"/>
      <c r="I50" s="869"/>
      <c r="J50" s="269" t="s">
        <v>9</v>
      </c>
      <c r="K50" s="868"/>
      <c r="L50" s="868"/>
      <c r="M50" s="869"/>
      <c r="N50" s="269" t="s">
        <v>9</v>
      </c>
      <c r="O50" s="868"/>
      <c r="P50" s="868"/>
      <c r="Q50" s="869"/>
      <c r="R50" s="269" t="s">
        <v>9</v>
      </c>
      <c r="S50" s="868"/>
      <c r="T50" s="868"/>
      <c r="U50" s="869"/>
      <c r="V50" s="269" t="s">
        <v>9</v>
      </c>
      <c r="W50" s="868"/>
      <c r="X50" s="868"/>
      <c r="Y50" s="869"/>
      <c r="Z50" s="270" t="s">
        <v>9</v>
      </c>
      <c r="AA50" s="882"/>
      <c r="AB50" s="883"/>
      <c r="AC50" s="883"/>
      <c r="AD50" s="883"/>
      <c r="AE50" s="884"/>
      <c r="AF50" s="431"/>
      <c r="AG50" s="836"/>
    </row>
    <row r="51" spans="1:33" ht="24" customHeight="1" x14ac:dyDescent="0.4">
      <c r="A51" s="426"/>
      <c r="B51" s="228"/>
      <c r="C51" s="876" t="s">
        <v>97</v>
      </c>
      <c r="D51" s="877"/>
      <c r="E51" s="877"/>
      <c r="F51" s="878"/>
      <c r="G51" s="888"/>
      <c r="H51" s="888"/>
      <c r="I51" s="889"/>
      <c r="J51" s="271" t="s">
        <v>9</v>
      </c>
      <c r="K51" s="888"/>
      <c r="L51" s="888"/>
      <c r="M51" s="889"/>
      <c r="N51" s="271" t="s">
        <v>9</v>
      </c>
      <c r="O51" s="888"/>
      <c r="P51" s="888"/>
      <c r="Q51" s="889"/>
      <c r="R51" s="271" t="s">
        <v>9</v>
      </c>
      <c r="S51" s="888"/>
      <c r="T51" s="888"/>
      <c r="U51" s="889"/>
      <c r="V51" s="271" t="s">
        <v>9</v>
      </c>
      <c r="W51" s="888"/>
      <c r="X51" s="888"/>
      <c r="Y51" s="889"/>
      <c r="Z51" s="272" t="s">
        <v>9</v>
      </c>
      <c r="AA51" s="885"/>
      <c r="AB51" s="886"/>
      <c r="AC51" s="886"/>
      <c r="AD51" s="886"/>
      <c r="AE51" s="887"/>
      <c r="AF51" s="431"/>
      <c r="AG51" s="836"/>
    </row>
    <row r="52" spans="1:33" ht="24" customHeight="1" x14ac:dyDescent="0.4">
      <c r="A52" s="426"/>
      <c r="B52" s="840" t="s">
        <v>235</v>
      </c>
      <c r="C52" s="840"/>
      <c r="D52" s="840"/>
      <c r="E52" s="840"/>
      <c r="F52" s="840"/>
      <c r="G52" s="844">
        <f>MIN(G47,G48)</f>
        <v>1338000</v>
      </c>
      <c r="H52" s="844"/>
      <c r="I52" s="845"/>
      <c r="J52" s="224" t="s">
        <v>9</v>
      </c>
      <c r="K52" s="844">
        <f>MIN(K47,K48)</f>
        <v>0</v>
      </c>
      <c r="L52" s="844"/>
      <c r="M52" s="845"/>
      <c r="N52" s="224" t="s">
        <v>9</v>
      </c>
      <c r="O52" s="844">
        <f>MIN(O47,O48)</f>
        <v>0</v>
      </c>
      <c r="P52" s="844"/>
      <c r="Q52" s="845"/>
      <c r="R52" s="224" t="s">
        <v>9</v>
      </c>
      <c r="S52" s="844">
        <f>MIN(S47,S48)</f>
        <v>0</v>
      </c>
      <c r="T52" s="844"/>
      <c r="U52" s="845"/>
      <c r="V52" s="224" t="s">
        <v>9</v>
      </c>
      <c r="W52" s="844">
        <f>MIN(W47,W48)</f>
        <v>0</v>
      </c>
      <c r="X52" s="844"/>
      <c r="Y52" s="845"/>
      <c r="Z52" s="225" t="s">
        <v>9</v>
      </c>
      <c r="AA52" s="855">
        <f>SUM(G52,K52,O52,S52,W52)</f>
        <v>1338000</v>
      </c>
      <c r="AB52" s="856"/>
      <c r="AC52" s="856"/>
      <c r="AD52" s="856"/>
      <c r="AE52" s="226" t="s">
        <v>9</v>
      </c>
      <c r="AF52" s="431"/>
    </row>
    <row r="53" spans="1:33" ht="24" customHeight="1" x14ac:dyDescent="0.4">
      <c r="A53" s="426"/>
      <c r="B53" s="840" t="s">
        <v>236</v>
      </c>
      <c r="C53" s="840"/>
      <c r="D53" s="840"/>
      <c r="E53" s="840"/>
      <c r="F53" s="840"/>
      <c r="G53" s="844">
        <f>IF(G47&lt;G48,G48-G47,0)</f>
        <v>0</v>
      </c>
      <c r="H53" s="844"/>
      <c r="I53" s="845"/>
      <c r="J53" s="224" t="s">
        <v>9</v>
      </c>
      <c r="K53" s="844">
        <f>IF(K47&lt;K48,K48-K47,0)</f>
        <v>0</v>
      </c>
      <c r="L53" s="844"/>
      <c r="M53" s="845"/>
      <c r="N53" s="224" t="s">
        <v>9</v>
      </c>
      <c r="O53" s="844">
        <f>IF(O47&lt;O48,O48-O47,0)</f>
        <v>0</v>
      </c>
      <c r="P53" s="844"/>
      <c r="Q53" s="845"/>
      <c r="R53" s="224" t="s">
        <v>9</v>
      </c>
      <c r="S53" s="844">
        <f>IF(S47&lt;S48,S48-S47,0)</f>
        <v>0</v>
      </c>
      <c r="T53" s="844"/>
      <c r="U53" s="845"/>
      <c r="V53" s="224" t="s">
        <v>9</v>
      </c>
      <c r="W53" s="844">
        <f>IF(W47&lt;W48,W48-W47,0)</f>
        <v>0</v>
      </c>
      <c r="X53" s="844"/>
      <c r="Y53" s="845"/>
      <c r="Z53" s="225" t="s">
        <v>9</v>
      </c>
      <c r="AA53" s="855">
        <f>SUM(G53,K53,O53,S53,W53)</f>
        <v>0</v>
      </c>
      <c r="AB53" s="856"/>
      <c r="AC53" s="856"/>
      <c r="AD53" s="856"/>
      <c r="AE53" s="226" t="s">
        <v>9</v>
      </c>
      <c r="AF53" s="431"/>
      <c r="AG53" s="836" t="s">
        <v>578</v>
      </c>
    </row>
    <row r="54" spans="1:33" ht="45" customHeight="1" x14ac:dyDescent="0.4">
      <c r="A54" s="426"/>
      <c r="B54" s="860" t="s">
        <v>237</v>
      </c>
      <c r="C54" s="860"/>
      <c r="D54" s="860"/>
      <c r="E54" s="860"/>
      <c r="F54" s="860"/>
      <c r="G54" s="860"/>
      <c r="H54" s="860"/>
      <c r="I54" s="860"/>
      <c r="J54" s="860"/>
      <c r="K54" s="860"/>
      <c r="L54" s="860"/>
      <c r="M54" s="860"/>
      <c r="N54" s="860"/>
      <c r="O54" s="860"/>
      <c r="P54" s="860"/>
      <c r="Q54" s="860"/>
      <c r="R54" s="860"/>
      <c r="S54" s="860"/>
      <c r="T54" s="860"/>
      <c r="U54" s="860"/>
      <c r="V54" s="860"/>
      <c r="W54" s="860"/>
      <c r="X54" s="860"/>
      <c r="Y54" s="860"/>
      <c r="Z54" s="860"/>
      <c r="AA54" s="860"/>
      <c r="AB54" s="860"/>
      <c r="AC54" s="860"/>
      <c r="AD54" s="860"/>
      <c r="AE54" s="860"/>
      <c r="AF54" s="431"/>
      <c r="AG54" s="836"/>
    </row>
    <row r="55" spans="1:33" ht="11.25" customHeight="1" x14ac:dyDescent="0.4">
      <c r="A55" s="436"/>
      <c r="B55" s="441"/>
      <c r="C55" s="441"/>
      <c r="D55" s="441"/>
      <c r="E55" s="441"/>
      <c r="F55" s="441"/>
      <c r="G55" s="441"/>
      <c r="H55" s="441"/>
      <c r="I55" s="441"/>
      <c r="J55" s="441"/>
      <c r="K55" s="441"/>
      <c r="L55" s="441"/>
      <c r="M55" s="441"/>
      <c r="N55" s="441"/>
      <c r="O55" s="441"/>
      <c r="P55" s="442"/>
      <c r="Q55" s="442"/>
      <c r="R55" s="442"/>
      <c r="S55" s="442"/>
      <c r="T55" s="442"/>
      <c r="U55" s="442"/>
      <c r="V55" s="442"/>
      <c r="W55" s="442"/>
      <c r="X55" s="442"/>
      <c r="Y55" s="442"/>
      <c r="Z55" s="442"/>
      <c r="AA55" s="442"/>
      <c r="AB55" s="442"/>
      <c r="AC55" s="442"/>
      <c r="AD55" s="442"/>
      <c r="AE55" s="442"/>
      <c r="AF55" s="438"/>
    </row>
  </sheetData>
  <mergeCells count="214">
    <mergeCell ref="B54:AE54"/>
    <mergeCell ref="C49:F49"/>
    <mergeCell ref="C50:F50"/>
    <mergeCell ref="C51:F51"/>
    <mergeCell ref="AA49:AE49"/>
    <mergeCell ref="AA50:AE50"/>
    <mergeCell ref="AA51:AE51"/>
    <mergeCell ref="S50:U50"/>
    <mergeCell ref="W50:Y50"/>
    <mergeCell ref="G51:I51"/>
    <mergeCell ref="K51:M51"/>
    <mergeCell ref="O51:Q51"/>
    <mergeCell ref="S51:U51"/>
    <mergeCell ref="W51:Y51"/>
    <mergeCell ref="W53:Y53"/>
    <mergeCell ref="AA53:AD53"/>
    <mergeCell ref="K52:M52"/>
    <mergeCell ref="O52:Q52"/>
    <mergeCell ref="S52:U52"/>
    <mergeCell ref="W52:Y52"/>
    <mergeCell ref="B53:F53"/>
    <mergeCell ref="G53:I53"/>
    <mergeCell ref="K53:M53"/>
    <mergeCell ref="O53:Q53"/>
    <mergeCell ref="P42:T42"/>
    <mergeCell ref="U42:Y42"/>
    <mergeCell ref="Z42:AD42"/>
    <mergeCell ref="C43:J43"/>
    <mergeCell ref="K43:O43"/>
    <mergeCell ref="P43:T43"/>
    <mergeCell ref="U43:Y43"/>
    <mergeCell ref="Z43:AD43"/>
    <mergeCell ref="AA52:AD52"/>
    <mergeCell ref="O46:R46"/>
    <mergeCell ref="S46:V46"/>
    <mergeCell ref="W46:Z46"/>
    <mergeCell ref="AA46:AE46"/>
    <mergeCell ref="W47:Y47"/>
    <mergeCell ref="C42:J42"/>
    <mergeCell ref="K42:O42"/>
    <mergeCell ref="B46:F46"/>
    <mergeCell ref="G46:J46"/>
    <mergeCell ref="K46:N46"/>
    <mergeCell ref="S53:U53"/>
    <mergeCell ref="AA47:AE47"/>
    <mergeCell ref="B48:F48"/>
    <mergeCell ref="G48:I48"/>
    <mergeCell ref="K48:M48"/>
    <mergeCell ref="O48:Q48"/>
    <mergeCell ref="S48:U48"/>
    <mergeCell ref="W48:Y48"/>
    <mergeCell ref="AA48:AE48"/>
    <mergeCell ref="B52:F52"/>
    <mergeCell ref="G52:I52"/>
    <mergeCell ref="G49:I49"/>
    <mergeCell ref="K49:M49"/>
    <mergeCell ref="O49:Q49"/>
    <mergeCell ref="S49:U49"/>
    <mergeCell ref="W49:Y49"/>
    <mergeCell ref="G50:I50"/>
    <mergeCell ref="K50:M50"/>
    <mergeCell ref="O50:Q50"/>
    <mergeCell ref="B47:F47"/>
    <mergeCell ref="G47:I47"/>
    <mergeCell ref="K47:M47"/>
    <mergeCell ref="O47:Q47"/>
    <mergeCell ref="S47:U47"/>
    <mergeCell ref="U39:Y39"/>
    <mergeCell ref="Z39:AD39"/>
    <mergeCell ref="C40:J40"/>
    <mergeCell ref="K40:O40"/>
    <mergeCell ref="P40:T40"/>
    <mergeCell ref="U40:Y40"/>
    <mergeCell ref="Z40:AD40"/>
    <mergeCell ref="C41:J41"/>
    <mergeCell ref="K41:O41"/>
    <mergeCell ref="P41:T41"/>
    <mergeCell ref="U41:Y41"/>
    <mergeCell ref="Z41:AD41"/>
    <mergeCell ref="C39:J39"/>
    <mergeCell ref="K39:O39"/>
    <mergeCell ref="P39:T39"/>
    <mergeCell ref="Z36:AD36"/>
    <mergeCell ref="C37:J37"/>
    <mergeCell ref="K37:O37"/>
    <mergeCell ref="P37:T37"/>
    <mergeCell ref="U37:Y37"/>
    <mergeCell ref="Z37:AD37"/>
    <mergeCell ref="C38:J38"/>
    <mergeCell ref="K38:O38"/>
    <mergeCell ref="P38:T38"/>
    <mergeCell ref="U38:Y38"/>
    <mergeCell ref="Z38:AD38"/>
    <mergeCell ref="U36:Y36"/>
    <mergeCell ref="S6:AE6"/>
    <mergeCell ref="C33:J33"/>
    <mergeCell ref="K33:O33"/>
    <mergeCell ref="P33:T33"/>
    <mergeCell ref="U33:Y33"/>
    <mergeCell ref="Z33:AE33"/>
    <mergeCell ref="Z20:AD20"/>
    <mergeCell ref="AA26:AD26"/>
    <mergeCell ref="AA27:AD27"/>
    <mergeCell ref="AA24:AE24"/>
    <mergeCell ref="AA25:AE25"/>
    <mergeCell ref="B28:AE28"/>
    <mergeCell ref="S25:U25"/>
    <mergeCell ref="S26:U26"/>
    <mergeCell ref="S27:U27"/>
    <mergeCell ref="W24:Y24"/>
    <mergeCell ref="W25:Y25"/>
    <mergeCell ref="C19:J19"/>
    <mergeCell ref="W27:Y27"/>
    <mergeCell ref="K27:M27"/>
    <mergeCell ref="O24:Q24"/>
    <mergeCell ref="O25:Q25"/>
    <mergeCell ref="O26:Q26"/>
    <mergeCell ref="O27:Q27"/>
    <mergeCell ref="Z34:AD34"/>
    <mergeCell ref="Z19:AD19"/>
    <mergeCell ref="U34:Y34"/>
    <mergeCell ref="C35:J35"/>
    <mergeCell ref="K35:O35"/>
    <mergeCell ref="P35:T35"/>
    <mergeCell ref="U35:Y35"/>
    <mergeCell ref="Z35:AD35"/>
    <mergeCell ref="C20:J20"/>
    <mergeCell ref="K20:O20"/>
    <mergeCell ref="P20:T20"/>
    <mergeCell ref="U20:Y20"/>
    <mergeCell ref="Z18:AD18"/>
    <mergeCell ref="K18:O18"/>
    <mergeCell ref="W26:Y26"/>
    <mergeCell ref="K24:M24"/>
    <mergeCell ref="S24:U24"/>
    <mergeCell ref="C18:J18"/>
    <mergeCell ref="B23:F23"/>
    <mergeCell ref="B24:F24"/>
    <mergeCell ref="P18:T18"/>
    <mergeCell ref="K19:O19"/>
    <mergeCell ref="P19:T19"/>
    <mergeCell ref="U19:Y19"/>
    <mergeCell ref="S23:V23"/>
    <mergeCell ref="W23:Z23"/>
    <mergeCell ref="AA23:AE23"/>
    <mergeCell ref="G24:I24"/>
    <mergeCell ref="K25:M25"/>
    <mergeCell ref="K26:M26"/>
    <mergeCell ref="B4:AE4"/>
    <mergeCell ref="Z11:AD11"/>
    <mergeCell ref="U10:Y10"/>
    <mergeCell ref="P10:T10"/>
    <mergeCell ref="P11:T11"/>
    <mergeCell ref="P12:T12"/>
    <mergeCell ref="P13:T13"/>
    <mergeCell ref="P14:T14"/>
    <mergeCell ref="P15:T15"/>
    <mergeCell ref="U11:Y11"/>
    <mergeCell ref="U12:Y12"/>
    <mergeCell ref="U13:Y13"/>
    <mergeCell ref="U14:Y14"/>
    <mergeCell ref="U15:Y15"/>
    <mergeCell ref="C14:J14"/>
    <mergeCell ref="C15:J15"/>
    <mergeCell ref="K11:O11"/>
    <mergeCell ref="K12:O12"/>
    <mergeCell ref="K13:O13"/>
    <mergeCell ref="K14:O14"/>
    <mergeCell ref="K15:O15"/>
    <mergeCell ref="C10:J10"/>
    <mergeCell ref="C11:J11"/>
    <mergeCell ref="C12:J12"/>
    <mergeCell ref="Z10:AE10"/>
    <mergeCell ref="Z12:AD12"/>
    <mergeCell ref="Z13:AD13"/>
    <mergeCell ref="Z14:AD14"/>
    <mergeCell ref="Z15:AD15"/>
    <mergeCell ref="Z16:AD16"/>
    <mergeCell ref="Z17:AD17"/>
    <mergeCell ref="P16:T16"/>
    <mergeCell ref="P17:T17"/>
    <mergeCell ref="U16:Y16"/>
    <mergeCell ref="U17:Y17"/>
    <mergeCell ref="C34:J34"/>
    <mergeCell ref="K34:O34"/>
    <mergeCell ref="C36:J36"/>
    <mergeCell ref="K10:O10"/>
    <mergeCell ref="B25:F25"/>
    <mergeCell ref="B26:F26"/>
    <mergeCell ref="B27:F27"/>
    <mergeCell ref="G23:J23"/>
    <mergeCell ref="G25:I25"/>
    <mergeCell ref="G26:I26"/>
    <mergeCell ref="G27:I27"/>
    <mergeCell ref="K23:N23"/>
    <mergeCell ref="O23:R23"/>
    <mergeCell ref="P34:T34"/>
    <mergeCell ref="K36:O36"/>
    <mergeCell ref="P36:T36"/>
    <mergeCell ref="C13:J13"/>
    <mergeCell ref="C16:J16"/>
    <mergeCell ref="C17:J17"/>
    <mergeCell ref="K16:O16"/>
    <mergeCell ref="K17:O17"/>
    <mergeCell ref="U18:Y18"/>
    <mergeCell ref="AG16:AG19"/>
    <mergeCell ref="AG32:AG36"/>
    <mergeCell ref="AG37:AG40"/>
    <mergeCell ref="AG6:AG11"/>
    <mergeCell ref="AG12:AG15"/>
    <mergeCell ref="AG22:AG25"/>
    <mergeCell ref="AG26:AG29"/>
    <mergeCell ref="AG48:AG51"/>
    <mergeCell ref="AG53:AG54"/>
  </mergeCells>
  <phoneticPr fontId="7"/>
  <dataValidations count="1">
    <dataValidation type="list" allowBlank="1" showInputMessage="1" showErrorMessage="1" sqref="K11:O20 K34:O43">
      <formula1>"1,2,3,4,5"</formula1>
    </dataValidation>
  </dataValidations>
  <printOptions horizontalCentered="1"/>
  <pageMargins left="0.19685039370078741" right="0.19685039370078741" top="0.39370078740157483" bottom="0.39370078740157483" header="0.31496062992125984" footer="0.31496062992125984"/>
  <pageSetup paperSize="9" scale="82" fitToHeight="0" orientation="portrait" r:id="rId1"/>
  <rowBreaks count="1" manualBreakCount="1">
    <brk id="29" max="32"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61"/>
  <sheetViews>
    <sheetView showGridLines="0" view="pageBreakPreview" zoomScaleNormal="100" zoomScaleSheetLayoutView="100" workbookViewId="0">
      <selection activeCell="H5" sqref="H5:L5"/>
    </sheetView>
  </sheetViews>
  <sheetFormatPr defaultColWidth="9" defaultRowHeight="13.5" x14ac:dyDescent="0.4"/>
  <cols>
    <col min="1" max="1" width="3.75" style="138" customWidth="1"/>
    <col min="2" max="2" width="5.125" style="138" customWidth="1"/>
    <col min="3" max="3" width="5.625" style="138" customWidth="1"/>
    <col min="4" max="4" width="12.5" style="138" customWidth="1"/>
    <col min="5" max="9" width="8.125" style="138" customWidth="1"/>
    <col min="10" max="11" width="9" style="138"/>
    <col min="12" max="12" width="4.125" style="138" customWidth="1"/>
    <col min="13" max="13" width="21.375" style="443" customWidth="1"/>
    <col min="14" max="16384" width="9" style="138"/>
  </cols>
  <sheetData>
    <row r="1" spans="1:13" s="326" customFormat="1" ht="45" customHeight="1" x14ac:dyDescent="0.4">
      <c r="A1" s="325" t="s">
        <v>486</v>
      </c>
    </row>
    <row r="2" spans="1:13" x14ac:dyDescent="0.4">
      <c r="A2" s="447"/>
      <c r="B2" s="448"/>
      <c r="C2" s="448"/>
      <c r="D2" s="448"/>
      <c r="E2" s="448"/>
      <c r="F2" s="448"/>
      <c r="G2" s="448"/>
      <c r="H2" s="448"/>
      <c r="I2" s="448"/>
      <c r="J2" s="448"/>
      <c r="K2" s="448"/>
      <c r="L2" s="449" t="s">
        <v>300</v>
      </c>
    </row>
    <row r="3" spans="1:13" ht="27.75" customHeight="1" x14ac:dyDescent="0.4">
      <c r="A3" s="917" t="s">
        <v>292</v>
      </c>
      <c r="B3" s="918"/>
      <c r="C3" s="918"/>
      <c r="D3" s="918"/>
      <c r="E3" s="918"/>
      <c r="F3" s="918"/>
      <c r="G3" s="918"/>
      <c r="H3" s="918"/>
      <c r="I3" s="918"/>
      <c r="J3" s="918"/>
      <c r="K3" s="918"/>
      <c r="L3" s="919"/>
    </row>
    <row r="4" spans="1:13" ht="5.25" customHeight="1" x14ac:dyDescent="0.4">
      <c r="A4" s="450"/>
      <c r="B4" s="451"/>
      <c r="C4" s="451"/>
      <c r="D4" s="451"/>
      <c r="E4" s="451"/>
      <c r="F4" s="451"/>
      <c r="G4" s="451"/>
      <c r="H4" s="451"/>
      <c r="I4" s="451"/>
      <c r="J4" s="451"/>
      <c r="K4" s="451"/>
      <c r="L4" s="452"/>
    </row>
    <row r="5" spans="1:13" ht="19.5" customHeight="1" x14ac:dyDescent="0.4">
      <c r="A5" s="450"/>
      <c r="B5" s="451"/>
      <c r="C5" s="451"/>
      <c r="D5" s="451"/>
      <c r="E5" s="451"/>
      <c r="F5" s="451"/>
      <c r="G5" s="453" t="s">
        <v>6</v>
      </c>
      <c r="H5" s="920" t="s">
        <v>442</v>
      </c>
      <c r="I5" s="920"/>
      <c r="J5" s="920"/>
      <c r="K5" s="920"/>
      <c r="L5" s="921"/>
      <c r="M5" s="461"/>
    </row>
    <row r="6" spans="1:13" ht="6.75" customHeight="1" x14ac:dyDescent="0.4">
      <c r="A6" s="450"/>
      <c r="B6" s="451"/>
      <c r="C6" s="451"/>
      <c r="D6" s="451"/>
      <c r="E6" s="451"/>
      <c r="F6" s="451"/>
      <c r="G6" s="451"/>
      <c r="H6" s="451"/>
      <c r="I6" s="451"/>
      <c r="J6" s="451"/>
      <c r="K6" s="451"/>
      <c r="L6" s="452"/>
      <c r="M6" s="834"/>
    </row>
    <row r="7" spans="1:13" ht="6.75" customHeight="1" x14ac:dyDescent="0.4">
      <c r="A7" s="922"/>
      <c r="B7" s="923"/>
      <c r="C7" s="923"/>
      <c r="D7" s="923"/>
      <c r="E7" s="923"/>
      <c r="F7" s="923"/>
      <c r="G7" s="923"/>
      <c r="H7" s="923"/>
      <c r="I7" s="923"/>
      <c r="J7" s="923"/>
      <c r="K7" s="923"/>
      <c r="L7" s="924"/>
      <c r="M7" s="834"/>
    </row>
    <row r="8" spans="1:13" ht="5.25" customHeight="1" x14ac:dyDescent="0.4">
      <c r="A8" s="450"/>
      <c r="B8" s="451"/>
      <c r="C8" s="451"/>
      <c r="D8" s="451"/>
      <c r="E8" s="451"/>
      <c r="F8" s="451"/>
      <c r="G8" s="451"/>
      <c r="H8" s="451"/>
      <c r="I8" s="451"/>
      <c r="J8" s="451"/>
      <c r="K8" s="451"/>
      <c r="L8" s="452"/>
      <c r="M8" s="834"/>
    </row>
    <row r="9" spans="1:13" ht="15.75" customHeight="1" x14ac:dyDescent="0.4">
      <c r="A9" s="454" t="s">
        <v>293</v>
      </c>
      <c r="B9" s="455"/>
      <c r="C9" s="451"/>
      <c r="D9" s="451"/>
      <c r="E9" s="451"/>
      <c r="F9" s="451"/>
      <c r="G9" s="451"/>
      <c r="H9" s="451"/>
      <c r="I9" s="451"/>
      <c r="J9" s="451"/>
      <c r="K9" s="451"/>
      <c r="L9" s="452"/>
      <c r="M9" s="834"/>
    </row>
    <row r="10" spans="1:13" ht="18" customHeight="1" x14ac:dyDescent="0.4">
      <c r="A10" s="450"/>
      <c r="B10" s="925" t="s">
        <v>294</v>
      </c>
      <c r="C10" s="322" t="s">
        <v>56</v>
      </c>
      <c r="D10" s="322" t="s">
        <v>315</v>
      </c>
      <c r="E10" s="926" t="s">
        <v>316</v>
      </c>
      <c r="F10" s="926"/>
      <c r="G10" s="926"/>
      <c r="H10" s="926"/>
      <c r="I10" s="926"/>
      <c r="J10" s="926" t="s">
        <v>321</v>
      </c>
      <c r="K10" s="926"/>
      <c r="L10" s="452"/>
      <c r="M10" s="834"/>
    </row>
    <row r="11" spans="1:13" ht="16.5" customHeight="1" x14ac:dyDescent="0.4">
      <c r="A11" s="450"/>
      <c r="B11" s="911"/>
      <c r="C11" s="229">
        <v>4</v>
      </c>
      <c r="D11" s="444" t="s">
        <v>473</v>
      </c>
      <c r="E11" s="927" t="s">
        <v>474</v>
      </c>
      <c r="F11" s="927"/>
      <c r="G11" s="927"/>
      <c r="H11" s="927"/>
      <c r="I11" s="927"/>
      <c r="J11" s="928">
        <v>100000</v>
      </c>
      <c r="K11" s="928"/>
      <c r="L11" s="452"/>
      <c r="M11" s="834"/>
    </row>
    <row r="12" spans="1:13" ht="16.5" customHeight="1" x14ac:dyDescent="0.4">
      <c r="A12" s="450"/>
      <c r="B12" s="911"/>
      <c r="C12" s="230">
        <v>5</v>
      </c>
      <c r="D12" s="445" t="s">
        <v>473</v>
      </c>
      <c r="E12" s="915" t="s">
        <v>475</v>
      </c>
      <c r="F12" s="915"/>
      <c r="G12" s="915"/>
      <c r="H12" s="915"/>
      <c r="I12" s="915"/>
      <c r="J12" s="916">
        <v>130000</v>
      </c>
      <c r="K12" s="916"/>
      <c r="L12" s="452"/>
      <c r="M12" s="834" t="s">
        <v>487</v>
      </c>
    </row>
    <row r="13" spans="1:13" ht="16.5" customHeight="1" x14ac:dyDescent="0.4">
      <c r="A13" s="450"/>
      <c r="B13" s="911"/>
      <c r="C13" s="230">
        <v>6</v>
      </c>
      <c r="D13" s="445" t="s">
        <v>473</v>
      </c>
      <c r="E13" s="915" t="s">
        <v>476</v>
      </c>
      <c r="F13" s="915"/>
      <c r="G13" s="915"/>
      <c r="H13" s="915"/>
      <c r="I13" s="915"/>
      <c r="J13" s="916">
        <v>100000</v>
      </c>
      <c r="K13" s="916"/>
      <c r="L13" s="452"/>
      <c r="M13" s="834"/>
    </row>
    <row r="14" spans="1:13" ht="16.5" customHeight="1" x14ac:dyDescent="0.4">
      <c r="A14" s="450"/>
      <c r="B14" s="911"/>
      <c r="C14" s="230">
        <v>7</v>
      </c>
      <c r="D14" s="445" t="s">
        <v>473</v>
      </c>
      <c r="E14" s="929" t="s">
        <v>477</v>
      </c>
      <c r="F14" s="930"/>
      <c r="G14" s="930"/>
      <c r="H14" s="930"/>
      <c r="I14" s="931"/>
      <c r="J14" s="916">
        <v>150000</v>
      </c>
      <c r="K14" s="916"/>
      <c r="L14" s="452"/>
      <c r="M14" s="834"/>
    </row>
    <row r="15" spans="1:13" ht="16.5" customHeight="1" x14ac:dyDescent="0.4">
      <c r="A15" s="450"/>
      <c r="B15" s="911"/>
      <c r="C15" s="230">
        <v>8</v>
      </c>
      <c r="D15" s="445" t="s">
        <v>473</v>
      </c>
      <c r="E15" s="915" t="s">
        <v>478</v>
      </c>
      <c r="F15" s="915"/>
      <c r="G15" s="915"/>
      <c r="H15" s="915"/>
      <c r="I15" s="915"/>
      <c r="J15" s="916">
        <v>150000</v>
      </c>
      <c r="K15" s="916"/>
      <c r="L15" s="452"/>
      <c r="M15" s="834"/>
    </row>
    <row r="16" spans="1:13" ht="16.5" customHeight="1" x14ac:dyDescent="0.4">
      <c r="A16" s="450"/>
      <c r="B16" s="911"/>
      <c r="C16" s="230">
        <v>9</v>
      </c>
      <c r="D16" s="445" t="s">
        <v>473</v>
      </c>
      <c r="E16" s="915" t="s">
        <v>479</v>
      </c>
      <c r="F16" s="915"/>
      <c r="G16" s="915"/>
      <c r="H16" s="915"/>
      <c r="I16" s="915"/>
      <c r="J16" s="916">
        <v>110000</v>
      </c>
      <c r="K16" s="916"/>
      <c r="L16" s="452"/>
    </row>
    <row r="17" spans="1:13" ht="16.5" customHeight="1" x14ac:dyDescent="0.4">
      <c r="A17" s="450"/>
      <c r="B17" s="911"/>
      <c r="C17" s="230">
        <v>10</v>
      </c>
      <c r="D17" s="445" t="s">
        <v>473</v>
      </c>
      <c r="E17" s="915" t="s">
        <v>480</v>
      </c>
      <c r="F17" s="915"/>
      <c r="G17" s="915"/>
      <c r="H17" s="915"/>
      <c r="I17" s="915"/>
      <c r="J17" s="916">
        <v>110000</v>
      </c>
      <c r="K17" s="916"/>
      <c r="L17" s="452"/>
    </row>
    <row r="18" spans="1:13" ht="16.5" customHeight="1" x14ac:dyDescent="0.4">
      <c r="A18" s="450"/>
      <c r="B18" s="911"/>
      <c r="C18" s="230">
        <v>11</v>
      </c>
      <c r="D18" s="445" t="s">
        <v>473</v>
      </c>
      <c r="E18" s="915" t="s">
        <v>481</v>
      </c>
      <c r="F18" s="915"/>
      <c r="G18" s="915"/>
      <c r="H18" s="915"/>
      <c r="I18" s="915"/>
      <c r="J18" s="916">
        <v>120000</v>
      </c>
      <c r="K18" s="916"/>
      <c r="L18" s="452"/>
    </row>
    <row r="19" spans="1:13" ht="16.5" customHeight="1" x14ac:dyDescent="0.4">
      <c r="A19" s="450"/>
      <c r="B19" s="911"/>
      <c r="C19" s="230">
        <v>12</v>
      </c>
      <c r="D19" s="445" t="s">
        <v>473</v>
      </c>
      <c r="E19" s="915" t="s">
        <v>482</v>
      </c>
      <c r="F19" s="915"/>
      <c r="G19" s="915"/>
      <c r="H19" s="915"/>
      <c r="I19" s="915"/>
      <c r="J19" s="916">
        <v>150000</v>
      </c>
      <c r="K19" s="916"/>
      <c r="L19" s="452"/>
    </row>
    <row r="20" spans="1:13" ht="16.5" customHeight="1" x14ac:dyDescent="0.4">
      <c r="A20" s="450"/>
      <c r="B20" s="911"/>
      <c r="C20" s="230">
        <v>1</v>
      </c>
      <c r="D20" s="445" t="s">
        <v>473</v>
      </c>
      <c r="E20" s="915" t="s">
        <v>483</v>
      </c>
      <c r="F20" s="915"/>
      <c r="G20" s="915"/>
      <c r="H20" s="915"/>
      <c r="I20" s="915"/>
      <c r="J20" s="916">
        <v>140000</v>
      </c>
      <c r="K20" s="916"/>
      <c r="L20" s="452"/>
    </row>
    <row r="21" spans="1:13" ht="16.5" customHeight="1" x14ac:dyDescent="0.4">
      <c r="A21" s="450"/>
      <c r="B21" s="911"/>
      <c r="C21" s="230">
        <v>2</v>
      </c>
      <c r="D21" s="445" t="s">
        <v>473</v>
      </c>
      <c r="E21" s="915" t="s">
        <v>484</v>
      </c>
      <c r="F21" s="915"/>
      <c r="G21" s="915"/>
      <c r="H21" s="915"/>
      <c r="I21" s="915"/>
      <c r="J21" s="916">
        <v>120000</v>
      </c>
      <c r="K21" s="916"/>
      <c r="L21" s="452"/>
    </row>
    <row r="22" spans="1:13" ht="16.5" customHeight="1" x14ac:dyDescent="0.4">
      <c r="A22" s="450"/>
      <c r="B22" s="911"/>
      <c r="C22" s="231">
        <v>3</v>
      </c>
      <c r="D22" s="446" t="s">
        <v>473</v>
      </c>
      <c r="E22" s="903" t="s">
        <v>485</v>
      </c>
      <c r="F22" s="903"/>
      <c r="G22" s="903"/>
      <c r="H22" s="903"/>
      <c r="I22" s="903"/>
      <c r="J22" s="904">
        <v>130000</v>
      </c>
      <c r="K22" s="904"/>
      <c r="L22" s="452"/>
      <c r="M22" s="836"/>
    </row>
    <row r="23" spans="1:13" ht="18" customHeight="1" thickBot="1" x14ac:dyDescent="0.45">
      <c r="A23" s="450"/>
      <c r="B23" s="232"/>
      <c r="C23" s="905" t="s">
        <v>117</v>
      </c>
      <c r="D23" s="906"/>
      <c r="E23" s="906"/>
      <c r="F23" s="906"/>
      <c r="G23" s="906"/>
      <c r="H23" s="906"/>
      <c r="I23" s="907"/>
      <c r="J23" s="908">
        <f>SUM(J11:K22)</f>
        <v>1510000</v>
      </c>
      <c r="K23" s="909"/>
      <c r="L23" s="452"/>
      <c r="M23" s="836"/>
    </row>
    <row r="24" spans="1:13" ht="16.5" customHeight="1" thickTop="1" x14ac:dyDescent="0.4">
      <c r="A24" s="450"/>
      <c r="B24" s="910" t="s">
        <v>295</v>
      </c>
      <c r="C24" s="229">
        <v>4</v>
      </c>
      <c r="D24" s="321"/>
      <c r="E24" s="913"/>
      <c r="F24" s="913"/>
      <c r="G24" s="913"/>
      <c r="H24" s="913"/>
      <c r="I24" s="913"/>
      <c r="J24" s="914"/>
      <c r="K24" s="914"/>
      <c r="L24" s="452"/>
      <c r="M24" s="836"/>
    </row>
    <row r="25" spans="1:13" ht="16.5" customHeight="1" x14ac:dyDescent="0.4">
      <c r="A25" s="450"/>
      <c r="B25" s="911"/>
      <c r="C25" s="230">
        <v>5</v>
      </c>
      <c r="D25" s="320"/>
      <c r="E25" s="901"/>
      <c r="F25" s="901"/>
      <c r="G25" s="901"/>
      <c r="H25" s="901"/>
      <c r="I25" s="901"/>
      <c r="J25" s="902"/>
      <c r="K25" s="902"/>
      <c r="L25" s="452"/>
      <c r="M25" s="836"/>
    </row>
    <row r="26" spans="1:13" ht="16.5" customHeight="1" x14ac:dyDescent="0.4">
      <c r="A26" s="450"/>
      <c r="B26" s="911"/>
      <c r="C26" s="230">
        <v>6</v>
      </c>
      <c r="D26" s="320"/>
      <c r="E26" s="901"/>
      <c r="F26" s="901"/>
      <c r="G26" s="901"/>
      <c r="H26" s="901"/>
      <c r="I26" s="901"/>
      <c r="J26" s="902"/>
      <c r="K26" s="902"/>
      <c r="L26" s="452"/>
      <c r="M26" s="836"/>
    </row>
    <row r="27" spans="1:13" ht="16.5" customHeight="1" x14ac:dyDescent="0.4">
      <c r="A27" s="450"/>
      <c r="B27" s="911"/>
      <c r="C27" s="230">
        <v>7</v>
      </c>
      <c r="D27" s="320"/>
      <c r="E27" s="901"/>
      <c r="F27" s="901"/>
      <c r="G27" s="901"/>
      <c r="H27" s="901"/>
      <c r="I27" s="901"/>
      <c r="J27" s="902"/>
      <c r="K27" s="902"/>
      <c r="L27" s="452"/>
      <c r="M27" s="836"/>
    </row>
    <row r="28" spans="1:13" ht="16.5" customHeight="1" x14ac:dyDescent="0.4">
      <c r="A28" s="450"/>
      <c r="B28" s="911"/>
      <c r="C28" s="230">
        <v>8</v>
      </c>
      <c r="D28" s="320"/>
      <c r="E28" s="901"/>
      <c r="F28" s="901"/>
      <c r="G28" s="901"/>
      <c r="H28" s="901"/>
      <c r="I28" s="901"/>
      <c r="J28" s="902"/>
      <c r="K28" s="902"/>
      <c r="L28" s="452"/>
      <c r="M28" s="836"/>
    </row>
    <row r="29" spans="1:13" ht="16.5" customHeight="1" x14ac:dyDescent="0.4">
      <c r="A29" s="450"/>
      <c r="B29" s="911"/>
      <c r="C29" s="230">
        <v>9</v>
      </c>
      <c r="D29" s="320"/>
      <c r="E29" s="901"/>
      <c r="F29" s="901"/>
      <c r="G29" s="901"/>
      <c r="H29" s="901"/>
      <c r="I29" s="901"/>
      <c r="J29" s="902"/>
      <c r="K29" s="902"/>
      <c r="L29" s="452"/>
      <c r="M29" s="836"/>
    </row>
    <row r="30" spans="1:13" ht="16.5" customHeight="1" x14ac:dyDescent="0.4">
      <c r="A30" s="450"/>
      <c r="B30" s="911"/>
      <c r="C30" s="230">
        <v>10</v>
      </c>
      <c r="D30" s="320"/>
      <c r="E30" s="901"/>
      <c r="F30" s="901"/>
      <c r="G30" s="901"/>
      <c r="H30" s="901"/>
      <c r="I30" s="901"/>
      <c r="J30" s="902"/>
      <c r="K30" s="902"/>
      <c r="L30" s="452"/>
    </row>
    <row r="31" spans="1:13" ht="16.5" customHeight="1" x14ac:dyDescent="0.4">
      <c r="A31" s="450"/>
      <c r="B31" s="911"/>
      <c r="C31" s="230">
        <v>11</v>
      </c>
      <c r="D31" s="320"/>
      <c r="E31" s="901"/>
      <c r="F31" s="901"/>
      <c r="G31" s="901"/>
      <c r="H31" s="901"/>
      <c r="I31" s="901"/>
      <c r="J31" s="902"/>
      <c r="K31" s="902"/>
      <c r="L31" s="452"/>
    </row>
    <row r="32" spans="1:13" ht="16.5" customHeight="1" x14ac:dyDescent="0.4">
      <c r="A32" s="450"/>
      <c r="B32" s="911"/>
      <c r="C32" s="230">
        <v>12</v>
      </c>
      <c r="D32" s="320"/>
      <c r="E32" s="901"/>
      <c r="F32" s="901"/>
      <c r="G32" s="901"/>
      <c r="H32" s="901"/>
      <c r="I32" s="901"/>
      <c r="J32" s="902"/>
      <c r="K32" s="902"/>
      <c r="L32" s="452"/>
      <c r="M32" s="891" t="s">
        <v>488</v>
      </c>
    </row>
    <row r="33" spans="1:24" ht="16.5" customHeight="1" x14ac:dyDescent="0.4">
      <c r="A33" s="450"/>
      <c r="B33" s="911"/>
      <c r="C33" s="230">
        <v>1</v>
      </c>
      <c r="D33" s="320"/>
      <c r="E33" s="901"/>
      <c r="F33" s="901"/>
      <c r="G33" s="901"/>
      <c r="H33" s="901"/>
      <c r="I33" s="901"/>
      <c r="J33" s="902"/>
      <c r="K33" s="902"/>
      <c r="L33" s="452"/>
      <c r="M33" s="891"/>
    </row>
    <row r="34" spans="1:24" ht="16.5" customHeight="1" x14ac:dyDescent="0.4">
      <c r="A34" s="450"/>
      <c r="B34" s="911"/>
      <c r="C34" s="230">
        <v>2</v>
      </c>
      <c r="D34" s="320"/>
      <c r="E34" s="901"/>
      <c r="F34" s="901"/>
      <c r="G34" s="901"/>
      <c r="H34" s="901"/>
      <c r="I34" s="901"/>
      <c r="J34" s="902"/>
      <c r="K34" s="902"/>
      <c r="L34" s="452"/>
      <c r="M34" s="891"/>
    </row>
    <row r="35" spans="1:24" ht="16.5" customHeight="1" x14ac:dyDescent="0.4">
      <c r="A35" s="450"/>
      <c r="B35" s="912"/>
      <c r="C35" s="233">
        <v>3</v>
      </c>
      <c r="D35" s="319"/>
      <c r="E35" s="899"/>
      <c r="F35" s="899"/>
      <c r="G35" s="899"/>
      <c r="H35" s="899"/>
      <c r="I35" s="899"/>
      <c r="J35" s="900"/>
      <c r="K35" s="900"/>
      <c r="L35" s="452"/>
      <c r="M35" s="891"/>
    </row>
    <row r="36" spans="1:24" ht="18" customHeight="1" x14ac:dyDescent="0.4">
      <c r="A36" s="450"/>
      <c r="B36" s="234"/>
      <c r="C36" s="893" t="s">
        <v>117</v>
      </c>
      <c r="D36" s="894"/>
      <c r="E36" s="894"/>
      <c r="F36" s="894"/>
      <c r="G36" s="894"/>
      <c r="H36" s="894"/>
      <c r="I36" s="895"/>
      <c r="J36" s="896">
        <f>SUM(J24:K35)</f>
        <v>0</v>
      </c>
      <c r="K36" s="896"/>
      <c r="L36" s="452"/>
      <c r="M36" s="891"/>
    </row>
    <row r="37" spans="1:24" ht="9" customHeight="1" x14ac:dyDescent="0.4">
      <c r="A37" s="450"/>
      <c r="B37" s="451"/>
      <c r="C37" s="451"/>
      <c r="D37" s="451"/>
      <c r="E37" s="451"/>
      <c r="F37" s="451"/>
      <c r="G37" s="451"/>
      <c r="H37" s="451"/>
      <c r="I37" s="451"/>
      <c r="J37" s="451"/>
      <c r="K37" s="451"/>
      <c r="L37" s="452"/>
      <c r="M37" s="891"/>
    </row>
    <row r="38" spans="1:24" ht="15" customHeight="1" x14ac:dyDescent="0.4">
      <c r="A38" s="454" t="s">
        <v>116</v>
      </c>
      <c r="B38" s="455"/>
      <c r="C38" s="451"/>
      <c r="D38" s="451"/>
      <c r="E38" s="451"/>
      <c r="F38" s="451"/>
      <c r="G38" s="451"/>
      <c r="H38" s="451"/>
      <c r="I38" s="451"/>
      <c r="J38" s="451"/>
      <c r="K38" s="451"/>
      <c r="L38" s="452"/>
      <c r="M38" s="891"/>
    </row>
    <row r="39" spans="1:24" ht="15" customHeight="1" x14ac:dyDescent="0.4">
      <c r="A39" s="450"/>
      <c r="B39" s="456" t="s">
        <v>294</v>
      </c>
      <c r="C39" s="451" t="s">
        <v>296</v>
      </c>
      <c r="D39" s="451"/>
      <c r="E39" s="451"/>
      <c r="F39" s="451"/>
      <c r="G39" s="451"/>
      <c r="H39" s="451"/>
      <c r="I39" s="897">
        <f>IF(J23&lt;&gt;"",J23,"")</f>
        <v>1510000</v>
      </c>
      <c r="J39" s="897"/>
      <c r="K39" s="451"/>
      <c r="L39" s="452"/>
      <c r="O39" s="235"/>
      <c r="P39" s="235"/>
      <c r="Q39" s="235"/>
      <c r="R39" s="235"/>
      <c r="S39" s="235"/>
      <c r="T39" s="235"/>
      <c r="U39" s="235"/>
      <c r="V39" s="235"/>
      <c r="W39" s="235"/>
      <c r="X39" s="235"/>
    </row>
    <row r="40" spans="1:24" ht="15" customHeight="1" x14ac:dyDescent="0.4">
      <c r="A40" s="450"/>
      <c r="B40" s="451"/>
      <c r="C40" s="451"/>
      <c r="D40" s="457" t="s">
        <v>317</v>
      </c>
      <c r="E40" s="451"/>
      <c r="F40" s="451"/>
      <c r="G40" s="451"/>
      <c r="H40" s="451"/>
      <c r="I40" s="451"/>
      <c r="J40" s="236">
        <f>IF(J23&lt;&gt;"",SUMIF($D$11:$D$22,"人件費",$J$11:$K$22),"")</f>
        <v>0</v>
      </c>
      <c r="K40" s="451"/>
      <c r="L40" s="452"/>
      <c r="O40" s="235"/>
      <c r="P40" s="235"/>
      <c r="Q40" s="235"/>
      <c r="R40" s="235"/>
      <c r="S40" s="235"/>
      <c r="T40" s="235"/>
      <c r="U40" s="235"/>
      <c r="V40" s="235"/>
      <c r="W40" s="235"/>
      <c r="X40" s="235"/>
    </row>
    <row r="41" spans="1:24" ht="15" customHeight="1" x14ac:dyDescent="0.4">
      <c r="A41" s="450"/>
      <c r="B41" s="451"/>
      <c r="C41" s="451"/>
      <c r="D41" s="457" t="s">
        <v>318</v>
      </c>
      <c r="E41" s="451"/>
      <c r="F41" s="451"/>
      <c r="G41" s="451"/>
      <c r="H41" s="451"/>
      <c r="I41" s="451"/>
      <c r="J41" s="237">
        <f>IF(J23&lt;&gt;"",SUMIF($D$11:$D$22,"管理運営費",$J$11:$K$22),"")</f>
        <v>1510000</v>
      </c>
      <c r="K41" s="451"/>
      <c r="L41" s="452"/>
      <c r="O41" s="235"/>
      <c r="P41" s="235"/>
      <c r="Q41" s="235"/>
      <c r="R41" s="235"/>
      <c r="S41" s="235"/>
      <c r="T41" s="235"/>
      <c r="U41" s="235"/>
      <c r="V41" s="235"/>
      <c r="W41" s="235"/>
      <c r="X41" s="235"/>
    </row>
    <row r="42" spans="1:24" ht="15" customHeight="1" x14ac:dyDescent="0.4">
      <c r="A42" s="450"/>
      <c r="B42" s="451"/>
      <c r="C42" s="451" t="s">
        <v>297</v>
      </c>
      <c r="D42" s="451"/>
      <c r="E42" s="451"/>
      <c r="F42" s="451"/>
      <c r="G42" s="451"/>
      <c r="H42" s="451"/>
      <c r="I42" s="898">
        <v>4061000</v>
      </c>
      <c r="J42" s="898"/>
      <c r="K42" s="451"/>
      <c r="L42" s="452"/>
      <c r="O42" s="235"/>
      <c r="P42" s="235"/>
      <c r="Q42" s="235"/>
      <c r="R42" s="235"/>
      <c r="S42" s="235"/>
      <c r="T42" s="235"/>
      <c r="U42" s="235"/>
      <c r="V42" s="235"/>
      <c r="W42" s="235"/>
      <c r="X42" s="235"/>
    </row>
    <row r="43" spans="1:24" ht="15" customHeight="1" x14ac:dyDescent="0.4">
      <c r="A43" s="450"/>
      <c r="B43" s="451"/>
      <c r="C43" s="451" t="s">
        <v>298</v>
      </c>
      <c r="D43" s="451"/>
      <c r="E43" s="451"/>
      <c r="F43" s="451"/>
      <c r="G43" s="451"/>
      <c r="H43" s="451"/>
      <c r="I43" s="892">
        <f>IF(I42&lt;&gt;"",MIN(I39,I42),"")</f>
        <v>1510000</v>
      </c>
      <c r="J43" s="892"/>
      <c r="K43" s="451"/>
      <c r="L43" s="452"/>
      <c r="M43" s="890" t="s">
        <v>489</v>
      </c>
      <c r="O43" s="235"/>
      <c r="P43" s="235"/>
      <c r="Q43" s="235"/>
      <c r="R43" s="235"/>
      <c r="S43" s="235"/>
      <c r="T43" s="235"/>
      <c r="U43" s="235"/>
      <c r="V43" s="235"/>
      <c r="W43" s="235"/>
      <c r="X43" s="235"/>
    </row>
    <row r="44" spans="1:24" ht="15" customHeight="1" x14ac:dyDescent="0.4">
      <c r="A44" s="450"/>
      <c r="B44" s="451"/>
      <c r="C44" s="451" t="s">
        <v>299</v>
      </c>
      <c r="D44" s="451"/>
      <c r="E44" s="451"/>
      <c r="F44" s="451"/>
      <c r="G44" s="451"/>
      <c r="H44" s="451"/>
      <c r="I44" s="892">
        <f>IF(I42="","",IF(I39&lt;I42,I42-I39,0))</f>
        <v>2551000</v>
      </c>
      <c r="J44" s="892"/>
      <c r="K44" s="451"/>
      <c r="L44" s="452"/>
      <c r="M44" s="890"/>
      <c r="O44" s="235"/>
      <c r="P44" s="235"/>
      <c r="Q44" s="235"/>
      <c r="R44" s="235"/>
      <c r="S44" s="235"/>
      <c r="T44" s="235"/>
      <c r="U44" s="235"/>
      <c r="V44" s="235"/>
      <c r="W44" s="235"/>
      <c r="X44" s="235"/>
    </row>
    <row r="45" spans="1:24" ht="15" customHeight="1" x14ac:dyDescent="0.4">
      <c r="A45" s="450"/>
      <c r="B45" s="451"/>
      <c r="C45" s="451"/>
      <c r="D45" s="451"/>
      <c r="E45" s="451"/>
      <c r="F45" s="451"/>
      <c r="G45" s="451"/>
      <c r="H45" s="451"/>
      <c r="I45" s="451"/>
      <c r="J45" s="451"/>
      <c r="K45" s="451"/>
      <c r="L45" s="452"/>
      <c r="M45" s="890"/>
      <c r="O45" s="235"/>
      <c r="P45" s="235"/>
      <c r="Q45" s="235"/>
      <c r="R45" s="235"/>
      <c r="S45" s="235"/>
      <c r="T45" s="235"/>
      <c r="U45" s="235"/>
      <c r="V45" s="235"/>
      <c r="W45" s="235"/>
      <c r="X45" s="235"/>
    </row>
    <row r="46" spans="1:24" ht="15" customHeight="1" x14ac:dyDescent="0.4">
      <c r="A46" s="450"/>
      <c r="B46" s="456" t="s">
        <v>295</v>
      </c>
      <c r="C46" s="451" t="s">
        <v>296</v>
      </c>
      <c r="D46" s="451"/>
      <c r="E46" s="451"/>
      <c r="F46" s="451"/>
      <c r="G46" s="451"/>
      <c r="H46" s="451"/>
      <c r="I46" s="897">
        <f>IF(J36&lt;&gt;"",J36,"")</f>
        <v>0</v>
      </c>
      <c r="J46" s="897"/>
      <c r="K46" s="451"/>
      <c r="L46" s="452"/>
      <c r="M46" s="890"/>
      <c r="O46" s="235"/>
      <c r="P46" s="235"/>
      <c r="Q46" s="235"/>
      <c r="R46" s="235"/>
      <c r="S46" s="235"/>
      <c r="T46" s="235"/>
      <c r="U46" s="235"/>
      <c r="V46" s="235"/>
      <c r="W46" s="235"/>
      <c r="X46" s="235"/>
    </row>
    <row r="47" spans="1:24" ht="15" customHeight="1" x14ac:dyDescent="0.4">
      <c r="A47" s="450"/>
      <c r="B47" s="451"/>
      <c r="C47" s="451"/>
      <c r="D47" s="457" t="s">
        <v>317</v>
      </c>
      <c r="E47" s="451"/>
      <c r="F47" s="451"/>
      <c r="G47" s="451"/>
      <c r="H47" s="451"/>
      <c r="I47" s="451"/>
      <c r="J47" s="236">
        <f>IF(J36&lt;&gt;"",SUMIF($D$24:$D$35,"人件費",$J$24:$K$35),"")</f>
        <v>0</v>
      </c>
      <c r="K47" s="451"/>
      <c r="L47" s="452"/>
      <c r="M47" s="890"/>
    </row>
    <row r="48" spans="1:24" ht="15" customHeight="1" x14ac:dyDescent="0.4">
      <c r="A48" s="450"/>
      <c r="B48" s="451"/>
      <c r="C48" s="451"/>
      <c r="D48" s="457" t="s">
        <v>318</v>
      </c>
      <c r="E48" s="451"/>
      <c r="F48" s="451"/>
      <c r="G48" s="451"/>
      <c r="H48" s="451"/>
      <c r="I48" s="451"/>
      <c r="J48" s="237">
        <f>IF(J36&lt;&gt;"",SUMIF($D$24:$D$35,"管理運営費",$J$24:$K$35),"")</f>
        <v>0</v>
      </c>
      <c r="K48" s="451"/>
      <c r="L48" s="452"/>
      <c r="M48" s="836"/>
    </row>
    <row r="49" spans="1:13" ht="15" customHeight="1" x14ac:dyDescent="0.4">
      <c r="A49" s="450"/>
      <c r="B49" s="451"/>
      <c r="C49" s="451" t="s">
        <v>297</v>
      </c>
      <c r="D49" s="451"/>
      <c r="E49" s="451"/>
      <c r="F49" s="451"/>
      <c r="G49" s="451"/>
      <c r="H49" s="451"/>
      <c r="I49" s="898">
        <v>0</v>
      </c>
      <c r="J49" s="898"/>
      <c r="K49" s="451"/>
      <c r="L49" s="452"/>
      <c r="M49" s="836"/>
    </row>
    <row r="50" spans="1:13" ht="15" customHeight="1" x14ac:dyDescent="0.4">
      <c r="A50" s="450"/>
      <c r="B50" s="451"/>
      <c r="C50" s="451" t="s">
        <v>298</v>
      </c>
      <c r="D50" s="451"/>
      <c r="E50" s="451"/>
      <c r="F50" s="451"/>
      <c r="G50" s="451"/>
      <c r="H50" s="451"/>
      <c r="I50" s="892">
        <f>IF(I49&lt;&gt;"",MIN(I46,I49),"")</f>
        <v>0</v>
      </c>
      <c r="J50" s="892"/>
      <c r="K50" s="451"/>
      <c r="L50" s="452"/>
      <c r="M50" s="836"/>
    </row>
    <row r="51" spans="1:13" ht="15" customHeight="1" x14ac:dyDescent="0.4">
      <c r="A51" s="450"/>
      <c r="B51" s="451"/>
      <c r="C51" s="451" t="s">
        <v>299</v>
      </c>
      <c r="D51" s="451"/>
      <c r="E51" s="451"/>
      <c r="F51" s="451"/>
      <c r="G51" s="451"/>
      <c r="H51" s="451"/>
      <c r="I51" s="892">
        <f>IF(I49="","",IF(I46&lt;I49,I49-I46,0))</f>
        <v>0</v>
      </c>
      <c r="J51" s="892"/>
      <c r="K51" s="451"/>
      <c r="L51" s="452"/>
      <c r="M51" s="836"/>
    </row>
    <row r="52" spans="1:13" ht="15" customHeight="1" x14ac:dyDescent="0.4">
      <c r="A52" s="458"/>
      <c r="B52" s="459"/>
      <c r="C52" s="459"/>
      <c r="D52" s="459"/>
      <c r="E52" s="459"/>
      <c r="F52" s="459"/>
      <c r="G52" s="459"/>
      <c r="H52" s="459"/>
      <c r="I52" s="459"/>
      <c r="J52" s="459"/>
      <c r="K52" s="459"/>
      <c r="L52" s="460"/>
    </row>
    <row r="53" spans="1:13" ht="15" customHeight="1" x14ac:dyDescent="0.4">
      <c r="M53" s="836"/>
    </row>
    <row r="54" spans="1:13" ht="15" customHeight="1" x14ac:dyDescent="0.4">
      <c r="M54" s="836"/>
    </row>
    <row r="55" spans="1:13" ht="15" customHeight="1" x14ac:dyDescent="0.4"/>
    <row r="56" spans="1:13" ht="15" customHeight="1" x14ac:dyDescent="0.4"/>
    <row r="57" spans="1:13" ht="15" customHeight="1" x14ac:dyDescent="0.4"/>
    <row r="58" spans="1:13" ht="15" customHeight="1" x14ac:dyDescent="0.4"/>
    <row r="59" spans="1:13" ht="15" customHeight="1" x14ac:dyDescent="0.4"/>
    <row r="60" spans="1:13" ht="15" customHeight="1" x14ac:dyDescent="0.4"/>
    <row r="61" spans="1:13" ht="15" customHeight="1" x14ac:dyDescent="0.4"/>
  </sheetData>
  <mergeCells count="75">
    <mergeCell ref="A3:L3"/>
    <mergeCell ref="H5:L5"/>
    <mergeCell ref="A7:L7"/>
    <mergeCell ref="B10:B22"/>
    <mergeCell ref="E10:I10"/>
    <mergeCell ref="J10:K10"/>
    <mergeCell ref="E11:I11"/>
    <mergeCell ref="J11:K11"/>
    <mergeCell ref="E12:I12"/>
    <mergeCell ref="J12:K12"/>
    <mergeCell ref="E13:I13"/>
    <mergeCell ref="J13:K13"/>
    <mergeCell ref="E14:I14"/>
    <mergeCell ref="J14:K14"/>
    <mergeCell ref="E15:I15"/>
    <mergeCell ref="J15:K15"/>
    <mergeCell ref="E16:I16"/>
    <mergeCell ref="J16:K16"/>
    <mergeCell ref="E17:I17"/>
    <mergeCell ref="J17:K17"/>
    <mergeCell ref="E18:I18"/>
    <mergeCell ref="J18:K18"/>
    <mergeCell ref="E19:I19"/>
    <mergeCell ref="J19:K19"/>
    <mergeCell ref="E20:I20"/>
    <mergeCell ref="J20:K20"/>
    <mergeCell ref="E21:I21"/>
    <mergeCell ref="J21:K21"/>
    <mergeCell ref="B24:B35"/>
    <mergeCell ref="E24:I24"/>
    <mergeCell ref="J24:K24"/>
    <mergeCell ref="E25:I25"/>
    <mergeCell ref="J25:K25"/>
    <mergeCell ref="E26:I26"/>
    <mergeCell ref="E29:I29"/>
    <mergeCell ref="J29:K29"/>
    <mergeCell ref="E27:I27"/>
    <mergeCell ref="J27:K27"/>
    <mergeCell ref="E28:I28"/>
    <mergeCell ref="J28:K28"/>
    <mergeCell ref="E30:I30"/>
    <mergeCell ref="J30:K30"/>
    <mergeCell ref="E31:I31"/>
    <mergeCell ref="J31:K31"/>
    <mergeCell ref="E22:I22"/>
    <mergeCell ref="J22:K22"/>
    <mergeCell ref="C23:I23"/>
    <mergeCell ref="J23:K23"/>
    <mergeCell ref="J26:K26"/>
    <mergeCell ref="E32:I32"/>
    <mergeCell ref="J32:K32"/>
    <mergeCell ref="E33:I33"/>
    <mergeCell ref="J33:K33"/>
    <mergeCell ref="E34:I34"/>
    <mergeCell ref="J34:K34"/>
    <mergeCell ref="E35:I35"/>
    <mergeCell ref="J35:K35"/>
    <mergeCell ref="I46:J46"/>
    <mergeCell ref="I49:J49"/>
    <mergeCell ref="I50:J50"/>
    <mergeCell ref="I51:J51"/>
    <mergeCell ref="C36:I36"/>
    <mergeCell ref="J36:K36"/>
    <mergeCell ref="I39:J39"/>
    <mergeCell ref="I42:J42"/>
    <mergeCell ref="I43:J43"/>
    <mergeCell ref="I44:J44"/>
    <mergeCell ref="M48:M51"/>
    <mergeCell ref="M53:M54"/>
    <mergeCell ref="M43:M47"/>
    <mergeCell ref="M6:M11"/>
    <mergeCell ref="M12:M15"/>
    <mergeCell ref="M22:M25"/>
    <mergeCell ref="M26:M29"/>
    <mergeCell ref="M32:M38"/>
  </mergeCells>
  <phoneticPr fontId="7"/>
  <conditionalFormatting sqref="D11:K22 D24:K35">
    <cfRule type="containsBlanks" dxfId="7" priority="4">
      <formula>LEN(TRIM(D11))=0</formula>
    </cfRule>
  </conditionalFormatting>
  <conditionalFormatting sqref="H5">
    <cfRule type="containsBlanks" dxfId="6" priority="3">
      <formula>LEN(TRIM(H5))=0</formula>
    </cfRule>
  </conditionalFormatting>
  <conditionalFormatting sqref="I42:J42">
    <cfRule type="containsBlanks" dxfId="5" priority="2">
      <formula>LEN(TRIM(I42))=0</formula>
    </cfRule>
  </conditionalFormatting>
  <conditionalFormatting sqref="I49:J49">
    <cfRule type="containsBlanks" dxfId="4" priority="1">
      <formula>LEN(TRIM(I49))=0</formula>
    </cfRule>
  </conditionalFormatting>
  <dataValidations count="1">
    <dataValidation type="list" allowBlank="1" showInputMessage="1" showErrorMessage="1" sqref="D24:D35 D11:D22">
      <formula1>"人件費,管理運営費"</formula1>
    </dataValidation>
  </dataValidations>
  <printOptions horizontalCentered="1"/>
  <pageMargins left="0.23622047244094491" right="0.23622047244094491" top="0.74803149606299213" bottom="0.74803149606299213" header="0.31496062992125984" footer="0.31496062992125984"/>
  <pageSetup paperSize="9" scale="80"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43"/>
  <sheetViews>
    <sheetView showGridLines="0" view="pageBreakPreview" topLeftCell="A22" zoomScaleNormal="100" zoomScaleSheetLayoutView="100" workbookViewId="0">
      <selection activeCell="B4" sqref="B4:K4"/>
    </sheetView>
  </sheetViews>
  <sheetFormatPr defaultColWidth="2.875" defaultRowHeight="13.5" x14ac:dyDescent="0.4"/>
  <cols>
    <col min="1" max="1" width="1.875" style="238" customWidth="1"/>
    <col min="2" max="2" width="2.875" style="238"/>
    <col min="3" max="3" width="3.5" style="238" customWidth="1"/>
    <col min="4" max="4" width="12.5" style="238" customWidth="1"/>
    <col min="5" max="5" width="4.875" style="238" customWidth="1"/>
    <col min="6" max="6" width="12.5" style="238" customWidth="1"/>
    <col min="7" max="8" width="6.25" style="238" customWidth="1"/>
    <col min="9" max="9" width="17.5" style="238" customWidth="1"/>
    <col min="10" max="10" width="14.25" style="238" customWidth="1"/>
    <col min="11" max="11" width="3.75" style="238" customWidth="1"/>
    <col min="12" max="12" width="1.875" style="238" customWidth="1"/>
    <col min="13" max="13" width="21.375" style="484" customWidth="1"/>
    <col min="14" max="16384" width="2.875" style="238"/>
  </cols>
  <sheetData>
    <row r="1" spans="1:34" s="326" customFormat="1" ht="45" customHeight="1" x14ac:dyDescent="0.4">
      <c r="A1" s="325" t="s">
        <v>493</v>
      </c>
    </row>
    <row r="2" spans="1:34" ht="18.75" customHeight="1" x14ac:dyDescent="0.4">
      <c r="A2" s="462"/>
      <c r="B2" s="463"/>
      <c r="C2" s="463"/>
      <c r="D2" s="463"/>
      <c r="E2" s="463"/>
      <c r="F2" s="463"/>
      <c r="G2" s="463"/>
      <c r="H2" s="463"/>
      <c r="I2" s="463"/>
      <c r="J2" s="463"/>
      <c r="K2" s="463"/>
      <c r="L2" s="464" t="s">
        <v>352</v>
      </c>
    </row>
    <row r="3" spans="1:34" ht="11.25" customHeight="1" x14ac:dyDescent="0.4">
      <c r="A3" s="465"/>
      <c r="B3" s="239"/>
      <c r="C3" s="239"/>
      <c r="D3" s="239"/>
      <c r="E3" s="239"/>
      <c r="F3" s="239"/>
      <c r="G3" s="239"/>
      <c r="H3" s="239"/>
      <c r="I3" s="239"/>
      <c r="J3" s="239"/>
      <c r="K3" s="239"/>
      <c r="L3" s="466"/>
    </row>
    <row r="4" spans="1:34" ht="21.75" customHeight="1" x14ac:dyDescent="0.4">
      <c r="A4" s="467"/>
      <c r="B4" s="937" t="s">
        <v>278</v>
      </c>
      <c r="C4" s="937"/>
      <c r="D4" s="937"/>
      <c r="E4" s="937"/>
      <c r="F4" s="937"/>
      <c r="G4" s="937"/>
      <c r="H4" s="937"/>
      <c r="I4" s="937"/>
      <c r="J4" s="937"/>
      <c r="K4" s="937"/>
      <c r="L4" s="468"/>
      <c r="M4" s="330"/>
      <c r="N4" s="123"/>
      <c r="O4" s="123"/>
    </row>
    <row r="5" spans="1:34" ht="11.25" customHeight="1" x14ac:dyDescent="0.4">
      <c r="A5" s="465"/>
      <c r="B5" s="239"/>
      <c r="C5" s="239"/>
      <c r="D5" s="239"/>
      <c r="E5" s="239"/>
      <c r="F5" s="239"/>
      <c r="G5" s="239"/>
      <c r="H5" s="239"/>
      <c r="I5" s="239"/>
      <c r="J5" s="239"/>
      <c r="K5" s="239"/>
      <c r="L5" s="466"/>
    </row>
    <row r="6" spans="1:34" ht="21" customHeight="1" x14ac:dyDescent="0.4">
      <c r="A6" s="465"/>
      <c r="B6" s="239"/>
      <c r="C6" s="239"/>
      <c r="D6" s="239"/>
      <c r="E6" s="239"/>
      <c r="F6" s="239"/>
      <c r="G6" s="469" t="s">
        <v>19</v>
      </c>
      <c r="H6" s="938" t="s">
        <v>442</v>
      </c>
      <c r="I6" s="938"/>
      <c r="J6" s="938"/>
      <c r="K6" s="938"/>
      <c r="L6" s="468"/>
      <c r="AB6" s="239"/>
      <c r="AC6" s="239"/>
      <c r="AD6" s="239"/>
      <c r="AE6" s="239"/>
      <c r="AF6" s="239"/>
      <c r="AG6" s="239"/>
      <c r="AH6" s="239"/>
    </row>
    <row r="7" spans="1:34" ht="15" customHeight="1" x14ac:dyDescent="0.4">
      <c r="A7" s="465"/>
      <c r="B7" s="239"/>
      <c r="C7" s="239"/>
      <c r="D7" s="239"/>
      <c r="E7" s="239"/>
      <c r="F7" s="239"/>
      <c r="G7" s="469"/>
      <c r="H7" s="143"/>
      <c r="I7" s="143"/>
      <c r="J7" s="143"/>
      <c r="K7" s="143"/>
      <c r="L7" s="468"/>
      <c r="AB7" s="239"/>
      <c r="AC7" s="239"/>
      <c r="AD7" s="239"/>
      <c r="AE7" s="239"/>
      <c r="AF7" s="239"/>
      <c r="AG7" s="239"/>
      <c r="AH7" s="239"/>
    </row>
    <row r="8" spans="1:34" ht="18.75" customHeight="1" x14ac:dyDescent="0.4">
      <c r="A8" s="465"/>
      <c r="B8" s="470" t="s">
        <v>252</v>
      </c>
      <c r="C8" s="239"/>
      <c r="D8" s="239"/>
      <c r="E8" s="239"/>
      <c r="F8" s="239"/>
      <c r="G8" s="239"/>
      <c r="H8" s="239"/>
      <c r="I8" s="239"/>
      <c r="J8" s="239"/>
      <c r="K8" s="239"/>
      <c r="L8" s="466"/>
      <c r="M8" s="932" t="s">
        <v>494</v>
      </c>
    </row>
    <row r="9" spans="1:34" ht="18.75" customHeight="1" x14ac:dyDescent="0.4">
      <c r="A9" s="465"/>
      <c r="B9" s="239"/>
      <c r="C9" s="314" t="s">
        <v>253</v>
      </c>
      <c r="D9" s="314" t="s">
        <v>254</v>
      </c>
      <c r="E9" s="617" t="s">
        <v>255</v>
      </c>
      <c r="F9" s="939"/>
      <c r="G9" s="939"/>
      <c r="H9" s="939"/>
      <c r="I9" s="618"/>
      <c r="J9" s="619" t="s">
        <v>227</v>
      </c>
      <c r="K9" s="619"/>
      <c r="L9" s="466"/>
      <c r="M9" s="932"/>
    </row>
    <row r="10" spans="1:34" ht="19.5" customHeight="1" x14ac:dyDescent="0.4">
      <c r="A10" s="465"/>
      <c r="B10" s="239"/>
      <c r="C10" s="141">
        <v>1</v>
      </c>
      <c r="D10" s="483" t="s">
        <v>490</v>
      </c>
      <c r="E10" s="940" t="s">
        <v>491</v>
      </c>
      <c r="F10" s="941"/>
      <c r="G10" s="941"/>
      <c r="H10" s="941"/>
      <c r="I10" s="942"/>
      <c r="J10" s="371">
        <v>800000</v>
      </c>
      <c r="K10" s="240" t="s">
        <v>9</v>
      </c>
      <c r="L10" s="466"/>
      <c r="M10" s="932"/>
    </row>
    <row r="11" spans="1:34" ht="19.5" customHeight="1" x14ac:dyDescent="0.4">
      <c r="A11" s="465"/>
      <c r="B11" s="239"/>
      <c r="C11" s="141">
        <v>2</v>
      </c>
      <c r="D11" s="483" t="s">
        <v>490</v>
      </c>
      <c r="E11" s="940" t="s">
        <v>491</v>
      </c>
      <c r="F11" s="941"/>
      <c r="G11" s="941"/>
      <c r="H11" s="941"/>
      <c r="I11" s="942"/>
      <c r="J11" s="371">
        <v>500000</v>
      </c>
      <c r="K11" s="240" t="s">
        <v>9</v>
      </c>
      <c r="L11" s="466"/>
      <c r="M11" s="932"/>
    </row>
    <row r="12" spans="1:34" ht="19.5" customHeight="1" x14ac:dyDescent="0.4">
      <c r="A12" s="465"/>
      <c r="B12" s="239"/>
      <c r="C12" s="141">
        <v>3</v>
      </c>
      <c r="D12" s="483" t="s">
        <v>473</v>
      </c>
      <c r="E12" s="940" t="s">
        <v>492</v>
      </c>
      <c r="F12" s="941"/>
      <c r="G12" s="941"/>
      <c r="H12" s="941"/>
      <c r="I12" s="942"/>
      <c r="J12" s="371">
        <v>300000</v>
      </c>
      <c r="K12" s="240" t="s">
        <v>9</v>
      </c>
      <c r="L12" s="466"/>
      <c r="M12" s="932"/>
    </row>
    <row r="13" spans="1:34" ht="19.5" customHeight="1" x14ac:dyDescent="0.4">
      <c r="A13" s="465"/>
      <c r="B13" s="239"/>
      <c r="C13" s="141">
        <v>4</v>
      </c>
      <c r="D13" s="313"/>
      <c r="E13" s="934"/>
      <c r="F13" s="935"/>
      <c r="G13" s="935"/>
      <c r="H13" s="935"/>
      <c r="I13" s="936"/>
      <c r="J13" s="315"/>
      <c r="K13" s="240" t="s">
        <v>9</v>
      </c>
      <c r="L13" s="466"/>
      <c r="M13" s="932"/>
    </row>
    <row r="14" spans="1:34" ht="19.5" customHeight="1" x14ac:dyDescent="0.4">
      <c r="A14" s="465"/>
      <c r="B14" s="239"/>
      <c r="C14" s="141">
        <v>5</v>
      </c>
      <c r="D14" s="313"/>
      <c r="E14" s="934"/>
      <c r="F14" s="935"/>
      <c r="G14" s="935"/>
      <c r="H14" s="935"/>
      <c r="I14" s="936"/>
      <c r="J14" s="315"/>
      <c r="K14" s="240" t="s">
        <v>9</v>
      </c>
      <c r="L14" s="466"/>
      <c r="M14" s="932"/>
    </row>
    <row r="15" spans="1:34" ht="19.5" customHeight="1" x14ac:dyDescent="0.4">
      <c r="A15" s="465"/>
      <c r="B15" s="239"/>
      <c r="C15" s="141">
        <v>6</v>
      </c>
      <c r="D15" s="313"/>
      <c r="E15" s="934"/>
      <c r="F15" s="935"/>
      <c r="G15" s="935"/>
      <c r="H15" s="935"/>
      <c r="I15" s="936"/>
      <c r="J15" s="315"/>
      <c r="K15" s="240" t="s">
        <v>9</v>
      </c>
      <c r="L15" s="466"/>
      <c r="M15" s="932"/>
    </row>
    <row r="16" spans="1:34" ht="19.5" customHeight="1" x14ac:dyDescent="0.4">
      <c r="A16" s="465"/>
      <c r="B16" s="239"/>
      <c r="C16" s="141">
        <v>7</v>
      </c>
      <c r="D16" s="313"/>
      <c r="E16" s="934"/>
      <c r="F16" s="935"/>
      <c r="G16" s="935"/>
      <c r="H16" s="935"/>
      <c r="I16" s="936"/>
      <c r="J16" s="315"/>
      <c r="K16" s="240" t="s">
        <v>9</v>
      </c>
      <c r="L16" s="466"/>
      <c r="M16" s="933" t="s">
        <v>495</v>
      </c>
    </row>
    <row r="17" spans="1:13" ht="19.5" customHeight="1" x14ac:dyDescent="0.4">
      <c r="A17" s="465"/>
      <c r="B17" s="239"/>
      <c r="C17" s="141">
        <v>8</v>
      </c>
      <c r="D17" s="313"/>
      <c r="E17" s="934"/>
      <c r="F17" s="935"/>
      <c r="G17" s="935"/>
      <c r="H17" s="935"/>
      <c r="I17" s="936"/>
      <c r="J17" s="315"/>
      <c r="K17" s="240" t="s">
        <v>9</v>
      </c>
      <c r="L17" s="466"/>
      <c r="M17" s="933"/>
    </row>
    <row r="18" spans="1:13" ht="19.5" customHeight="1" x14ac:dyDescent="0.4">
      <c r="A18" s="465"/>
      <c r="B18" s="239"/>
      <c r="C18" s="141">
        <v>9</v>
      </c>
      <c r="D18" s="313"/>
      <c r="E18" s="934"/>
      <c r="F18" s="935"/>
      <c r="G18" s="935"/>
      <c r="H18" s="935"/>
      <c r="I18" s="936"/>
      <c r="J18" s="315"/>
      <c r="K18" s="240" t="s">
        <v>9</v>
      </c>
      <c r="L18" s="466"/>
      <c r="M18" s="933"/>
    </row>
    <row r="19" spans="1:13" ht="19.5" customHeight="1" x14ac:dyDescent="0.4">
      <c r="A19" s="465"/>
      <c r="B19" s="239"/>
      <c r="C19" s="141">
        <v>10</v>
      </c>
      <c r="D19" s="313"/>
      <c r="E19" s="934"/>
      <c r="F19" s="935"/>
      <c r="G19" s="935"/>
      <c r="H19" s="935"/>
      <c r="I19" s="936"/>
      <c r="J19" s="315"/>
      <c r="K19" s="240" t="s">
        <v>9</v>
      </c>
      <c r="L19" s="466"/>
      <c r="M19" s="933"/>
    </row>
    <row r="20" spans="1:13" ht="19.5" customHeight="1" x14ac:dyDescent="0.4">
      <c r="A20" s="465"/>
      <c r="B20" s="239"/>
      <c r="C20" s="141">
        <v>11</v>
      </c>
      <c r="D20" s="313"/>
      <c r="E20" s="934"/>
      <c r="F20" s="935"/>
      <c r="G20" s="935"/>
      <c r="H20" s="935"/>
      <c r="I20" s="936"/>
      <c r="J20" s="315"/>
      <c r="K20" s="240" t="s">
        <v>9</v>
      </c>
      <c r="L20" s="466"/>
    </row>
    <row r="21" spans="1:13" ht="19.5" customHeight="1" x14ac:dyDescent="0.4">
      <c r="A21" s="465"/>
      <c r="B21" s="239"/>
      <c r="C21" s="141">
        <v>12</v>
      </c>
      <c r="D21" s="313"/>
      <c r="E21" s="934"/>
      <c r="F21" s="935"/>
      <c r="G21" s="935"/>
      <c r="H21" s="935"/>
      <c r="I21" s="936"/>
      <c r="J21" s="315"/>
      <c r="K21" s="240" t="s">
        <v>9</v>
      </c>
      <c r="L21" s="466"/>
    </row>
    <row r="22" spans="1:13" ht="19.5" customHeight="1" x14ac:dyDescent="0.4">
      <c r="A22" s="465"/>
      <c r="B22" s="239"/>
      <c r="C22" s="141">
        <v>13</v>
      </c>
      <c r="D22" s="241"/>
      <c r="E22" s="934"/>
      <c r="F22" s="935"/>
      <c r="G22" s="935"/>
      <c r="H22" s="935"/>
      <c r="I22" s="936"/>
      <c r="J22" s="315"/>
      <c r="K22" s="240" t="s">
        <v>9</v>
      </c>
      <c r="L22" s="466"/>
    </row>
    <row r="23" spans="1:13" ht="19.5" customHeight="1" x14ac:dyDescent="0.4">
      <c r="A23" s="465"/>
      <c r="B23" s="239"/>
      <c r="C23" s="141">
        <v>14</v>
      </c>
      <c r="D23" s="241"/>
      <c r="E23" s="934"/>
      <c r="F23" s="935"/>
      <c r="G23" s="935"/>
      <c r="H23" s="935"/>
      <c r="I23" s="936"/>
      <c r="J23" s="315"/>
      <c r="K23" s="240" t="s">
        <v>9</v>
      </c>
      <c r="L23" s="466"/>
    </row>
    <row r="24" spans="1:13" ht="19.5" customHeight="1" x14ac:dyDescent="0.4">
      <c r="A24" s="465"/>
      <c r="B24" s="239"/>
      <c r="C24" s="141">
        <v>15</v>
      </c>
      <c r="D24" s="241"/>
      <c r="E24" s="934"/>
      <c r="F24" s="935"/>
      <c r="G24" s="935"/>
      <c r="H24" s="935"/>
      <c r="I24" s="936"/>
      <c r="J24" s="315"/>
      <c r="K24" s="240" t="s">
        <v>9</v>
      </c>
      <c r="L24" s="466"/>
    </row>
    <row r="25" spans="1:13" ht="19.5" customHeight="1" x14ac:dyDescent="0.4">
      <c r="A25" s="465"/>
      <c r="B25" s="239"/>
      <c r="C25" s="141">
        <v>16</v>
      </c>
      <c r="D25" s="241"/>
      <c r="E25" s="934"/>
      <c r="F25" s="935"/>
      <c r="G25" s="935"/>
      <c r="H25" s="935"/>
      <c r="I25" s="936"/>
      <c r="J25" s="315"/>
      <c r="K25" s="240" t="s">
        <v>9</v>
      </c>
      <c r="L25" s="466"/>
    </row>
    <row r="26" spans="1:13" ht="19.5" customHeight="1" x14ac:dyDescent="0.4">
      <c r="A26" s="465"/>
      <c r="B26" s="239"/>
      <c r="C26" s="141">
        <v>17</v>
      </c>
      <c r="D26" s="241"/>
      <c r="E26" s="934"/>
      <c r="F26" s="935"/>
      <c r="G26" s="935"/>
      <c r="H26" s="935"/>
      <c r="I26" s="936"/>
      <c r="J26" s="315"/>
      <c r="K26" s="240" t="s">
        <v>9</v>
      </c>
      <c r="L26" s="466"/>
    </row>
    <row r="27" spans="1:13" ht="19.5" customHeight="1" x14ac:dyDescent="0.4">
      <c r="A27" s="465"/>
      <c r="B27" s="239"/>
      <c r="C27" s="141">
        <v>18</v>
      </c>
      <c r="D27" s="241"/>
      <c r="E27" s="934"/>
      <c r="F27" s="935"/>
      <c r="G27" s="935"/>
      <c r="H27" s="935"/>
      <c r="I27" s="936"/>
      <c r="J27" s="315"/>
      <c r="K27" s="240" t="s">
        <v>9</v>
      </c>
      <c r="L27" s="466"/>
    </row>
    <row r="28" spans="1:13" ht="19.5" customHeight="1" x14ac:dyDescent="0.4">
      <c r="A28" s="465"/>
      <c r="B28" s="239"/>
      <c r="C28" s="141">
        <v>19</v>
      </c>
      <c r="D28" s="241"/>
      <c r="E28" s="934"/>
      <c r="F28" s="935"/>
      <c r="G28" s="935"/>
      <c r="H28" s="935"/>
      <c r="I28" s="936"/>
      <c r="J28" s="315"/>
      <c r="K28" s="240" t="s">
        <v>9</v>
      </c>
      <c r="L28" s="466"/>
    </row>
    <row r="29" spans="1:13" ht="19.5" customHeight="1" x14ac:dyDescent="0.4">
      <c r="A29" s="465"/>
      <c r="B29" s="239"/>
      <c r="C29" s="141">
        <v>20</v>
      </c>
      <c r="D29" s="241"/>
      <c r="E29" s="934"/>
      <c r="F29" s="935"/>
      <c r="G29" s="935"/>
      <c r="H29" s="935"/>
      <c r="I29" s="936"/>
      <c r="J29" s="315"/>
      <c r="K29" s="240" t="s">
        <v>9</v>
      </c>
      <c r="L29" s="466"/>
    </row>
    <row r="30" spans="1:13" ht="19.5" customHeight="1" x14ac:dyDescent="0.4">
      <c r="A30" s="465"/>
      <c r="B30" s="239"/>
      <c r="C30" s="141">
        <v>21</v>
      </c>
      <c r="D30" s="241"/>
      <c r="E30" s="934"/>
      <c r="F30" s="935"/>
      <c r="G30" s="935"/>
      <c r="H30" s="935"/>
      <c r="I30" s="936"/>
      <c r="J30" s="315"/>
      <c r="K30" s="240" t="s">
        <v>9</v>
      </c>
      <c r="L30" s="466"/>
    </row>
    <row r="31" spans="1:13" ht="19.5" customHeight="1" x14ac:dyDescent="0.4">
      <c r="A31" s="465"/>
      <c r="B31" s="239"/>
      <c r="C31" s="141">
        <v>22</v>
      </c>
      <c r="D31" s="241"/>
      <c r="E31" s="934"/>
      <c r="F31" s="935"/>
      <c r="G31" s="935"/>
      <c r="H31" s="935"/>
      <c r="I31" s="936"/>
      <c r="J31" s="315"/>
      <c r="K31" s="240" t="s">
        <v>9</v>
      </c>
      <c r="L31" s="466"/>
    </row>
    <row r="32" spans="1:13" ht="19.5" customHeight="1" x14ac:dyDescent="0.4">
      <c r="A32" s="465"/>
      <c r="B32" s="239"/>
      <c r="C32" s="141">
        <v>23</v>
      </c>
      <c r="D32" s="241"/>
      <c r="E32" s="934"/>
      <c r="F32" s="935"/>
      <c r="G32" s="935"/>
      <c r="H32" s="935"/>
      <c r="I32" s="936"/>
      <c r="J32" s="315"/>
      <c r="K32" s="240" t="s">
        <v>9</v>
      </c>
      <c r="L32" s="466"/>
    </row>
    <row r="33" spans="1:14" ht="19.5" customHeight="1" x14ac:dyDescent="0.4">
      <c r="A33" s="465"/>
      <c r="B33" s="239"/>
      <c r="C33" s="141">
        <v>24</v>
      </c>
      <c r="D33" s="241"/>
      <c r="E33" s="934"/>
      <c r="F33" s="935"/>
      <c r="G33" s="935"/>
      <c r="H33" s="935"/>
      <c r="I33" s="936"/>
      <c r="J33" s="315"/>
      <c r="K33" s="240" t="s">
        <v>9</v>
      </c>
      <c r="L33" s="466"/>
    </row>
    <row r="34" spans="1:14" ht="19.5" customHeight="1" x14ac:dyDescent="0.4">
      <c r="A34" s="465"/>
      <c r="B34" s="239"/>
      <c r="C34" s="141">
        <v>25</v>
      </c>
      <c r="D34" s="241"/>
      <c r="E34" s="934"/>
      <c r="F34" s="935"/>
      <c r="G34" s="935"/>
      <c r="H34" s="935"/>
      <c r="I34" s="936"/>
      <c r="J34" s="315"/>
      <c r="K34" s="240" t="s">
        <v>9</v>
      </c>
      <c r="L34" s="466"/>
    </row>
    <row r="35" spans="1:14" ht="16.5" customHeight="1" x14ac:dyDescent="0.4">
      <c r="A35" s="465"/>
      <c r="B35" s="239"/>
      <c r="C35" s="239"/>
      <c r="D35" s="239"/>
      <c r="E35" s="239"/>
      <c r="F35" s="239"/>
      <c r="G35" s="239"/>
      <c r="H35" s="239"/>
      <c r="I35" s="239"/>
      <c r="J35" s="239"/>
      <c r="K35" s="239"/>
      <c r="L35" s="466"/>
    </row>
    <row r="36" spans="1:14" ht="18.75" customHeight="1" x14ac:dyDescent="0.4">
      <c r="A36" s="471"/>
      <c r="B36" s="470" t="s">
        <v>256</v>
      </c>
      <c r="C36" s="239"/>
      <c r="D36" s="239"/>
      <c r="E36" s="239"/>
      <c r="F36" s="239"/>
      <c r="G36" s="239"/>
      <c r="H36" s="239"/>
      <c r="I36" s="239"/>
      <c r="J36" s="239"/>
      <c r="K36" s="239"/>
      <c r="L36" s="466"/>
    </row>
    <row r="37" spans="1:14" ht="22.5" customHeight="1" x14ac:dyDescent="0.4">
      <c r="A37" s="465"/>
      <c r="B37" s="143" t="s">
        <v>267</v>
      </c>
      <c r="C37" s="472"/>
      <c r="D37" s="143"/>
      <c r="E37" s="143"/>
      <c r="F37" s="658">
        <f>SUM($J$10:$J$34)</f>
        <v>1600000</v>
      </c>
      <c r="G37" s="658"/>
      <c r="H37" s="473" t="s">
        <v>9</v>
      </c>
      <c r="I37" s="239"/>
      <c r="J37" s="239"/>
      <c r="K37" s="239"/>
      <c r="L37" s="466"/>
    </row>
    <row r="38" spans="1:14" ht="22.5" customHeight="1" x14ac:dyDescent="0.4">
      <c r="A38" s="465"/>
      <c r="B38" s="239"/>
      <c r="C38" s="143" t="s">
        <v>268</v>
      </c>
      <c r="D38" s="143"/>
      <c r="E38" s="143"/>
      <c r="F38" s="658">
        <f>SUMIF($D$10:$D$34,"人件費",$J$10:$J$34)</f>
        <v>1300000</v>
      </c>
      <c r="G38" s="658"/>
      <c r="H38" s="473" t="s">
        <v>269</v>
      </c>
      <c r="I38" s="239"/>
      <c r="J38" s="239"/>
      <c r="K38" s="239"/>
      <c r="L38" s="466"/>
    </row>
    <row r="39" spans="1:14" ht="22.5" customHeight="1" x14ac:dyDescent="0.4">
      <c r="A39" s="465"/>
      <c r="B39" s="239"/>
      <c r="C39" s="143" t="s">
        <v>270</v>
      </c>
      <c r="D39" s="474"/>
      <c r="E39" s="474"/>
      <c r="F39" s="658">
        <f>SUMIF($D$10:$D$34,"管理運営費",$J$10:$J$34)</f>
        <v>300000</v>
      </c>
      <c r="G39" s="658"/>
      <c r="H39" s="473" t="s">
        <v>269</v>
      </c>
      <c r="I39" s="239"/>
      <c r="J39" s="239"/>
      <c r="K39" s="239"/>
      <c r="L39" s="466"/>
    </row>
    <row r="40" spans="1:14" ht="22.5" customHeight="1" x14ac:dyDescent="0.4">
      <c r="A40" s="465"/>
      <c r="B40" s="143" t="s">
        <v>271</v>
      </c>
      <c r="C40" s="472"/>
      <c r="D40" s="143"/>
      <c r="E40" s="143"/>
      <c r="F40" s="943">
        <v>1451000</v>
      </c>
      <c r="G40" s="943"/>
      <c r="H40" s="473" t="s">
        <v>9</v>
      </c>
      <c r="I40" s="944" t="s">
        <v>274</v>
      </c>
      <c r="J40" s="944"/>
      <c r="K40" s="944"/>
      <c r="L40" s="476"/>
      <c r="M40" s="330"/>
      <c r="N40" s="123"/>
    </row>
    <row r="41" spans="1:14" ht="22.5" customHeight="1" x14ac:dyDescent="0.4">
      <c r="A41" s="465"/>
      <c r="B41" s="143" t="s">
        <v>272</v>
      </c>
      <c r="C41" s="472"/>
      <c r="D41" s="143"/>
      <c r="E41" s="143"/>
      <c r="F41" s="658">
        <f>MIN(F37,F40)</f>
        <v>1451000</v>
      </c>
      <c r="G41" s="658"/>
      <c r="H41" s="473" t="s">
        <v>9</v>
      </c>
      <c r="I41" s="473" t="s">
        <v>257</v>
      </c>
      <c r="J41" s="239"/>
      <c r="K41" s="239"/>
      <c r="L41" s="466"/>
    </row>
    <row r="42" spans="1:14" ht="22.5" customHeight="1" x14ac:dyDescent="0.4">
      <c r="A42" s="477"/>
      <c r="B42" s="478" t="s">
        <v>273</v>
      </c>
      <c r="C42" s="479"/>
      <c r="D42" s="478"/>
      <c r="E42" s="478"/>
      <c r="F42" s="658">
        <f>IF(F40&gt;F37,F40-F37,0)</f>
        <v>0</v>
      </c>
      <c r="G42" s="658"/>
      <c r="H42" s="480" t="s">
        <v>9</v>
      </c>
      <c r="I42" s="480" t="s">
        <v>258</v>
      </c>
      <c r="J42" s="481"/>
      <c r="K42" s="481"/>
      <c r="L42" s="482"/>
    </row>
    <row r="43" spans="1:14" ht="10.5" customHeight="1" x14ac:dyDescent="0.4"/>
  </sheetData>
  <mergeCells count="38">
    <mergeCell ref="F42:G42"/>
    <mergeCell ref="E30:I30"/>
    <mergeCell ref="E31:I31"/>
    <mergeCell ref="E32:I32"/>
    <mergeCell ref="E33:I33"/>
    <mergeCell ref="E34:I34"/>
    <mergeCell ref="F37:G37"/>
    <mergeCell ref="F38:G38"/>
    <mergeCell ref="F39:G39"/>
    <mergeCell ref="F40:G40"/>
    <mergeCell ref="I40:K40"/>
    <mergeCell ref="F41:G41"/>
    <mergeCell ref="E29:I29"/>
    <mergeCell ref="E18:I18"/>
    <mergeCell ref="E19:I19"/>
    <mergeCell ref="E20:I20"/>
    <mergeCell ref="E21:I21"/>
    <mergeCell ref="E22:I22"/>
    <mergeCell ref="E23:I23"/>
    <mergeCell ref="E24:I24"/>
    <mergeCell ref="E25:I25"/>
    <mergeCell ref="E26:I26"/>
    <mergeCell ref="E27:I27"/>
    <mergeCell ref="E28:I28"/>
    <mergeCell ref="M8:M15"/>
    <mergeCell ref="M16:M19"/>
    <mergeCell ref="E17:I17"/>
    <mergeCell ref="B4:K4"/>
    <mergeCell ref="H6:K6"/>
    <mergeCell ref="E9:I9"/>
    <mergeCell ref="J9:K9"/>
    <mergeCell ref="E10:I10"/>
    <mergeCell ref="E11:I11"/>
    <mergeCell ref="E12:I12"/>
    <mergeCell ref="E13:I13"/>
    <mergeCell ref="E14:I14"/>
    <mergeCell ref="E15:I15"/>
    <mergeCell ref="E16:I16"/>
  </mergeCells>
  <phoneticPr fontId="7"/>
  <dataValidations disablePrompts="1" count="1">
    <dataValidation type="list" allowBlank="1" showInputMessage="1" showErrorMessage="1" sqref="D10:D34">
      <formula1>"人件費,管理運営費"</formula1>
    </dataValidation>
  </dataValidations>
  <printOptions horizontalCentered="1"/>
  <pageMargins left="0.19685039370078741" right="0.19685039370078741" top="0.39370078740157483" bottom="0.39370078740157483" header="0.31496062992125984" footer="0.19685039370078741"/>
  <pageSetup paperSize="9" scale="84"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71"/>
  <sheetViews>
    <sheetView showGridLines="0" view="pageBreakPreview" zoomScale="90" zoomScaleNormal="100" zoomScaleSheetLayoutView="90" workbookViewId="0">
      <selection activeCell="T9" sqref="T9"/>
    </sheetView>
  </sheetViews>
  <sheetFormatPr defaultRowHeight="13.5" x14ac:dyDescent="0.4"/>
  <cols>
    <col min="1" max="1" width="1.875" style="67" customWidth="1"/>
    <col min="2" max="2" width="3.625" style="67" customWidth="1"/>
    <col min="3" max="3" width="19.25" style="67" customWidth="1"/>
    <col min="4" max="15" width="5.25" style="67" customWidth="1"/>
    <col min="16" max="16" width="11.25" style="70" customWidth="1"/>
    <col min="17" max="17" width="3.75" style="70" customWidth="1"/>
    <col min="18" max="18" width="11.25" style="67" customWidth="1"/>
    <col min="19" max="19" width="3.75" style="67" customWidth="1"/>
    <col min="20" max="20" width="11.25" style="67" customWidth="1"/>
    <col min="21" max="21" width="3.75" style="67" customWidth="1"/>
    <col min="22" max="22" width="11.25" style="67" customWidth="1"/>
    <col min="23" max="23" width="3.75" style="67" customWidth="1"/>
    <col min="24" max="24" width="13.75" style="67" customWidth="1"/>
    <col min="25" max="25" width="3.75" style="67" customWidth="1"/>
    <col min="26" max="26" width="1.875" style="65" customWidth="1"/>
    <col min="27" max="27" width="21.375" style="511" customWidth="1"/>
    <col min="28" max="28" width="9" style="67"/>
    <col min="29" max="29" width="5.125" style="247" customWidth="1"/>
    <col min="30" max="34" width="8" style="247" customWidth="1"/>
    <col min="35" max="16384" width="9" style="67"/>
  </cols>
  <sheetData>
    <row r="1" spans="1:34" s="326" customFormat="1" ht="45" customHeight="1" x14ac:dyDescent="0.4">
      <c r="A1" s="325" t="s">
        <v>506</v>
      </c>
    </row>
    <row r="2" spans="1:34" s="65" customFormat="1" ht="22.5" customHeight="1" x14ac:dyDescent="0.4">
      <c r="A2" s="493"/>
      <c r="B2" s="494"/>
      <c r="C2" s="494"/>
      <c r="D2" s="494"/>
      <c r="E2" s="494"/>
      <c r="F2" s="494"/>
      <c r="G2" s="494"/>
      <c r="H2" s="494"/>
      <c r="I2" s="494"/>
      <c r="J2" s="494"/>
      <c r="K2" s="494"/>
      <c r="L2" s="495"/>
      <c r="M2" s="494"/>
      <c r="N2" s="494"/>
      <c r="O2" s="495"/>
      <c r="P2" s="495"/>
      <c r="Q2" s="495"/>
      <c r="R2" s="495"/>
      <c r="S2" s="496" t="s">
        <v>239</v>
      </c>
      <c r="T2" s="497"/>
      <c r="U2" s="497"/>
      <c r="V2" s="497"/>
      <c r="W2" s="496"/>
      <c r="X2" s="497"/>
      <c r="Y2" s="497"/>
      <c r="Z2" s="498" t="s">
        <v>353</v>
      </c>
      <c r="AA2" s="510"/>
      <c r="AC2" s="247"/>
      <c r="AD2" s="247"/>
      <c r="AE2" s="247"/>
      <c r="AF2" s="247"/>
      <c r="AG2" s="247"/>
      <c r="AH2" s="247"/>
    </row>
    <row r="3" spans="1:34" s="65" customFormat="1" ht="22.5" customHeight="1" x14ac:dyDescent="0.4">
      <c r="A3" s="499"/>
      <c r="B3" s="955" t="s">
        <v>276</v>
      </c>
      <c r="C3" s="955"/>
      <c r="D3" s="955"/>
      <c r="E3" s="955"/>
      <c r="F3" s="955"/>
      <c r="G3" s="955"/>
      <c r="H3" s="955"/>
      <c r="I3" s="955"/>
      <c r="J3" s="955"/>
      <c r="K3" s="955"/>
      <c r="L3" s="955"/>
      <c r="M3" s="955"/>
      <c r="N3" s="955"/>
      <c r="O3" s="955"/>
      <c r="P3" s="955"/>
      <c r="Q3" s="955"/>
      <c r="R3" s="955"/>
      <c r="S3" s="955"/>
      <c r="T3" s="955"/>
      <c r="U3" s="955"/>
      <c r="V3" s="955"/>
      <c r="W3" s="955"/>
      <c r="X3" s="955"/>
      <c r="Y3" s="955"/>
      <c r="Z3" s="500"/>
      <c r="AA3" s="945" t="s">
        <v>507</v>
      </c>
      <c r="AC3" s="247"/>
      <c r="AD3" s="247"/>
      <c r="AE3" s="247"/>
      <c r="AF3" s="247"/>
      <c r="AG3" s="247"/>
      <c r="AH3" s="247"/>
    </row>
    <row r="4" spans="1:34" s="65" customFormat="1" x14ac:dyDescent="0.4">
      <c r="A4" s="499"/>
      <c r="B4" s="72"/>
      <c r="C4" s="72"/>
      <c r="D4" s="72"/>
      <c r="E4" s="72"/>
      <c r="F4" s="72"/>
      <c r="G4" s="72"/>
      <c r="H4" s="72"/>
      <c r="I4" s="72"/>
      <c r="J4" s="72"/>
      <c r="K4" s="72"/>
      <c r="L4" s="72"/>
      <c r="M4" s="72"/>
      <c r="N4" s="72"/>
      <c r="O4" s="72"/>
      <c r="P4" s="63"/>
      <c r="Q4" s="63"/>
      <c r="R4" s="72"/>
      <c r="S4" s="72"/>
      <c r="T4" s="72"/>
      <c r="U4" s="72"/>
      <c r="V4" s="72"/>
      <c r="W4" s="72"/>
      <c r="X4" s="72" t="s">
        <v>240</v>
      </c>
      <c r="Y4" s="72"/>
      <c r="Z4" s="500"/>
      <c r="AA4" s="945"/>
      <c r="AC4" s="248"/>
      <c r="AD4" s="248"/>
      <c r="AE4" s="248"/>
      <c r="AF4" s="248"/>
      <c r="AG4" s="248"/>
      <c r="AH4" s="248"/>
    </row>
    <row r="5" spans="1:34" s="65" customFormat="1" ht="22.5" customHeight="1" x14ac:dyDescent="0.15">
      <c r="A5" s="499"/>
      <c r="B5" s="71"/>
      <c r="C5" s="72"/>
      <c r="D5" s="73"/>
      <c r="E5" s="73"/>
      <c r="F5" s="73"/>
      <c r="G5" s="73"/>
      <c r="H5" s="62"/>
      <c r="I5" s="62"/>
      <c r="J5" s="62"/>
      <c r="K5" s="62"/>
      <c r="L5" s="62"/>
      <c r="M5" s="62"/>
      <c r="N5" s="62"/>
      <c r="O5" s="63" t="s">
        <v>6</v>
      </c>
      <c r="P5" s="968" t="s">
        <v>442</v>
      </c>
      <c r="Q5" s="968"/>
      <c r="R5" s="968"/>
      <c r="S5" s="968"/>
      <c r="T5" s="968"/>
      <c r="U5" s="968"/>
      <c r="V5" s="122"/>
      <c r="W5" s="63" t="s">
        <v>241</v>
      </c>
      <c r="X5" s="492">
        <v>1</v>
      </c>
      <c r="Y5" s="72"/>
      <c r="Z5" s="501"/>
      <c r="AA5" s="946" t="s">
        <v>508</v>
      </c>
      <c r="AB5" s="64"/>
      <c r="AC5" s="249" t="s">
        <v>357</v>
      </c>
      <c r="AD5" s="250">
        <v>131000</v>
      </c>
      <c r="AE5" s="251"/>
      <c r="AF5" s="248"/>
      <c r="AG5" s="248"/>
      <c r="AH5" s="248"/>
    </row>
    <row r="6" spans="1:34" s="65" customFormat="1" ht="15" customHeight="1" thickBot="1" x14ac:dyDescent="0.2">
      <c r="A6" s="499"/>
      <c r="B6" s="71"/>
      <c r="C6" s="72"/>
      <c r="D6" s="73"/>
      <c r="E6" s="73"/>
      <c r="F6" s="73"/>
      <c r="G6" s="73"/>
      <c r="H6" s="62"/>
      <c r="I6" s="62"/>
      <c r="J6" s="62"/>
      <c r="K6" s="62"/>
      <c r="L6" s="62"/>
      <c r="M6" s="62"/>
      <c r="N6" s="62"/>
      <c r="O6" s="62"/>
      <c r="P6" s="62"/>
      <c r="Q6" s="63"/>
      <c r="R6" s="74"/>
      <c r="S6" s="74"/>
      <c r="T6" s="74"/>
      <c r="U6" s="74"/>
      <c r="V6" s="74"/>
      <c r="W6" s="74"/>
      <c r="X6" s="63"/>
      <c r="Y6" s="72"/>
      <c r="Z6" s="501"/>
      <c r="AA6" s="946"/>
      <c r="AB6" s="64"/>
      <c r="AC6" s="249" t="s">
        <v>358</v>
      </c>
      <c r="AD6" s="250">
        <v>263000</v>
      </c>
      <c r="AE6" s="251"/>
      <c r="AF6" s="248"/>
      <c r="AG6" s="248"/>
      <c r="AH6" s="248"/>
    </row>
    <row r="7" spans="1:34" ht="25.5" customHeight="1" x14ac:dyDescent="0.4">
      <c r="A7" s="502"/>
      <c r="B7" s="956" t="s">
        <v>100</v>
      </c>
      <c r="C7" s="958" t="s">
        <v>107</v>
      </c>
      <c r="D7" s="960" t="s">
        <v>108</v>
      </c>
      <c r="E7" s="961"/>
      <c r="F7" s="961"/>
      <c r="G7" s="961"/>
      <c r="H7" s="961"/>
      <c r="I7" s="961"/>
      <c r="J7" s="961"/>
      <c r="K7" s="961"/>
      <c r="L7" s="961"/>
      <c r="M7" s="961"/>
      <c r="N7" s="961"/>
      <c r="O7" s="961"/>
      <c r="P7" s="966" t="s">
        <v>279</v>
      </c>
      <c r="Q7" s="963"/>
      <c r="R7" s="969" t="s">
        <v>242</v>
      </c>
      <c r="S7" s="970"/>
      <c r="T7" s="970"/>
      <c r="U7" s="971"/>
      <c r="V7" s="966" t="s">
        <v>243</v>
      </c>
      <c r="W7" s="963"/>
      <c r="X7" s="962" t="s">
        <v>280</v>
      </c>
      <c r="Y7" s="963"/>
      <c r="Z7" s="500"/>
      <c r="AA7" s="946"/>
      <c r="AC7" s="249" t="s">
        <v>359</v>
      </c>
      <c r="AD7" s="250">
        <v>394000</v>
      </c>
      <c r="AE7" s="251"/>
      <c r="AF7" s="248"/>
      <c r="AG7" s="248"/>
      <c r="AH7" s="248"/>
    </row>
    <row r="8" spans="1:34" ht="29.25" customHeight="1" x14ac:dyDescent="0.4">
      <c r="A8" s="502"/>
      <c r="B8" s="957"/>
      <c r="C8" s="959"/>
      <c r="D8" s="75" t="s">
        <v>101</v>
      </c>
      <c r="E8" s="75" t="s">
        <v>102</v>
      </c>
      <c r="F8" s="75" t="s">
        <v>71</v>
      </c>
      <c r="G8" s="75" t="s">
        <v>103</v>
      </c>
      <c r="H8" s="75" t="s">
        <v>104</v>
      </c>
      <c r="I8" s="75" t="s">
        <v>24</v>
      </c>
      <c r="J8" s="75" t="s">
        <v>60</v>
      </c>
      <c r="K8" s="75" t="s">
        <v>105</v>
      </c>
      <c r="L8" s="75" t="s">
        <v>106</v>
      </c>
      <c r="M8" s="75" t="s">
        <v>109</v>
      </c>
      <c r="N8" s="75" t="s">
        <v>110</v>
      </c>
      <c r="O8" s="76" t="s">
        <v>111</v>
      </c>
      <c r="P8" s="967"/>
      <c r="Q8" s="965"/>
      <c r="R8" s="972" t="s">
        <v>244</v>
      </c>
      <c r="S8" s="973"/>
      <c r="T8" s="952" t="s">
        <v>245</v>
      </c>
      <c r="U8" s="953"/>
      <c r="V8" s="967"/>
      <c r="W8" s="965"/>
      <c r="X8" s="964"/>
      <c r="Y8" s="965"/>
      <c r="Z8" s="500"/>
      <c r="AA8" s="947" t="s">
        <v>509</v>
      </c>
      <c r="AC8" s="249" t="s">
        <v>360</v>
      </c>
      <c r="AD8" s="250">
        <v>131000</v>
      </c>
      <c r="AE8" s="251"/>
      <c r="AF8" s="248"/>
      <c r="AG8" s="248"/>
      <c r="AH8" s="248"/>
    </row>
    <row r="9" spans="1:34" ht="30" customHeight="1" x14ac:dyDescent="0.4">
      <c r="A9" s="502"/>
      <c r="B9" s="77">
        <v>1</v>
      </c>
      <c r="C9" s="485" t="s">
        <v>496</v>
      </c>
      <c r="D9" s="485" t="s">
        <v>359</v>
      </c>
      <c r="E9" s="485" t="s">
        <v>359</v>
      </c>
      <c r="F9" s="485" t="s">
        <v>359</v>
      </c>
      <c r="G9" s="485" t="s">
        <v>359</v>
      </c>
      <c r="H9" s="485" t="s">
        <v>359</v>
      </c>
      <c r="I9" s="485" t="s">
        <v>359</v>
      </c>
      <c r="J9" s="485" t="s">
        <v>359</v>
      </c>
      <c r="K9" s="485" t="s">
        <v>359</v>
      </c>
      <c r="L9" s="485" t="s">
        <v>359</v>
      </c>
      <c r="M9" s="485" t="s">
        <v>359</v>
      </c>
      <c r="N9" s="485" t="s">
        <v>359</v>
      </c>
      <c r="O9" s="485" t="s">
        <v>359</v>
      </c>
      <c r="P9" s="105">
        <f>ROUNDDOWN((AD12+AG12)*$AD$5/12+(AE12+AH12)*$AD$6/12+AF12*$AD$7/12,-2)</f>
        <v>394000</v>
      </c>
      <c r="Q9" s="112" t="s">
        <v>9</v>
      </c>
      <c r="R9" s="490">
        <v>300000</v>
      </c>
      <c r="S9" s="114" t="s">
        <v>9</v>
      </c>
      <c r="T9" s="491">
        <v>36000</v>
      </c>
      <c r="U9" s="116" t="s">
        <v>9</v>
      </c>
      <c r="V9" s="259">
        <f>SUM(R9,T9)</f>
        <v>336000</v>
      </c>
      <c r="W9" s="118" t="s">
        <v>9</v>
      </c>
      <c r="X9" s="260">
        <f>MIN(P9,V9)</f>
        <v>336000</v>
      </c>
      <c r="Y9" s="120" t="s">
        <v>9</v>
      </c>
      <c r="Z9" s="500"/>
      <c r="AA9" s="947"/>
      <c r="AC9" s="252" t="s">
        <v>361</v>
      </c>
      <c r="AD9" s="253">
        <v>263000</v>
      </c>
      <c r="AE9" s="254"/>
    </row>
    <row r="10" spans="1:34" ht="30" customHeight="1" x14ac:dyDescent="0.4">
      <c r="A10" s="502"/>
      <c r="B10" s="78">
        <v>2</v>
      </c>
      <c r="C10" s="485" t="s">
        <v>497</v>
      </c>
      <c r="D10" s="485" t="s">
        <v>361</v>
      </c>
      <c r="E10" s="485" t="s">
        <v>361</v>
      </c>
      <c r="F10" s="485" t="s">
        <v>361</v>
      </c>
      <c r="G10" s="485" t="s">
        <v>361</v>
      </c>
      <c r="H10" s="485" t="s">
        <v>361</v>
      </c>
      <c r="I10" s="485" t="s">
        <v>361</v>
      </c>
      <c r="J10" s="485" t="s">
        <v>361</v>
      </c>
      <c r="K10" s="485" t="s">
        <v>361</v>
      </c>
      <c r="L10" s="485" t="s">
        <v>361</v>
      </c>
      <c r="M10" s="485" t="s">
        <v>361</v>
      </c>
      <c r="N10" s="485" t="s">
        <v>361</v>
      </c>
      <c r="O10" s="485" t="s">
        <v>361</v>
      </c>
      <c r="P10" s="105">
        <f t="shared" ref="P10:P18" si="0">ROUNDDOWN((AD13+AG13)*$AD$5/12+(AE13+AH13)*$AD$6/12+AF13*$AD$7/12,-2)</f>
        <v>263000</v>
      </c>
      <c r="Q10" s="112" t="s">
        <v>9</v>
      </c>
      <c r="R10" s="490">
        <v>216000</v>
      </c>
      <c r="S10" s="114" t="s">
        <v>9</v>
      </c>
      <c r="T10" s="491">
        <v>21000</v>
      </c>
      <c r="U10" s="116" t="s">
        <v>9</v>
      </c>
      <c r="V10" s="259">
        <f t="shared" ref="V10:V18" si="1">SUM(R10,T10)</f>
        <v>237000</v>
      </c>
      <c r="W10" s="118" t="s">
        <v>9</v>
      </c>
      <c r="X10" s="260">
        <f t="shared" ref="X10:X18" si="2">MIN(P10,V10)</f>
        <v>237000</v>
      </c>
      <c r="Y10" s="120" t="s">
        <v>9</v>
      </c>
      <c r="Z10" s="500"/>
      <c r="AA10" s="947" t="s">
        <v>510</v>
      </c>
    </row>
    <row r="11" spans="1:34" ht="30" customHeight="1" x14ac:dyDescent="0.4">
      <c r="A11" s="502"/>
      <c r="B11" s="78">
        <v>3</v>
      </c>
      <c r="C11" s="485" t="s">
        <v>498</v>
      </c>
      <c r="D11" s="485" t="s">
        <v>357</v>
      </c>
      <c r="E11" s="485" t="s">
        <v>357</v>
      </c>
      <c r="F11" s="485" t="s">
        <v>357</v>
      </c>
      <c r="G11" s="485" t="s">
        <v>357</v>
      </c>
      <c r="H11" s="485" t="s">
        <v>357</v>
      </c>
      <c r="I11" s="485" t="s">
        <v>357</v>
      </c>
      <c r="J11" s="485" t="s">
        <v>357</v>
      </c>
      <c r="K11" s="485" t="s">
        <v>357</v>
      </c>
      <c r="L11" s="485" t="s">
        <v>357</v>
      </c>
      <c r="M11" s="485" t="s">
        <v>357</v>
      </c>
      <c r="N11" s="485" t="s">
        <v>357</v>
      </c>
      <c r="O11" s="485" t="s">
        <v>357</v>
      </c>
      <c r="P11" s="105">
        <f t="shared" si="0"/>
        <v>131000</v>
      </c>
      <c r="Q11" s="112" t="s">
        <v>9</v>
      </c>
      <c r="R11" s="490">
        <v>60000</v>
      </c>
      <c r="S11" s="114" t="s">
        <v>9</v>
      </c>
      <c r="T11" s="491"/>
      <c r="U11" s="116" t="s">
        <v>9</v>
      </c>
      <c r="V11" s="259">
        <f t="shared" si="1"/>
        <v>60000</v>
      </c>
      <c r="W11" s="118" t="s">
        <v>9</v>
      </c>
      <c r="X11" s="260">
        <f t="shared" si="2"/>
        <v>60000</v>
      </c>
      <c r="Y11" s="120" t="s">
        <v>9</v>
      </c>
      <c r="Z11" s="500"/>
      <c r="AA11" s="947"/>
      <c r="AD11" s="255" t="s">
        <v>357</v>
      </c>
      <c r="AE11" s="255" t="s">
        <v>358</v>
      </c>
      <c r="AF11" s="255" t="s">
        <v>359</v>
      </c>
      <c r="AG11" s="255" t="s">
        <v>360</v>
      </c>
      <c r="AH11" s="255" t="s">
        <v>361</v>
      </c>
    </row>
    <row r="12" spans="1:34" ht="30" customHeight="1" x14ac:dyDescent="0.4">
      <c r="A12" s="502"/>
      <c r="B12" s="78">
        <v>4</v>
      </c>
      <c r="C12" s="485" t="s">
        <v>499</v>
      </c>
      <c r="D12" s="485" t="s">
        <v>357</v>
      </c>
      <c r="E12" s="485" t="s">
        <v>357</v>
      </c>
      <c r="F12" s="485" t="s">
        <v>357</v>
      </c>
      <c r="G12" s="485" t="s">
        <v>357</v>
      </c>
      <c r="H12" s="485" t="s">
        <v>357</v>
      </c>
      <c r="I12" s="485" t="s">
        <v>357</v>
      </c>
      <c r="J12" s="485" t="s">
        <v>357</v>
      </c>
      <c r="K12" s="485" t="s">
        <v>357</v>
      </c>
      <c r="L12" s="485" t="s">
        <v>357</v>
      </c>
      <c r="M12" s="485" t="s">
        <v>357</v>
      </c>
      <c r="N12" s="485" t="s">
        <v>357</v>
      </c>
      <c r="O12" s="485" t="s">
        <v>357</v>
      </c>
      <c r="P12" s="105">
        <f t="shared" si="0"/>
        <v>131000</v>
      </c>
      <c r="Q12" s="112" t="s">
        <v>9</v>
      </c>
      <c r="R12" s="490">
        <v>60000</v>
      </c>
      <c r="S12" s="114" t="s">
        <v>9</v>
      </c>
      <c r="T12" s="491"/>
      <c r="U12" s="116" t="s">
        <v>9</v>
      </c>
      <c r="V12" s="259">
        <f t="shared" si="1"/>
        <v>60000</v>
      </c>
      <c r="W12" s="118" t="s">
        <v>9</v>
      </c>
      <c r="X12" s="260">
        <f t="shared" si="2"/>
        <v>60000</v>
      </c>
      <c r="Y12" s="120" t="s">
        <v>9</v>
      </c>
      <c r="Z12" s="500"/>
      <c r="AA12" s="947" t="s">
        <v>511</v>
      </c>
      <c r="AD12" s="256">
        <f>COUNTIF($D9:$O9,AD$11)</f>
        <v>0</v>
      </c>
      <c r="AE12" s="256">
        <f>COUNTIF($D9:$O9,AE$11)</f>
        <v>0</v>
      </c>
      <c r="AF12" s="256">
        <f>COUNTIF($D9:$O9,AF$11)</f>
        <v>12</v>
      </c>
      <c r="AG12" s="256">
        <f>COUNTIF($D9:$O9,AG$11)</f>
        <v>0</v>
      </c>
      <c r="AH12" s="256">
        <f>COUNTIF($D9:$O9,AH$11)</f>
        <v>0</v>
      </c>
    </row>
    <row r="13" spans="1:34" ht="30" customHeight="1" x14ac:dyDescent="0.4">
      <c r="A13" s="502"/>
      <c r="B13" s="78">
        <v>5</v>
      </c>
      <c r="C13" s="485" t="s">
        <v>500</v>
      </c>
      <c r="D13" s="485" t="s">
        <v>360</v>
      </c>
      <c r="E13" s="485" t="s">
        <v>360</v>
      </c>
      <c r="F13" s="485" t="s">
        <v>360</v>
      </c>
      <c r="G13" s="485" t="s">
        <v>360</v>
      </c>
      <c r="H13" s="485" t="s">
        <v>360</v>
      </c>
      <c r="I13" s="485" t="s">
        <v>360</v>
      </c>
      <c r="J13" s="485" t="s">
        <v>360</v>
      </c>
      <c r="K13" s="485" t="s">
        <v>360</v>
      </c>
      <c r="L13" s="485" t="s">
        <v>360</v>
      </c>
      <c r="M13" s="485" t="s">
        <v>360</v>
      </c>
      <c r="N13" s="485" t="s">
        <v>360</v>
      </c>
      <c r="O13" s="486" t="s">
        <v>360</v>
      </c>
      <c r="P13" s="105">
        <f t="shared" si="0"/>
        <v>131000</v>
      </c>
      <c r="Q13" s="112" t="s">
        <v>9</v>
      </c>
      <c r="R13" s="490">
        <v>60000</v>
      </c>
      <c r="S13" s="114" t="s">
        <v>9</v>
      </c>
      <c r="T13" s="491"/>
      <c r="U13" s="116" t="s">
        <v>9</v>
      </c>
      <c r="V13" s="259">
        <f t="shared" si="1"/>
        <v>60000</v>
      </c>
      <c r="W13" s="118" t="s">
        <v>9</v>
      </c>
      <c r="X13" s="260">
        <f t="shared" si="2"/>
        <v>60000</v>
      </c>
      <c r="Y13" s="120" t="s">
        <v>9</v>
      </c>
      <c r="Z13" s="500"/>
      <c r="AA13" s="947"/>
      <c r="AD13" s="256">
        <f>COUNTIF($D10:$O10,AD$11)</f>
        <v>0</v>
      </c>
      <c r="AE13" s="256">
        <f t="shared" ref="AD13:AH21" si="3">COUNTIF($D10:$O10,AE$11)</f>
        <v>0</v>
      </c>
      <c r="AF13" s="256">
        <f t="shared" si="3"/>
        <v>0</v>
      </c>
      <c r="AG13" s="256">
        <f t="shared" si="3"/>
        <v>0</v>
      </c>
      <c r="AH13" s="256">
        <f t="shared" si="3"/>
        <v>12</v>
      </c>
    </row>
    <row r="14" spans="1:34" ht="30" customHeight="1" x14ac:dyDescent="0.4">
      <c r="A14" s="502"/>
      <c r="B14" s="78">
        <v>6</v>
      </c>
      <c r="C14" s="485" t="s">
        <v>501</v>
      </c>
      <c r="D14" s="485" t="s">
        <v>357</v>
      </c>
      <c r="E14" s="485" t="s">
        <v>357</v>
      </c>
      <c r="F14" s="485" t="s">
        <v>357</v>
      </c>
      <c r="G14" s="485" t="s">
        <v>357</v>
      </c>
      <c r="H14" s="485" t="s">
        <v>357</v>
      </c>
      <c r="I14" s="485" t="s">
        <v>357</v>
      </c>
      <c r="J14" s="485" t="s">
        <v>357</v>
      </c>
      <c r="K14" s="485" t="s">
        <v>357</v>
      </c>
      <c r="L14" s="485" t="s">
        <v>357</v>
      </c>
      <c r="M14" s="485" t="s">
        <v>357</v>
      </c>
      <c r="N14" s="485" t="s">
        <v>357</v>
      </c>
      <c r="O14" s="486" t="s">
        <v>357</v>
      </c>
      <c r="P14" s="105">
        <f t="shared" si="0"/>
        <v>131000</v>
      </c>
      <c r="Q14" s="112" t="s">
        <v>9</v>
      </c>
      <c r="R14" s="490">
        <v>60000</v>
      </c>
      <c r="S14" s="114" t="s">
        <v>9</v>
      </c>
      <c r="T14" s="491"/>
      <c r="U14" s="116" t="s">
        <v>9</v>
      </c>
      <c r="V14" s="259">
        <f t="shared" si="1"/>
        <v>60000</v>
      </c>
      <c r="W14" s="118" t="s">
        <v>9</v>
      </c>
      <c r="X14" s="260">
        <f t="shared" si="2"/>
        <v>60000</v>
      </c>
      <c r="Y14" s="120" t="s">
        <v>9</v>
      </c>
      <c r="Z14" s="500"/>
      <c r="AA14" s="947"/>
      <c r="AD14" s="256">
        <f>COUNTIF($D11:$O11,AD$11)</f>
        <v>12</v>
      </c>
      <c r="AE14" s="256">
        <f t="shared" si="3"/>
        <v>0</v>
      </c>
      <c r="AF14" s="256">
        <f t="shared" si="3"/>
        <v>0</v>
      </c>
      <c r="AG14" s="256">
        <f t="shared" si="3"/>
        <v>0</v>
      </c>
      <c r="AH14" s="256">
        <f t="shared" si="3"/>
        <v>0</v>
      </c>
    </row>
    <row r="15" spans="1:34" ht="30" customHeight="1" x14ac:dyDescent="0.4">
      <c r="A15" s="502"/>
      <c r="B15" s="78">
        <v>7</v>
      </c>
      <c r="C15" s="485"/>
      <c r="D15" s="485"/>
      <c r="E15" s="485"/>
      <c r="F15" s="485"/>
      <c r="G15" s="485"/>
      <c r="H15" s="485"/>
      <c r="I15" s="485"/>
      <c r="J15" s="485"/>
      <c r="K15" s="485"/>
      <c r="L15" s="485"/>
      <c r="M15" s="485"/>
      <c r="N15" s="485"/>
      <c r="O15" s="486"/>
      <c r="P15" s="105">
        <f t="shared" si="0"/>
        <v>0</v>
      </c>
      <c r="Q15" s="112" t="s">
        <v>9</v>
      </c>
      <c r="R15" s="490"/>
      <c r="S15" s="114" t="s">
        <v>9</v>
      </c>
      <c r="T15" s="491"/>
      <c r="U15" s="116" t="s">
        <v>9</v>
      </c>
      <c r="V15" s="259">
        <f t="shared" si="1"/>
        <v>0</v>
      </c>
      <c r="W15" s="118" t="s">
        <v>9</v>
      </c>
      <c r="X15" s="260">
        <f t="shared" si="2"/>
        <v>0</v>
      </c>
      <c r="Y15" s="120" t="s">
        <v>9</v>
      </c>
      <c r="Z15" s="500"/>
      <c r="AA15" s="947"/>
      <c r="AD15" s="256">
        <f t="shared" si="3"/>
        <v>12</v>
      </c>
      <c r="AE15" s="256">
        <f t="shared" si="3"/>
        <v>0</v>
      </c>
      <c r="AF15" s="256">
        <f t="shared" si="3"/>
        <v>0</v>
      </c>
      <c r="AG15" s="256">
        <f t="shared" si="3"/>
        <v>0</v>
      </c>
      <c r="AH15" s="256">
        <f t="shared" si="3"/>
        <v>0</v>
      </c>
    </row>
    <row r="16" spans="1:34" ht="30" customHeight="1" x14ac:dyDescent="0.4">
      <c r="A16" s="502"/>
      <c r="B16" s="78">
        <v>8</v>
      </c>
      <c r="C16" s="485"/>
      <c r="D16" s="485"/>
      <c r="E16" s="485"/>
      <c r="F16" s="485"/>
      <c r="G16" s="485"/>
      <c r="H16" s="485"/>
      <c r="I16" s="485"/>
      <c r="J16" s="485"/>
      <c r="K16" s="485"/>
      <c r="L16" s="485"/>
      <c r="M16" s="485"/>
      <c r="N16" s="485"/>
      <c r="O16" s="486"/>
      <c r="P16" s="105">
        <f t="shared" si="0"/>
        <v>0</v>
      </c>
      <c r="Q16" s="112" t="s">
        <v>9</v>
      </c>
      <c r="R16" s="490"/>
      <c r="S16" s="114" t="s">
        <v>9</v>
      </c>
      <c r="T16" s="491"/>
      <c r="U16" s="116" t="s">
        <v>9</v>
      </c>
      <c r="V16" s="259">
        <f t="shared" si="1"/>
        <v>0</v>
      </c>
      <c r="W16" s="118" t="s">
        <v>9</v>
      </c>
      <c r="X16" s="260">
        <f t="shared" si="2"/>
        <v>0</v>
      </c>
      <c r="Y16" s="120" t="s">
        <v>9</v>
      </c>
      <c r="Z16" s="500"/>
      <c r="AA16" s="947"/>
      <c r="AD16" s="256">
        <f>COUNTIF($D13:$O13,AD$11)</f>
        <v>0</v>
      </c>
      <c r="AE16" s="256">
        <f t="shared" si="3"/>
        <v>0</v>
      </c>
      <c r="AF16" s="256">
        <f t="shared" si="3"/>
        <v>0</v>
      </c>
      <c r="AG16" s="256">
        <f t="shared" si="3"/>
        <v>12</v>
      </c>
      <c r="AH16" s="256">
        <f t="shared" si="3"/>
        <v>0</v>
      </c>
    </row>
    <row r="17" spans="1:34" ht="30" customHeight="1" x14ac:dyDescent="0.4">
      <c r="A17" s="502"/>
      <c r="B17" s="78">
        <v>9</v>
      </c>
      <c r="C17" s="485"/>
      <c r="D17" s="485"/>
      <c r="E17" s="485"/>
      <c r="F17" s="485"/>
      <c r="G17" s="485"/>
      <c r="H17" s="485"/>
      <c r="I17" s="485"/>
      <c r="J17" s="485"/>
      <c r="K17" s="485"/>
      <c r="L17" s="485"/>
      <c r="M17" s="485"/>
      <c r="N17" s="485"/>
      <c r="O17" s="486"/>
      <c r="P17" s="105">
        <f t="shared" si="0"/>
        <v>0</v>
      </c>
      <c r="Q17" s="112" t="s">
        <v>9</v>
      </c>
      <c r="R17" s="490"/>
      <c r="S17" s="114" t="s">
        <v>9</v>
      </c>
      <c r="T17" s="491"/>
      <c r="U17" s="116" t="s">
        <v>9</v>
      </c>
      <c r="V17" s="259">
        <f t="shared" si="1"/>
        <v>0</v>
      </c>
      <c r="W17" s="118" t="s">
        <v>9</v>
      </c>
      <c r="X17" s="260">
        <f t="shared" si="2"/>
        <v>0</v>
      </c>
      <c r="Y17" s="120" t="s">
        <v>9</v>
      </c>
      <c r="Z17" s="500"/>
      <c r="AA17" s="947"/>
      <c r="AD17" s="256">
        <f t="shared" si="3"/>
        <v>12</v>
      </c>
      <c r="AE17" s="256">
        <f t="shared" si="3"/>
        <v>0</v>
      </c>
      <c r="AF17" s="256">
        <f t="shared" si="3"/>
        <v>0</v>
      </c>
      <c r="AG17" s="256">
        <f t="shared" si="3"/>
        <v>0</v>
      </c>
      <c r="AH17" s="256">
        <f t="shared" si="3"/>
        <v>0</v>
      </c>
    </row>
    <row r="18" spans="1:34" ht="30" customHeight="1" thickBot="1" x14ac:dyDescent="0.45">
      <c r="A18" s="502"/>
      <c r="B18" s="79">
        <v>10</v>
      </c>
      <c r="C18" s="487"/>
      <c r="D18" s="487"/>
      <c r="E18" s="487"/>
      <c r="F18" s="487"/>
      <c r="G18" s="487"/>
      <c r="H18" s="487"/>
      <c r="I18" s="487"/>
      <c r="J18" s="487"/>
      <c r="K18" s="487"/>
      <c r="L18" s="487"/>
      <c r="M18" s="488"/>
      <c r="N18" s="488"/>
      <c r="O18" s="489"/>
      <c r="P18" s="105">
        <f t="shared" si="0"/>
        <v>0</v>
      </c>
      <c r="Q18" s="112" t="s">
        <v>9</v>
      </c>
      <c r="R18" s="490"/>
      <c r="S18" s="114" t="s">
        <v>9</v>
      </c>
      <c r="T18" s="491"/>
      <c r="U18" s="116" t="s">
        <v>9</v>
      </c>
      <c r="V18" s="259">
        <f t="shared" si="1"/>
        <v>0</v>
      </c>
      <c r="W18" s="118" t="s">
        <v>9</v>
      </c>
      <c r="X18" s="260">
        <f t="shared" si="2"/>
        <v>0</v>
      </c>
      <c r="Y18" s="120" t="s">
        <v>9</v>
      </c>
      <c r="Z18" s="500"/>
      <c r="AD18" s="256">
        <f>COUNTIF($D15:$O15,AD$11)</f>
        <v>0</v>
      </c>
      <c r="AE18" s="256">
        <f t="shared" si="3"/>
        <v>0</v>
      </c>
      <c r="AF18" s="256">
        <f t="shared" si="3"/>
        <v>0</v>
      </c>
      <c r="AG18" s="256">
        <f t="shared" si="3"/>
        <v>0</v>
      </c>
      <c r="AH18" s="256">
        <f t="shared" si="3"/>
        <v>0</v>
      </c>
    </row>
    <row r="19" spans="1:34" ht="30" customHeight="1" thickTop="1" thickBot="1" x14ac:dyDescent="0.45">
      <c r="A19" s="502"/>
      <c r="B19" s="948"/>
      <c r="C19" s="948"/>
      <c r="D19" s="80"/>
      <c r="E19" s="80"/>
      <c r="F19" s="80"/>
      <c r="G19" s="80"/>
      <c r="H19" s="80"/>
      <c r="I19" s="80"/>
      <c r="J19" s="80"/>
      <c r="K19" s="80"/>
      <c r="L19" s="80"/>
      <c r="M19" s="949" t="s">
        <v>10</v>
      </c>
      <c r="N19" s="950"/>
      <c r="O19" s="951"/>
      <c r="P19" s="107">
        <f>SUM(P9:P18)</f>
        <v>1181000</v>
      </c>
      <c r="Q19" s="113" t="s">
        <v>9</v>
      </c>
      <c r="R19" s="106">
        <f>SUM(R9:R18)</f>
        <v>756000</v>
      </c>
      <c r="S19" s="115" t="s">
        <v>9</v>
      </c>
      <c r="T19" s="106">
        <f>SUM(T9:T18)</f>
        <v>57000</v>
      </c>
      <c r="U19" s="117" t="s">
        <v>9</v>
      </c>
      <c r="V19" s="108">
        <f>SUM(V9:V18)</f>
        <v>813000</v>
      </c>
      <c r="W19" s="119" t="s">
        <v>9</v>
      </c>
      <c r="X19" s="109">
        <f>SUM(X9:X18)</f>
        <v>813000</v>
      </c>
      <c r="Y19" s="121" t="s">
        <v>9</v>
      </c>
      <c r="Z19" s="500"/>
      <c r="AD19" s="256">
        <f>COUNTIF($D16:$O16,AD$11)</f>
        <v>0</v>
      </c>
      <c r="AE19" s="256">
        <f t="shared" si="3"/>
        <v>0</v>
      </c>
      <c r="AF19" s="256">
        <f t="shared" si="3"/>
        <v>0</v>
      </c>
      <c r="AG19" s="256">
        <f t="shared" si="3"/>
        <v>0</v>
      </c>
      <c r="AH19" s="256">
        <f t="shared" si="3"/>
        <v>0</v>
      </c>
    </row>
    <row r="20" spans="1:34" s="65" customFormat="1" ht="15" customHeight="1" x14ac:dyDescent="0.15">
      <c r="A20" s="499"/>
      <c r="B20" s="81"/>
      <c r="C20" s="81"/>
      <c r="D20" s="81"/>
      <c r="E20" s="81"/>
      <c r="F20" s="81"/>
      <c r="G20" s="81"/>
      <c r="H20" s="81"/>
      <c r="I20" s="81"/>
      <c r="J20" s="62"/>
      <c r="K20" s="62"/>
      <c r="L20" s="82"/>
      <c r="M20" s="82"/>
      <c r="N20" s="82"/>
      <c r="O20" s="82"/>
      <c r="P20" s="83"/>
      <c r="Q20" s="83"/>
      <c r="R20" s="62"/>
      <c r="S20" s="62"/>
      <c r="T20" s="62"/>
      <c r="U20" s="62"/>
      <c r="V20" s="84"/>
      <c r="W20" s="84"/>
      <c r="X20" s="62"/>
      <c r="Y20" s="62"/>
      <c r="Z20" s="500"/>
      <c r="AA20" s="510"/>
      <c r="AC20" s="247"/>
      <c r="AD20" s="256">
        <f>COUNTIF($D17:$O17,AD$11)</f>
        <v>0</v>
      </c>
      <c r="AE20" s="256">
        <f t="shared" si="3"/>
        <v>0</v>
      </c>
      <c r="AF20" s="256">
        <f t="shared" si="3"/>
        <v>0</v>
      </c>
      <c r="AG20" s="256">
        <f t="shared" si="3"/>
        <v>0</v>
      </c>
      <c r="AH20" s="256">
        <f t="shared" si="3"/>
        <v>0</v>
      </c>
    </row>
    <row r="21" spans="1:34" s="65" customFormat="1" ht="23.25" customHeight="1" x14ac:dyDescent="0.15">
      <c r="A21" s="499"/>
      <c r="B21" s="66" t="s">
        <v>277</v>
      </c>
      <c r="C21" s="85"/>
      <c r="D21" s="85"/>
      <c r="E21" s="85"/>
      <c r="F21" s="85"/>
      <c r="G21" s="85"/>
      <c r="H21" s="85"/>
      <c r="I21" s="85"/>
      <c r="J21" s="85"/>
      <c r="K21" s="85"/>
      <c r="L21" s="85"/>
      <c r="M21" s="85"/>
      <c r="N21" s="85"/>
      <c r="O21" s="974">
        <v>919000</v>
      </c>
      <c r="P21" s="974"/>
      <c r="Q21" s="111" t="s">
        <v>68</v>
      </c>
      <c r="R21" s="86"/>
      <c r="S21" s="62"/>
      <c r="T21" s="62"/>
      <c r="U21" s="62"/>
      <c r="V21" s="62"/>
      <c r="W21" s="62"/>
      <c r="X21" s="62"/>
      <c r="Y21" s="62"/>
      <c r="Z21" s="500"/>
      <c r="AA21" s="510"/>
      <c r="AC21" s="247"/>
      <c r="AD21" s="257">
        <f>COUNTIF($D18:$O18,AD$11)</f>
        <v>0</v>
      </c>
      <c r="AE21" s="257">
        <f t="shared" si="3"/>
        <v>0</v>
      </c>
      <c r="AF21" s="257">
        <f>COUNTIF($D18:$O18,AF$11)</f>
        <v>0</v>
      </c>
      <c r="AG21" s="257">
        <f t="shared" si="3"/>
        <v>0</v>
      </c>
      <c r="AH21" s="257">
        <f t="shared" si="3"/>
        <v>0</v>
      </c>
    </row>
    <row r="22" spans="1:34" s="65" customFormat="1" ht="23.25" customHeight="1" x14ac:dyDescent="0.15">
      <c r="A22" s="499"/>
      <c r="B22" s="66" t="s">
        <v>259</v>
      </c>
      <c r="C22" s="85"/>
      <c r="D22" s="85"/>
      <c r="E22" s="85"/>
      <c r="F22" s="85"/>
      <c r="G22" s="85"/>
      <c r="H22" s="85"/>
      <c r="I22" s="85"/>
      <c r="J22" s="85"/>
      <c r="K22" s="85"/>
      <c r="L22" s="85"/>
      <c r="M22" s="85"/>
      <c r="N22" s="85"/>
      <c r="O22" s="954">
        <f>X19</f>
        <v>813000</v>
      </c>
      <c r="P22" s="954"/>
      <c r="Q22" s="111" t="s">
        <v>68</v>
      </c>
      <c r="R22" s="86"/>
      <c r="S22" s="62"/>
      <c r="T22" s="62"/>
      <c r="U22" s="62"/>
      <c r="V22" s="62"/>
      <c r="W22" s="62"/>
      <c r="X22" s="62"/>
      <c r="Y22" s="62"/>
      <c r="Z22" s="500"/>
      <c r="AA22" s="510"/>
      <c r="AC22" s="247"/>
    </row>
    <row r="23" spans="1:34" s="65" customFormat="1" ht="23.25" customHeight="1" x14ac:dyDescent="0.15">
      <c r="A23" s="499"/>
      <c r="B23" s="66" t="s">
        <v>260</v>
      </c>
      <c r="C23" s="85"/>
      <c r="D23" s="85"/>
      <c r="E23" s="85"/>
      <c r="F23" s="85"/>
      <c r="G23" s="85"/>
      <c r="H23" s="85"/>
      <c r="I23" s="85"/>
      <c r="J23" s="85"/>
      <c r="K23" s="85"/>
      <c r="L23" s="68"/>
      <c r="M23" s="68"/>
      <c r="N23" s="68"/>
      <c r="O23" s="954">
        <f>MIN(O21,O22)</f>
        <v>813000</v>
      </c>
      <c r="P23" s="954"/>
      <c r="Q23" s="110" t="s">
        <v>68</v>
      </c>
      <c r="R23" s="62"/>
      <c r="S23" s="62"/>
      <c r="T23" s="62"/>
      <c r="U23" s="62"/>
      <c r="V23" s="62"/>
      <c r="W23" s="62"/>
      <c r="X23" s="62"/>
      <c r="Y23" s="62"/>
      <c r="Z23" s="500"/>
      <c r="AA23" s="510"/>
      <c r="AC23" s="247"/>
    </row>
    <row r="24" spans="1:34" s="65" customFormat="1" ht="23.25" customHeight="1" x14ac:dyDescent="0.15">
      <c r="A24" s="499"/>
      <c r="B24" s="66" t="s">
        <v>261</v>
      </c>
      <c r="C24" s="85"/>
      <c r="D24" s="85"/>
      <c r="E24" s="85"/>
      <c r="F24" s="85"/>
      <c r="G24" s="85"/>
      <c r="H24" s="85"/>
      <c r="I24" s="85"/>
      <c r="J24" s="85"/>
      <c r="K24" s="85"/>
      <c r="L24" s="68"/>
      <c r="M24" s="68"/>
      <c r="N24" s="68"/>
      <c r="O24" s="954">
        <f>IF(O21&gt;O22,O21-O22,0)</f>
        <v>106000</v>
      </c>
      <c r="P24" s="954"/>
      <c r="Q24" s="110" t="s">
        <v>68</v>
      </c>
      <c r="R24" s="87"/>
      <c r="S24" s="87"/>
      <c r="T24" s="87"/>
      <c r="U24" s="87"/>
      <c r="V24" s="87"/>
      <c r="W24" s="87"/>
      <c r="X24" s="87"/>
      <c r="Y24" s="87"/>
      <c r="Z24" s="503"/>
      <c r="AA24" s="510"/>
      <c r="AC24" s="247"/>
    </row>
    <row r="25" spans="1:34" s="65" customFormat="1" ht="15" customHeight="1" x14ac:dyDescent="0.15">
      <c r="A25" s="499"/>
      <c r="B25" s="89"/>
      <c r="C25" s="89"/>
      <c r="D25" s="89"/>
      <c r="E25" s="89"/>
      <c r="F25" s="89"/>
      <c r="G25" s="89"/>
      <c r="H25" s="89"/>
      <c r="I25" s="89"/>
      <c r="J25" s="68"/>
      <c r="K25" s="68"/>
      <c r="L25" s="90"/>
      <c r="M25" s="90"/>
      <c r="N25" s="90"/>
      <c r="O25" s="90"/>
      <c r="P25" s="88"/>
      <c r="Q25" s="91"/>
      <c r="R25" s="62"/>
      <c r="S25" s="62"/>
      <c r="T25" s="62"/>
      <c r="U25" s="62"/>
      <c r="V25" s="62"/>
      <c r="W25" s="62"/>
      <c r="X25" s="62"/>
      <c r="Y25" s="62"/>
      <c r="Z25" s="500"/>
      <c r="AA25" s="510"/>
      <c r="AC25" s="247"/>
    </row>
    <row r="26" spans="1:34" s="65" customFormat="1" ht="14.25" customHeight="1" x14ac:dyDescent="0.15">
      <c r="A26" s="499"/>
      <c r="B26" s="62" t="s">
        <v>246</v>
      </c>
      <c r="C26" s="92"/>
      <c r="D26" s="92"/>
      <c r="E26" s="92"/>
      <c r="F26" s="92"/>
      <c r="G26" s="92"/>
      <c r="H26" s="92"/>
      <c r="I26" s="92"/>
      <c r="J26" s="92"/>
      <c r="K26" s="92"/>
      <c r="L26" s="92"/>
      <c r="M26" s="92"/>
      <c r="N26" s="93"/>
      <c r="O26" s="94"/>
      <c r="P26" s="94"/>
      <c r="Q26" s="62"/>
      <c r="R26" s="62"/>
      <c r="S26" s="62"/>
      <c r="T26" s="62"/>
      <c r="U26" s="95"/>
      <c r="V26" s="95"/>
      <c r="W26" s="62"/>
      <c r="X26" s="62"/>
      <c r="Y26" s="80"/>
      <c r="Z26" s="500"/>
      <c r="AA26" s="512"/>
      <c r="AB26" s="62"/>
      <c r="AC26" s="247"/>
    </row>
    <row r="27" spans="1:34" s="65" customFormat="1" ht="14.25" customHeight="1" x14ac:dyDescent="0.4">
      <c r="A27" s="499"/>
      <c r="B27" s="62" t="s">
        <v>247</v>
      </c>
      <c r="C27" s="71" t="s">
        <v>262</v>
      </c>
      <c r="D27" s="92"/>
      <c r="E27" s="92"/>
      <c r="F27" s="92"/>
      <c r="G27" s="92"/>
      <c r="H27" s="92"/>
      <c r="I27" s="92"/>
      <c r="J27" s="92"/>
      <c r="K27" s="92"/>
      <c r="L27" s="92"/>
      <c r="M27" s="92"/>
      <c r="N27" s="96"/>
      <c r="O27" s="94"/>
      <c r="P27" s="94"/>
      <c r="Q27" s="97"/>
      <c r="R27" s="97"/>
      <c r="S27" s="97"/>
      <c r="T27" s="97"/>
      <c r="U27" s="97"/>
      <c r="V27" s="97"/>
      <c r="W27" s="97"/>
      <c r="X27" s="80"/>
      <c r="Y27" s="62"/>
      <c r="Z27" s="500"/>
      <c r="AA27" s="512"/>
      <c r="AB27" s="62"/>
      <c r="AC27" s="247"/>
    </row>
    <row r="28" spans="1:34" s="65" customFormat="1" ht="14.25" customHeight="1" x14ac:dyDescent="0.4">
      <c r="A28" s="499"/>
      <c r="B28" s="71" t="s">
        <v>248</v>
      </c>
      <c r="C28" s="62" t="s">
        <v>263</v>
      </c>
      <c r="D28" s="62"/>
      <c r="E28" s="62"/>
      <c r="F28" s="62"/>
      <c r="G28" s="92"/>
      <c r="H28" s="92"/>
      <c r="I28" s="92"/>
      <c r="J28" s="92"/>
      <c r="K28" s="92"/>
      <c r="L28" s="92"/>
      <c r="M28" s="92"/>
      <c r="N28" s="98"/>
      <c r="O28" s="62"/>
      <c r="P28" s="62"/>
      <c r="Q28" s="62"/>
      <c r="R28" s="62"/>
      <c r="S28" s="62"/>
      <c r="T28" s="62"/>
      <c r="U28" s="62"/>
      <c r="V28" s="62"/>
      <c r="W28" s="62"/>
      <c r="X28" s="62"/>
      <c r="Y28" s="62"/>
      <c r="Z28" s="500"/>
      <c r="AA28" s="512"/>
      <c r="AB28" s="62"/>
      <c r="AC28" s="247"/>
    </row>
    <row r="29" spans="1:34" s="65" customFormat="1" ht="14.25" customHeight="1" x14ac:dyDescent="0.4">
      <c r="A29" s="499"/>
      <c r="B29" s="71" t="s">
        <v>249</v>
      </c>
      <c r="C29" s="71" t="s">
        <v>264</v>
      </c>
      <c r="D29" s="71"/>
      <c r="E29" s="71"/>
      <c r="F29" s="71"/>
      <c r="G29" s="92"/>
      <c r="H29" s="92"/>
      <c r="I29" s="92"/>
      <c r="J29" s="92"/>
      <c r="K29" s="92"/>
      <c r="L29" s="92"/>
      <c r="M29" s="92"/>
      <c r="N29" s="99"/>
      <c r="O29" s="62"/>
      <c r="P29" s="62"/>
      <c r="Q29" s="62"/>
      <c r="R29" s="62"/>
      <c r="S29" s="62"/>
      <c r="T29" s="62"/>
      <c r="U29" s="62"/>
      <c r="V29" s="62"/>
      <c r="W29" s="62"/>
      <c r="X29" s="62"/>
      <c r="Y29" s="80"/>
      <c r="Z29" s="500"/>
      <c r="AA29" s="510"/>
      <c r="AC29" s="247"/>
    </row>
    <row r="30" spans="1:34" s="65" customFormat="1" ht="14.25" customHeight="1" x14ac:dyDescent="0.4">
      <c r="A30" s="499"/>
      <c r="B30" s="62" t="s">
        <v>250</v>
      </c>
      <c r="C30" s="71" t="s">
        <v>265</v>
      </c>
      <c r="D30" s="81"/>
      <c r="E30" s="81"/>
      <c r="F30" s="81"/>
      <c r="G30" s="92"/>
      <c r="H30" s="92"/>
      <c r="I30" s="92"/>
      <c r="J30" s="92"/>
      <c r="K30" s="92"/>
      <c r="L30" s="92"/>
      <c r="M30" s="92"/>
      <c r="N30" s="81"/>
      <c r="O30" s="62"/>
      <c r="P30" s="62"/>
      <c r="Q30" s="62"/>
      <c r="R30" s="62"/>
      <c r="S30" s="62"/>
      <c r="T30" s="62"/>
      <c r="U30" s="62"/>
      <c r="V30" s="62"/>
      <c r="W30" s="62"/>
      <c r="X30" s="62"/>
      <c r="Y30" s="62"/>
      <c r="Z30" s="500"/>
      <c r="AA30" s="510"/>
      <c r="AC30" s="247"/>
    </row>
    <row r="31" spans="1:34" s="65" customFormat="1" ht="14.25" customHeight="1" x14ac:dyDescent="0.4">
      <c r="A31" s="504"/>
      <c r="B31" s="505" t="s">
        <v>251</v>
      </c>
      <c r="C31" s="505" t="s">
        <v>266</v>
      </c>
      <c r="D31" s="506"/>
      <c r="E31" s="506"/>
      <c r="F31" s="506"/>
      <c r="G31" s="506"/>
      <c r="H31" s="506"/>
      <c r="I31" s="506"/>
      <c r="J31" s="506"/>
      <c r="K31" s="506"/>
      <c r="L31" s="506"/>
      <c r="M31" s="506"/>
      <c r="N31" s="507"/>
      <c r="O31" s="508"/>
      <c r="P31" s="508"/>
      <c r="Q31" s="506"/>
      <c r="R31" s="506"/>
      <c r="S31" s="506"/>
      <c r="T31" s="506"/>
      <c r="U31" s="506"/>
      <c r="V31" s="506"/>
      <c r="W31" s="506"/>
      <c r="X31" s="506"/>
      <c r="Y31" s="506"/>
      <c r="Z31" s="509"/>
      <c r="AA31" s="510"/>
      <c r="AC31" s="247"/>
    </row>
    <row r="32" spans="1:34" s="65" customFormat="1" ht="18" customHeight="1" x14ac:dyDescent="0.4">
      <c r="B32" s="92"/>
      <c r="C32" s="71"/>
      <c r="D32" s="71"/>
      <c r="E32" s="62"/>
      <c r="F32" s="62"/>
      <c r="G32" s="62"/>
      <c r="H32" s="62"/>
      <c r="I32" s="62"/>
      <c r="J32" s="62"/>
      <c r="K32" s="62"/>
      <c r="L32" s="62"/>
      <c r="M32" s="62"/>
      <c r="N32" s="62"/>
      <c r="O32" s="92"/>
      <c r="P32" s="100"/>
      <c r="Q32" s="100"/>
      <c r="R32" s="62"/>
      <c r="S32" s="62"/>
      <c r="T32" s="62"/>
      <c r="U32" s="62"/>
      <c r="V32" s="62"/>
      <c r="W32" s="62"/>
      <c r="X32" s="62"/>
      <c r="Y32" s="62"/>
      <c r="Z32" s="62"/>
      <c r="AA32" s="510"/>
      <c r="AC32" s="247"/>
      <c r="AD32" s="247"/>
      <c r="AE32" s="247"/>
      <c r="AF32" s="247"/>
      <c r="AG32" s="247"/>
      <c r="AH32" s="247"/>
    </row>
    <row r="33" spans="2:34" s="65" customFormat="1" ht="18" customHeight="1" x14ac:dyDescent="0.4">
      <c r="B33" s="92"/>
      <c r="C33" s="62"/>
      <c r="D33" s="71"/>
      <c r="E33" s="92"/>
      <c r="F33" s="92"/>
      <c r="G33" s="92"/>
      <c r="H33" s="92"/>
      <c r="I33" s="92"/>
      <c r="J33" s="92"/>
      <c r="K33" s="92"/>
      <c r="L33" s="92"/>
      <c r="M33" s="92"/>
      <c r="N33" s="92"/>
      <c r="O33" s="92"/>
      <c r="P33" s="101"/>
      <c r="Q33" s="101"/>
      <c r="R33" s="101"/>
      <c r="S33" s="92"/>
      <c r="T33" s="92"/>
      <c r="U33" s="92"/>
      <c r="V33" s="101"/>
      <c r="W33" s="101"/>
      <c r="X33" s="92"/>
      <c r="AA33" s="510"/>
      <c r="AC33" s="247"/>
      <c r="AD33" s="247"/>
      <c r="AE33" s="247"/>
      <c r="AF33" s="247"/>
      <c r="AG33" s="247"/>
      <c r="AH33" s="247"/>
    </row>
    <row r="34" spans="2:34" ht="18" customHeight="1" x14ac:dyDescent="0.4">
      <c r="B34" s="92"/>
      <c r="C34" s="71"/>
      <c r="D34" s="62"/>
      <c r="E34" s="62"/>
      <c r="F34" s="62"/>
      <c r="G34" s="62"/>
      <c r="H34" s="92"/>
      <c r="I34" s="92"/>
      <c r="J34" s="92"/>
      <c r="K34" s="92"/>
      <c r="L34" s="92"/>
      <c r="M34" s="92"/>
      <c r="N34" s="92"/>
      <c r="O34" s="92"/>
      <c r="P34" s="100"/>
      <c r="Q34" s="100"/>
      <c r="R34" s="101"/>
      <c r="S34" s="101"/>
      <c r="T34" s="101"/>
      <c r="U34" s="101"/>
      <c r="V34" s="101"/>
      <c r="W34" s="101"/>
      <c r="X34" s="101"/>
      <c r="Y34" s="101"/>
    </row>
    <row r="35" spans="2:34" ht="8.25" customHeight="1" x14ac:dyDescent="0.4">
      <c r="B35" s="92"/>
      <c r="C35" s="71"/>
      <c r="D35" s="71"/>
      <c r="E35" s="71"/>
      <c r="F35" s="71"/>
      <c r="G35" s="71"/>
      <c r="H35" s="92"/>
      <c r="I35" s="92"/>
      <c r="J35" s="92"/>
      <c r="K35" s="92"/>
      <c r="L35" s="92"/>
      <c r="M35" s="92"/>
      <c r="N35" s="92"/>
      <c r="O35" s="92"/>
      <c r="P35" s="100"/>
      <c r="Q35" s="100"/>
      <c r="R35" s="101"/>
      <c r="S35" s="101"/>
      <c r="T35" s="101"/>
      <c r="U35" s="101"/>
      <c r="V35" s="101"/>
      <c r="W35" s="101"/>
      <c r="X35" s="101"/>
      <c r="Y35" s="101"/>
    </row>
    <row r="36" spans="2:34" ht="18.75" customHeight="1" x14ac:dyDescent="0.4">
      <c r="B36" s="92"/>
      <c r="C36" s="62"/>
      <c r="D36" s="71"/>
      <c r="E36" s="81"/>
      <c r="F36" s="81"/>
      <c r="G36" s="81"/>
      <c r="H36" s="92"/>
      <c r="I36" s="92"/>
      <c r="J36" s="92"/>
      <c r="K36" s="92"/>
      <c r="L36" s="92"/>
      <c r="M36" s="92"/>
      <c r="N36" s="92"/>
      <c r="O36" s="92"/>
      <c r="P36" s="102"/>
      <c r="Q36" s="102"/>
      <c r="R36" s="65"/>
      <c r="S36" s="65"/>
      <c r="T36" s="65"/>
      <c r="U36" s="65"/>
      <c r="V36" s="65"/>
      <c r="W36" s="65"/>
      <c r="X36" s="65"/>
      <c r="Y36" s="65"/>
    </row>
    <row r="37" spans="2:34" x14ac:dyDescent="0.4">
      <c r="B37" s="69"/>
      <c r="C37" s="103"/>
      <c r="D37" s="104"/>
    </row>
    <row r="38" spans="2:34" ht="13.5" customHeight="1" x14ac:dyDescent="0.4"/>
    <row r="60" spans="29:34" x14ac:dyDescent="0.4">
      <c r="AC60" s="258"/>
      <c r="AD60" s="258"/>
      <c r="AE60" s="258"/>
      <c r="AF60" s="258"/>
      <c r="AG60" s="258"/>
      <c r="AH60" s="258"/>
    </row>
    <row r="61" spans="29:34" x14ac:dyDescent="0.4">
      <c r="AC61" s="258"/>
      <c r="AD61" s="258"/>
      <c r="AE61" s="258"/>
      <c r="AF61" s="258"/>
      <c r="AG61" s="258"/>
      <c r="AH61" s="258"/>
    </row>
    <row r="62" spans="29:34" x14ac:dyDescent="0.4">
      <c r="AC62" s="258"/>
      <c r="AD62" s="258"/>
      <c r="AE62" s="258"/>
      <c r="AF62" s="258"/>
      <c r="AG62" s="258"/>
      <c r="AH62" s="258"/>
    </row>
    <row r="63" spans="29:34" x14ac:dyDescent="0.4">
      <c r="AC63" s="258"/>
      <c r="AD63" s="258"/>
      <c r="AE63" s="258"/>
      <c r="AF63" s="258"/>
      <c r="AG63" s="258"/>
      <c r="AH63" s="258"/>
    </row>
    <row r="64" spans="29:34" x14ac:dyDescent="0.4">
      <c r="AC64" s="258"/>
      <c r="AD64" s="258"/>
      <c r="AE64" s="258"/>
      <c r="AF64" s="258"/>
      <c r="AG64" s="258"/>
      <c r="AH64" s="258"/>
    </row>
    <row r="65" spans="29:34" x14ac:dyDescent="0.4">
      <c r="AC65" s="258"/>
      <c r="AD65" s="258"/>
      <c r="AE65" s="258"/>
      <c r="AF65" s="258"/>
      <c r="AG65" s="258"/>
      <c r="AH65" s="258"/>
    </row>
    <row r="66" spans="29:34" x14ac:dyDescent="0.4">
      <c r="AC66" s="258"/>
      <c r="AD66" s="258"/>
      <c r="AE66" s="258"/>
      <c r="AF66" s="258"/>
      <c r="AG66" s="258"/>
      <c r="AH66" s="258"/>
    </row>
    <row r="71" spans="29:34" x14ac:dyDescent="0.4">
      <c r="AC71" s="258"/>
      <c r="AD71" s="258"/>
      <c r="AE71" s="258"/>
      <c r="AF71" s="258"/>
      <c r="AG71" s="258"/>
      <c r="AH71" s="258"/>
    </row>
  </sheetData>
  <mergeCells count="22">
    <mergeCell ref="O23:P23"/>
    <mergeCell ref="O24:P24"/>
    <mergeCell ref="P5:U5"/>
    <mergeCell ref="P7:Q8"/>
    <mergeCell ref="R7:U7"/>
    <mergeCell ref="R8:S8"/>
    <mergeCell ref="O21:P21"/>
    <mergeCell ref="B19:C19"/>
    <mergeCell ref="M19:O19"/>
    <mergeCell ref="T8:U8"/>
    <mergeCell ref="O22:P22"/>
    <mergeCell ref="B3:Y3"/>
    <mergeCell ref="B7:B8"/>
    <mergeCell ref="C7:C8"/>
    <mergeCell ref="D7:O7"/>
    <mergeCell ref="X7:Y8"/>
    <mergeCell ref="V7:W8"/>
    <mergeCell ref="AA3:AA4"/>
    <mergeCell ref="AA5:AA7"/>
    <mergeCell ref="AA8:AA9"/>
    <mergeCell ref="AA10:AA11"/>
    <mergeCell ref="AA12:AA17"/>
  </mergeCells>
  <phoneticPr fontId="7"/>
  <dataValidations count="1">
    <dataValidation type="list" allowBlank="1" showInputMessage="1" showErrorMessage="1" sqref="D9:O18">
      <formula1>"①,②,③,④,⑤"</formula1>
    </dataValidation>
  </dataValidations>
  <printOptions horizontalCentered="1"/>
  <pageMargins left="0.19685039370078741" right="0.19685039370078741" top="0.39370078740157483" bottom="0.39370078740157483" header="0.31496062992125984" footer="0.31496062992125984"/>
  <pageSetup paperSize="9" scale="70" fitToHeight="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878"/>
  <sheetViews>
    <sheetView showGridLines="0" view="pageBreakPreview" zoomScaleNormal="100" zoomScaleSheetLayoutView="100" workbookViewId="0">
      <selection activeCell="S18" sqref="S18:AE18"/>
    </sheetView>
  </sheetViews>
  <sheetFormatPr defaultRowHeight="13.5" x14ac:dyDescent="0.4"/>
  <cols>
    <col min="1" max="35" width="2.625" style="45" customWidth="1"/>
    <col min="36" max="36" width="21.375" style="484" customWidth="1"/>
    <col min="37" max="452" width="2.625" style="45" customWidth="1"/>
    <col min="453" max="16384" width="9" style="45"/>
  </cols>
  <sheetData>
    <row r="1" spans="1:37" s="326" customFormat="1" ht="45" customHeight="1" x14ac:dyDescent="0.4">
      <c r="A1" s="325" t="s">
        <v>523</v>
      </c>
    </row>
    <row r="2" spans="1:37" ht="18" customHeight="1" x14ac:dyDescent="0.4">
      <c r="A2" s="514"/>
      <c r="B2" s="515"/>
      <c r="C2" s="516"/>
      <c r="D2" s="516"/>
      <c r="E2" s="516"/>
      <c r="F2" s="516"/>
      <c r="G2" s="516"/>
      <c r="H2" s="516"/>
      <c r="I2" s="516"/>
      <c r="J2" s="516"/>
      <c r="K2" s="516"/>
      <c r="L2" s="516"/>
      <c r="M2" s="516"/>
      <c r="N2" s="516"/>
      <c r="O2" s="516"/>
      <c r="P2" s="516"/>
      <c r="Q2" s="516"/>
      <c r="R2" s="516"/>
      <c r="S2" s="516"/>
      <c r="T2" s="516"/>
      <c r="U2" s="516"/>
      <c r="V2" s="516"/>
      <c r="W2" s="516"/>
      <c r="X2" s="516"/>
      <c r="Y2" s="516"/>
      <c r="Z2" s="516"/>
      <c r="AA2" s="516"/>
      <c r="AB2" s="516"/>
      <c r="AC2" s="516"/>
      <c r="AD2" s="516"/>
      <c r="AE2" s="516"/>
      <c r="AF2" s="516"/>
      <c r="AG2" s="516"/>
      <c r="AH2" s="516"/>
      <c r="AI2" s="517" t="s">
        <v>354</v>
      </c>
    </row>
    <row r="3" spans="1:37" ht="15" customHeight="1" x14ac:dyDescent="0.4">
      <c r="A3" s="518"/>
      <c r="B3" s="519"/>
      <c r="C3" s="519"/>
      <c r="D3" s="519"/>
      <c r="E3" s="519"/>
      <c r="F3" s="519"/>
      <c r="G3" s="519"/>
      <c r="H3" s="519"/>
      <c r="I3" s="519"/>
      <c r="J3" s="519"/>
      <c r="K3" s="519"/>
      <c r="L3" s="519"/>
      <c r="M3" s="519"/>
      <c r="N3" s="519"/>
      <c r="O3" s="519"/>
      <c r="P3" s="519"/>
      <c r="Q3" s="519"/>
      <c r="R3" s="519"/>
      <c r="S3" s="519"/>
      <c r="T3" s="519"/>
      <c r="U3" s="519"/>
      <c r="V3" s="519"/>
      <c r="W3" s="519"/>
      <c r="X3" s="519"/>
      <c r="Y3" s="519"/>
      <c r="Z3" s="519"/>
      <c r="AA3" s="519"/>
      <c r="AB3" s="519"/>
      <c r="AC3" s="519"/>
      <c r="AD3" s="519"/>
      <c r="AE3" s="519"/>
      <c r="AF3" s="519"/>
      <c r="AG3" s="519"/>
      <c r="AH3" s="519"/>
      <c r="AI3" s="520"/>
      <c r="AJ3" s="933" t="s">
        <v>524</v>
      </c>
    </row>
    <row r="4" spans="1:37" ht="22.5" customHeight="1" x14ac:dyDescent="0.4">
      <c r="A4" s="1020" t="s">
        <v>112</v>
      </c>
      <c r="B4" s="1021"/>
      <c r="C4" s="1021"/>
      <c r="D4" s="1021"/>
      <c r="E4" s="1021"/>
      <c r="F4" s="1021"/>
      <c r="G4" s="1021"/>
      <c r="H4" s="1021"/>
      <c r="I4" s="1021"/>
      <c r="J4" s="1021"/>
      <c r="K4" s="1021"/>
      <c r="L4" s="1021"/>
      <c r="M4" s="1021"/>
      <c r="N4" s="1021"/>
      <c r="O4" s="1021"/>
      <c r="P4" s="1021"/>
      <c r="Q4" s="1021"/>
      <c r="R4" s="1021"/>
      <c r="S4" s="1021"/>
      <c r="T4" s="1021"/>
      <c r="U4" s="1021"/>
      <c r="V4" s="1021"/>
      <c r="W4" s="1021"/>
      <c r="X4" s="1021"/>
      <c r="Y4" s="1021"/>
      <c r="Z4" s="1021"/>
      <c r="AA4" s="1021"/>
      <c r="AB4" s="1021"/>
      <c r="AC4" s="1021"/>
      <c r="AD4" s="1021"/>
      <c r="AE4" s="1021"/>
      <c r="AF4" s="1021"/>
      <c r="AG4" s="1021"/>
      <c r="AH4" s="1021"/>
      <c r="AI4" s="1022"/>
      <c r="AJ4" s="933"/>
      <c r="AK4" s="46"/>
    </row>
    <row r="5" spans="1:37" ht="15" customHeight="1" x14ac:dyDescent="0.4">
      <c r="A5" s="518"/>
      <c r="B5" s="519"/>
      <c r="C5" s="519"/>
      <c r="D5" s="519"/>
      <c r="E5" s="519"/>
      <c r="F5" s="519"/>
      <c r="G5" s="519"/>
      <c r="H5" s="519"/>
      <c r="I5" s="519"/>
      <c r="J5" s="519"/>
      <c r="K5" s="519"/>
      <c r="L5" s="519"/>
      <c r="M5" s="519"/>
      <c r="N5" s="519"/>
      <c r="O5" s="519"/>
      <c r="P5" s="519"/>
      <c r="Q5" s="519"/>
      <c r="R5" s="519"/>
      <c r="S5" s="519"/>
      <c r="T5" s="519"/>
      <c r="U5" s="519"/>
      <c r="V5" s="519"/>
      <c r="W5" s="519"/>
      <c r="X5" s="519"/>
      <c r="Y5" s="519"/>
      <c r="Z5" s="519"/>
      <c r="AA5" s="519"/>
      <c r="AB5" s="519"/>
      <c r="AC5" s="519"/>
      <c r="AD5" s="519"/>
      <c r="AE5" s="519"/>
      <c r="AF5" s="519"/>
      <c r="AG5" s="519"/>
      <c r="AH5" s="519"/>
      <c r="AI5" s="520"/>
      <c r="AJ5" s="933"/>
    </row>
    <row r="6" spans="1:37" ht="18" customHeight="1" x14ac:dyDescent="0.4">
      <c r="A6" s="518"/>
      <c r="B6" s="519"/>
      <c r="C6" s="519"/>
      <c r="D6" s="519"/>
      <c r="E6" s="519"/>
      <c r="F6" s="519"/>
      <c r="G6" s="519"/>
      <c r="H6" s="519"/>
      <c r="I6" s="519"/>
      <c r="J6" s="519"/>
      <c r="K6" s="519"/>
      <c r="L6" s="519"/>
      <c r="M6" s="519"/>
      <c r="N6" s="519"/>
      <c r="O6" s="519"/>
      <c r="P6" s="519"/>
      <c r="Q6" s="519"/>
      <c r="R6" s="519"/>
      <c r="S6" s="519"/>
      <c r="T6" s="521" t="s">
        <v>33</v>
      </c>
      <c r="U6" s="1023" t="s">
        <v>516</v>
      </c>
      <c r="V6" s="1023"/>
      <c r="W6" s="1023"/>
      <c r="X6" s="1023"/>
      <c r="Y6" s="1023"/>
      <c r="Z6" s="1023"/>
      <c r="AA6" s="1023"/>
      <c r="AB6" s="1023"/>
      <c r="AC6" s="1023"/>
      <c r="AD6" s="1023"/>
      <c r="AE6" s="1023"/>
      <c r="AF6" s="1023"/>
      <c r="AG6" s="1023"/>
      <c r="AH6" s="1023"/>
      <c r="AI6" s="520"/>
      <c r="AJ6" s="933" t="s">
        <v>525</v>
      </c>
    </row>
    <row r="7" spans="1:37" ht="15" customHeight="1" x14ac:dyDescent="0.4">
      <c r="A7" s="518"/>
      <c r="B7" s="519"/>
      <c r="C7" s="519"/>
      <c r="D7" s="519"/>
      <c r="E7" s="519"/>
      <c r="F7" s="519"/>
      <c r="G7" s="519"/>
      <c r="H7" s="519"/>
      <c r="I7" s="519"/>
      <c r="J7" s="519"/>
      <c r="K7" s="519"/>
      <c r="L7" s="519"/>
      <c r="M7" s="519"/>
      <c r="N7" s="519"/>
      <c r="O7" s="519"/>
      <c r="P7" s="519"/>
      <c r="Q7" s="519"/>
      <c r="R7" s="519"/>
      <c r="S7" s="519"/>
      <c r="T7" s="519"/>
      <c r="U7" s="519"/>
      <c r="V7" s="519"/>
      <c r="W7" s="519"/>
      <c r="X7" s="519"/>
      <c r="Y7" s="519"/>
      <c r="Z7" s="519"/>
      <c r="AA7" s="519"/>
      <c r="AB7" s="519"/>
      <c r="AC7" s="519"/>
      <c r="AD7" s="519"/>
      <c r="AE7" s="519"/>
      <c r="AF7" s="519"/>
      <c r="AG7" s="519"/>
      <c r="AH7" s="519"/>
      <c r="AI7" s="520"/>
      <c r="AJ7" s="933"/>
    </row>
    <row r="8" spans="1:37" ht="18" customHeight="1" thickBot="1" x14ac:dyDescent="0.45">
      <c r="A8" s="518"/>
      <c r="B8" s="522" t="s">
        <v>34</v>
      </c>
      <c r="C8" s="519"/>
      <c r="D8" s="519"/>
      <c r="E8" s="519"/>
      <c r="F8" s="519"/>
      <c r="G8" s="519"/>
      <c r="H8" s="519"/>
      <c r="I8" s="519"/>
      <c r="J8" s="519"/>
      <c r="K8" s="519"/>
      <c r="L8" s="519"/>
      <c r="M8" s="519"/>
      <c r="N8" s="519"/>
      <c r="O8" s="519"/>
      <c r="P8" s="519"/>
      <c r="Q8" s="519"/>
      <c r="R8" s="519"/>
      <c r="S8" s="519"/>
      <c r="T8" s="519"/>
      <c r="U8" s="519"/>
      <c r="V8" s="519"/>
      <c r="W8" s="519"/>
      <c r="X8" s="519"/>
      <c r="Y8" s="519"/>
      <c r="Z8" s="519"/>
      <c r="AA8" s="519"/>
      <c r="AB8" s="519"/>
      <c r="AC8" s="519"/>
      <c r="AD8" s="519"/>
      <c r="AE8" s="519"/>
      <c r="AF8" s="519"/>
      <c r="AG8" s="519"/>
      <c r="AH8" s="519"/>
      <c r="AI8" s="520"/>
      <c r="AJ8" s="933"/>
    </row>
    <row r="9" spans="1:37" ht="18.75" customHeight="1" x14ac:dyDescent="0.4">
      <c r="A9" s="518"/>
      <c r="B9" s="1024" t="s">
        <v>35</v>
      </c>
      <c r="C9" s="1025"/>
      <c r="D9" s="1025"/>
      <c r="E9" s="1025"/>
      <c r="F9" s="1025"/>
      <c r="G9" s="1025"/>
      <c r="H9" s="1025"/>
      <c r="I9" s="1025"/>
      <c r="J9" s="1025"/>
      <c r="K9" s="1025"/>
      <c r="L9" s="1025"/>
      <c r="M9" s="1025"/>
      <c r="N9" s="1025"/>
      <c r="O9" s="1025"/>
      <c r="P9" s="1025"/>
      <c r="Q9" s="1025"/>
      <c r="R9" s="1026"/>
      <c r="S9" s="1027" t="s">
        <v>36</v>
      </c>
      <c r="T9" s="1028"/>
      <c r="U9" s="513">
        <v>5</v>
      </c>
      <c r="V9" s="323" t="s">
        <v>37</v>
      </c>
      <c r="W9" s="1029">
        <v>4</v>
      </c>
      <c r="X9" s="1029"/>
      <c r="Y9" s="323" t="s">
        <v>38</v>
      </c>
      <c r="Z9" s="1028" t="s">
        <v>39</v>
      </c>
      <c r="AA9" s="1028"/>
      <c r="AB9" s="1028" t="s">
        <v>36</v>
      </c>
      <c r="AC9" s="1028"/>
      <c r="AD9" s="513">
        <v>6</v>
      </c>
      <c r="AE9" s="323" t="s">
        <v>37</v>
      </c>
      <c r="AF9" s="1029">
        <v>3</v>
      </c>
      <c r="AG9" s="1029"/>
      <c r="AH9" s="144" t="s">
        <v>38</v>
      </c>
      <c r="AI9" s="520"/>
      <c r="AJ9" s="933"/>
    </row>
    <row r="10" spans="1:37" ht="18.75" customHeight="1" thickBot="1" x14ac:dyDescent="0.45">
      <c r="A10" s="518"/>
      <c r="B10" s="1030" t="s">
        <v>301</v>
      </c>
      <c r="C10" s="1031"/>
      <c r="D10" s="1031"/>
      <c r="E10" s="1031"/>
      <c r="F10" s="1031"/>
      <c r="G10" s="1031"/>
      <c r="H10" s="1031"/>
      <c r="I10" s="1031"/>
      <c r="J10" s="1031"/>
      <c r="K10" s="1031"/>
      <c r="L10" s="1031"/>
      <c r="M10" s="1031"/>
      <c r="N10" s="1031"/>
      <c r="O10" s="1031"/>
      <c r="P10" s="1031"/>
      <c r="Q10" s="1031"/>
      <c r="R10" s="1032"/>
      <c r="S10" s="1033">
        <v>884400</v>
      </c>
      <c r="T10" s="1034"/>
      <c r="U10" s="1034"/>
      <c r="V10" s="1034"/>
      <c r="W10" s="1034"/>
      <c r="X10" s="1034"/>
      <c r="Y10" s="1034"/>
      <c r="Z10" s="1034"/>
      <c r="AA10" s="1034"/>
      <c r="AB10" s="1034"/>
      <c r="AC10" s="1034"/>
      <c r="AD10" s="1034"/>
      <c r="AE10" s="1034"/>
      <c r="AF10" s="1031" t="s">
        <v>40</v>
      </c>
      <c r="AG10" s="1031"/>
      <c r="AH10" s="1032"/>
      <c r="AI10" s="520"/>
      <c r="AJ10" s="933"/>
    </row>
    <row r="11" spans="1:37" ht="15" customHeight="1" x14ac:dyDescent="0.4">
      <c r="A11" s="518"/>
      <c r="B11" s="519"/>
      <c r="C11" s="519"/>
      <c r="D11" s="519"/>
      <c r="E11" s="519"/>
      <c r="F11" s="519"/>
      <c r="G11" s="519"/>
      <c r="H11" s="519"/>
      <c r="I11" s="519"/>
      <c r="J11" s="519"/>
      <c r="K11" s="519"/>
      <c r="L11" s="519"/>
      <c r="M11" s="519"/>
      <c r="N11" s="519"/>
      <c r="O11" s="519"/>
      <c r="P11" s="519"/>
      <c r="Q11" s="519"/>
      <c r="R11" s="519"/>
      <c r="S11" s="519"/>
      <c r="T11" s="519"/>
      <c r="U11" s="519"/>
      <c r="V11" s="519"/>
      <c r="W11" s="519"/>
      <c r="X11" s="519"/>
      <c r="Y11" s="519"/>
      <c r="Z11" s="519"/>
      <c r="AA11" s="519"/>
      <c r="AB11" s="519"/>
      <c r="AC11" s="519"/>
      <c r="AD11" s="519"/>
      <c r="AE11" s="519"/>
      <c r="AF11" s="519"/>
      <c r="AG11" s="519"/>
      <c r="AH11" s="519"/>
      <c r="AI11" s="520"/>
      <c r="AJ11" s="933"/>
    </row>
    <row r="12" spans="1:37" ht="18" customHeight="1" thickBot="1" x14ac:dyDescent="0.45">
      <c r="A12" s="518"/>
      <c r="B12" s="522" t="s">
        <v>113</v>
      </c>
      <c r="C12" s="519"/>
      <c r="D12" s="519"/>
      <c r="E12" s="519"/>
      <c r="F12" s="519"/>
      <c r="G12" s="519"/>
      <c r="H12" s="519"/>
      <c r="I12" s="519"/>
      <c r="J12" s="519"/>
      <c r="K12" s="519"/>
      <c r="L12" s="519"/>
      <c r="M12" s="519"/>
      <c r="N12" s="519"/>
      <c r="O12" s="519"/>
      <c r="P12" s="519"/>
      <c r="Q12" s="519"/>
      <c r="R12" s="519"/>
      <c r="S12" s="519"/>
      <c r="T12" s="519"/>
      <c r="U12" s="519"/>
      <c r="V12" s="519"/>
      <c r="W12" s="519"/>
      <c r="X12" s="519"/>
      <c r="Y12" s="519"/>
      <c r="Z12" s="519"/>
      <c r="AA12" s="519"/>
      <c r="AB12" s="519"/>
      <c r="AC12" s="519"/>
      <c r="AD12" s="519"/>
      <c r="AE12" s="519"/>
      <c r="AF12" s="519"/>
      <c r="AG12" s="519"/>
      <c r="AH12" s="519"/>
      <c r="AI12" s="520"/>
      <c r="AJ12" s="932" t="s">
        <v>526</v>
      </c>
    </row>
    <row r="13" spans="1:37" ht="18" customHeight="1" x14ac:dyDescent="0.4">
      <c r="A13" s="518"/>
      <c r="B13" s="1035" t="s">
        <v>302</v>
      </c>
      <c r="C13" s="1036"/>
      <c r="D13" s="1036"/>
      <c r="E13" s="1036"/>
      <c r="F13" s="1036"/>
      <c r="G13" s="1036"/>
      <c r="H13" s="1036"/>
      <c r="I13" s="1036"/>
      <c r="J13" s="1036"/>
      <c r="K13" s="1036"/>
      <c r="L13" s="1036"/>
      <c r="M13" s="1036"/>
      <c r="N13" s="1036"/>
      <c r="O13" s="1036"/>
      <c r="P13" s="1036"/>
      <c r="Q13" s="1036"/>
      <c r="R13" s="1037"/>
      <c r="S13" s="1044">
        <v>885600</v>
      </c>
      <c r="T13" s="1045"/>
      <c r="U13" s="1045"/>
      <c r="V13" s="1045"/>
      <c r="W13" s="1045"/>
      <c r="X13" s="1045"/>
      <c r="Y13" s="1045"/>
      <c r="Z13" s="1045"/>
      <c r="AA13" s="1045"/>
      <c r="AB13" s="1045"/>
      <c r="AC13" s="1045"/>
      <c r="AD13" s="1045"/>
      <c r="AE13" s="1045"/>
      <c r="AF13" s="1036" t="s">
        <v>40</v>
      </c>
      <c r="AG13" s="1036"/>
      <c r="AH13" s="1037"/>
      <c r="AI13" s="520"/>
      <c r="AJ13" s="932"/>
    </row>
    <row r="14" spans="1:37" ht="15" customHeight="1" x14ac:dyDescent="0.4">
      <c r="A14" s="518"/>
      <c r="B14" s="145"/>
      <c r="C14" s="1038" t="s">
        <v>303</v>
      </c>
      <c r="D14" s="1039"/>
      <c r="E14" s="1039"/>
      <c r="F14" s="1039"/>
      <c r="G14" s="1039"/>
      <c r="H14" s="1039"/>
      <c r="I14" s="1039"/>
      <c r="J14" s="1039"/>
      <c r="K14" s="1039"/>
      <c r="L14" s="1039"/>
      <c r="M14" s="1039"/>
      <c r="N14" s="1039"/>
      <c r="O14" s="1039"/>
      <c r="P14" s="1039"/>
      <c r="Q14" s="1039"/>
      <c r="R14" s="1040"/>
      <c r="S14" s="1046">
        <v>885600</v>
      </c>
      <c r="T14" s="1047"/>
      <c r="U14" s="1047"/>
      <c r="V14" s="1047"/>
      <c r="W14" s="1047"/>
      <c r="X14" s="1047"/>
      <c r="Y14" s="1047"/>
      <c r="Z14" s="1047"/>
      <c r="AA14" s="1047"/>
      <c r="AB14" s="1047"/>
      <c r="AC14" s="1047"/>
      <c r="AD14" s="1047"/>
      <c r="AE14" s="1047"/>
      <c r="AF14" s="1048" t="s">
        <v>40</v>
      </c>
      <c r="AG14" s="1048"/>
      <c r="AH14" s="1049"/>
      <c r="AI14" s="520"/>
      <c r="AJ14" s="932"/>
    </row>
    <row r="15" spans="1:37" ht="15" customHeight="1" x14ac:dyDescent="0.4">
      <c r="A15" s="518"/>
      <c r="B15" s="146"/>
      <c r="C15" s="1041"/>
      <c r="D15" s="1042"/>
      <c r="E15" s="1042"/>
      <c r="F15" s="1042"/>
      <c r="G15" s="1042"/>
      <c r="H15" s="1042"/>
      <c r="I15" s="1042"/>
      <c r="J15" s="1042"/>
      <c r="K15" s="1042"/>
      <c r="L15" s="1042"/>
      <c r="M15" s="1042"/>
      <c r="N15" s="1042"/>
      <c r="O15" s="1042"/>
      <c r="P15" s="1042"/>
      <c r="Q15" s="1042"/>
      <c r="R15" s="1043"/>
      <c r="S15" s="994"/>
      <c r="T15" s="995"/>
      <c r="U15" s="995"/>
      <c r="V15" s="995"/>
      <c r="W15" s="995"/>
      <c r="X15" s="995"/>
      <c r="Y15" s="995"/>
      <c r="Z15" s="995"/>
      <c r="AA15" s="995"/>
      <c r="AB15" s="995"/>
      <c r="AC15" s="995"/>
      <c r="AD15" s="995"/>
      <c r="AE15" s="995"/>
      <c r="AF15" s="1050"/>
      <c r="AG15" s="1050"/>
      <c r="AH15" s="1051"/>
      <c r="AI15" s="520"/>
      <c r="AJ15" s="932"/>
    </row>
    <row r="16" spans="1:37" ht="18" customHeight="1" x14ac:dyDescent="0.4">
      <c r="A16" s="518"/>
      <c r="B16" s="1014" t="s">
        <v>304</v>
      </c>
      <c r="C16" s="1015"/>
      <c r="D16" s="1015"/>
      <c r="E16" s="1015"/>
      <c r="F16" s="1015"/>
      <c r="G16" s="1015"/>
      <c r="H16" s="1015"/>
      <c r="I16" s="1015"/>
      <c r="J16" s="1015"/>
      <c r="K16" s="1015"/>
      <c r="L16" s="1015"/>
      <c r="M16" s="1015"/>
      <c r="N16" s="1015"/>
      <c r="O16" s="1015"/>
      <c r="P16" s="1015"/>
      <c r="Q16" s="1015"/>
      <c r="R16" s="1016"/>
      <c r="S16" s="992">
        <v>150348</v>
      </c>
      <c r="T16" s="993"/>
      <c r="U16" s="993"/>
      <c r="V16" s="993"/>
      <c r="W16" s="993"/>
      <c r="X16" s="993"/>
      <c r="Y16" s="993"/>
      <c r="Z16" s="993"/>
      <c r="AA16" s="993"/>
      <c r="AB16" s="993"/>
      <c r="AC16" s="993"/>
      <c r="AD16" s="993"/>
      <c r="AE16" s="993"/>
      <c r="AF16" s="996" t="s">
        <v>40</v>
      </c>
      <c r="AG16" s="996"/>
      <c r="AH16" s="997"/>
      <c r="AI16" s="520"/>
      <c r="AJ16" s="932"/>
    </row>
    <row r="17" spans="1:36" ht="18" customHeight="1" thickBot="1" x14ac:dyDescent="0.45">
      <c r="A17" s="518"/>
      <c r="B17" s="1017"/>
      <c r="C17" s="1018"/>
      <c r="D17" s="1018"/>
      <c r="E17" s="1018"/>
      <c r="F17" s="1018"/>
      <c r="G17" s="1018"/>
      <c r="H17" s="1018"/>
      <c r="I17" s="1018"/>
      <c r="J17" s="1018"/>
      <c r="K17" s="1018"/>
      <c r="L17" s="1018"/>
      <c r="M17" s="1018"/>
      <c r="N17" s="1018"/>
      <c r="O17" s="1018"/>
      <c r="P17" s="1018"/>
      <c r="Q17" s="1018"/>
      <c r="R17" s="1019"/>
      <c r="S17" s="994"/>
      <c r="T17" s="995"/>
      <c r="U17" s="995"/>
      <c r="V17" s="995"/>
      <c r="W17" s="995"/>
      <c r="X17" s="995"/>
      <c r="Y17" s="995"/>
      <c r="Z17" s="995"/>
      <c r="AA17" s="995"/>
      <c r="AB17" s="995"/>
      <c r="AC17" s="995"/>
      <c r="AD17" s="995"/>
      <c r="AE17" s="995"/>
      <c r="AF17" s="998"/>
      <c r="AG17" s="998"/>
      <c r="AH17" s="999"/>
      <c r="AI17" s="520"/>
      <c r="AJ17" s="933" t="s">
        <v>527</v>
      </c>
    </row>
    <row r="18" spans="1:36" ht="22.5" customHeight="1" thickTop="1" thickBot="1" x14ac:dyDescent="0.45">
      <c r="A18" s="518"/>
      <c r="B18" s="1003" t="s">
        <v>305</v>
      </c>
      <c r="C18" s="1004"/>
      <c r="D18" s="1004"/>
      <c r="E18" s="1004"/>
      <c r="F18" s="1004"/>
      <c r="G18" s="1004"/>
      <c r="H18" s="1004"/>
      <c r="I18" s="1004"/>
      <c r="J18" s="1004"/>
      <c r="K18" s="1004"/>
      <c r="L18" s="1004"/>
      <c r="M18" s="1004"/>
      <c r="N18" s="1004"/>
      <c r="O18" s="1004"/>
      <c r="P18" s="1004"/>
      <c r="Q18" s="1004"/>
      <c r="R18" s="1004"/>
      <c r="S18" s="1005">
        <f>SUM(S13,S16)</f>
        <v>1035948</v>
      </c>
      <c r="T18" s="1006"/>
      <c r="U18" s="1006"/>
      <c r="V18" s="1006"/>
      <c r="W18" s="1006"/>
      <c r="X18" s="1006"/>
      <c r="Y18" s="1006"/>
      <c r="Z18" s="1006"/>
      <c r="AA18" s="1006"/>
      <c r="AB18" s="1006"/>
      <c r="AC18" s="1006"/>
      <c r="AD18" s="1006"/>
      <c r="AE18" s="1006"/>
      <c r="AF18" s="1004" t="s">
        <v>40</v>
      </c>
      <c r="AG18" s="1004"/>
      <c r="AH18" s="1007"/>
      <c r="AI18" s="520"/>
      <c r="AJ18" s="933"/>
    </row>
    <row r="19" spans="1:36" ht="15" customHeight="1" x14ac:dyDescent="0.4">
      <c r="A19" s="518"/>
      <c r="B19" s="519"/>
      <c r="C19" s="519"/>
      <c r="D19" s="519"/>
      <c r="E19" s="519"/>
      <c r="F19" s="519"/>
      <c r="G19" s="519"/>
      <c r="H19" s="519"/>
      <c r="I19" s="519"/>
      <c r="J19" s="519"/>
      <c r="K19" s="519"/>
      <c r="L19" s="519"/>
      <c r="M19" s="519"/>
      <c r="N19" s="519"/>
      <c r="O19" s="519"/>
      <c r="P19" s="519"/>
      <c r="Q19" s="519"/>
      <c r="R19" s="519"/>
      <c r="S19" s="519"/>
      <c r="T19" s="519"/>
      <c r="U19" s="519"/>
      <c r="V19" s="519"/>
      <c r="W19" s="519"/>
      <c r="X19" s="519"/>
      <c r="Y19" s="519"/>
      <c r="Z19" s="519"/>
      <c r="AA19" s="519"/>
      <c r="AB19" s="519"/>
      <c r="AC19" s="519"/>
      <c r="AD19" s="519"/>
      <c r="AE19" s="519"/>
      <c r="AF19" s="519"/>
      <c r="AG19" s="519"/>
      <c r="AH19" s="519"/>
      <c r="AI19" s="520"/>
      <c r="AJ19" s="933"/>
    </row>
    <row r="20" spans="1:36" ht="18" customHeight="1" thickBot="1" x14ac:dyDescent="0.45">
      <c r="A20" s="518"/>
      <c r="B20" s="522" t="s">
        <v>41</v>
      </c>
      <c r="C20" s="519"/>
      <c r="D20" s="519"/>
      <c r="E20" s="519"/>
      <c r="F20" s="519"/>
      <c r="G20" s="519"/>
      <c r="H20" s="519"/>
      <c r="I20" s="519"/>
      <c r="J20" s="519"/>
      <c r="K20" s="519"/>
      <c r="L20" s="519"/>
      <c r="M20" s="519"/>
      <c r="N20" s="519"/>
      <c r="O20" s="519"/>
      <c r="P20" s="519"/>
      <c r="Q20" s="519"/>
      <c r="R20" s="519"/>
      <c r="S20" s="519"/>
      <c r="T20" s="519"/>
      <c r="U20" s="519"/>
      <c r="V20" s="519"/>
      <c r="W20" s="519"/>
      <c r="X20" s="519"/>
      <c r="Y20" s="519"/>
      <c r="Z20" s="519"/>
      <c r="AA20" s="519"/>
      <c r="AB20" s="519"/>
      <c r="AC20" s="519"/>
      <c r="AD20" s="519"/>
      <c r="AE20" s="519"/>
      <c r="AF20" s="519"/>
      <c r="AG20" s="519"/>
      <c r="AH20" s="523" t="s">
        <v>42</v>
      </c>
      <c r="AI20" s="520"/>
      <c r="AJ20" s="933" t="s">
        <v>528</v>
      </c>
    </row>
    <row r="21" spans="1:36" ht="32.25" customHeight="1" x14ac:dyDescent="0.4">
      <c r="A21" s="518"/>
      <c r="B21" s="1008" t="s">
        <v>306</v>
      </c>
      <c r="C21" s="1009"/>
      <c r="D21" s="1009"/>
      <c r="E21" s="1009"/>
      <c r="F21" s="1009"/>
      <c r="G21" s="1009"/>
      <c r="H21" s="1009"/>
      <c r="I21" s="1009"/>
      <c r="J21" s="1009"/>
      <c r="K21" s="1009"/>
      <c r="L21" s="1009"/>
      <c r="M21" s="1009"/>
      <c r="N21" s="1009"/>
      <c r="O21" s="1009"/>
      <c r="P21" s="1009"/>
      <c r="Q21" s="1009"/>
      <c r="R21" s="1009"/>
      <c r="S21" s="1009"/>
      <c r="T21" s="1009"/>
      <c r="U21" s="1009"/>
      <c r="V21" s="1009"/>
      <c r="W21" s="1009"/>
      <c r="X21" s="1009"/>
      <c r="Y21" s="1009"/>
      <c r="Z21" s="1009"/>
      <c r="AA21" s="1010"/>
      <c r="AB21" s="1011" t="str">
        <f>IF(AND(S13=0),"",IF(S13*2/3&lt;=S14,"改善されている","改善されていない"))</f>
        <v>改善されている</v>
      </c>
      <c r="AC21" s="1012"/>
      <c r="AD21" s="1012"/>
      <c r="AE21" s="1012"/>
      <c r="AF21" s="1012"/>
      <c r="AG21" s="1012"/>
      <c r="AH21" s="1013"/>
      <c r="AI21" s="520"/>
      <c r="AJ21" s="933"/>
    </row>
    <row r="22" spans="1:36" ht="18.75" customHeight="1" x14ac:dyDescent="0.4">
      <c r="A22" s="518"/>
      <c r="B22" s="979" t="s">
        <v>307</v>
      </c>
      <c r="C22" s="980"/>
      <c r="D22" s="980"/>
      <c r="E22" s="980"/>
      <c r="F22" s="980"/>
      <c r="G22" s="980"/>
      <c r="H22" s="980"/>
      <c r="I22" s="980"/>
      <c r="J22" s="980"/>
      <c r="K22" s="980"/>
      <c r="L22" s="980"/>
      <c r="M22" s="980"/>
      <c r="N22" s="980"/>
      <c r="O22" s="980"/>
      <c r="P22" s="980"/>
      <c r="Q22" s="980"/>
      <c r="R22" s="980"/>
      <c r="S22" s="980"/>
      <c r="T22" s="980"/>
      <c r="U22" s="980"/>
      <c r="V22" s="980"/>
      <c r="W22" s="980"/>
      <c r="X22" s="980"/>
      <c r="Y22" s="980"/>
      <c r="Z22" s="980"/>
      <c r="AA22" s="981"/>
      <c r="AB22" s="1000" t="str">
        <f>IF(S10=0,"",IF(S18&gt;=S10,"なっている","なっていない"))</f>
        <v>なっている</v>
      </c>
      <c r="AC22" s="1001"/>
      <c r="AD22" s="1001"/>
      <c r="AE22" s="1001"/>
      <c r="AF22" s="1001"/>
      <c r="AG22" s="1001"/>
      <c r="AH22" s="1002"/>
      <c r="AI22" s="520"/>
      <c r="AJ22" s="933"/>
    </row>
    <row r="23" spans="1:36" ht="18.75" customHeight="1" x14ac:dyDescent="0.4">
      <c r="A23" s="518"/>
      <c r="B23" s="979" t="s">
        <v>43</v>
      </c>
      <c r="C23" s="980"/>
      <c r="D23" s="980"/>
      <c r="E23" s="980"/>
      <c r="F23" s="980"/>
      <c r="G23" s="980"/>
      <c r="H23" s="980"/>
      <c r="I23" s="980"/>
      <c r="J23" s="980"/>
      <c r="K23" s="980"/>
      <c r="L23" s="980"/>
      <c r="M23" s="980"/>
      <c r="N23" s="980"/>
      <c r="O23" s="980"/>
      <c r="P23" s="980"/>
      <c r="Q23" s="980"/>
      <c r="R23" s="980"/>
      <c r="S23" s="980"/>
      <c r="T23" s="980"/>
      <c r="U23" s="980"/>
      <c r="V23" s="980"/>
      <c r="W23" s="980"/>
      <c r="X23" s="980"/>
      <c r="Y23" s="980"/>
      <c r="Z23" s="980"/>
      <c r="AA23" s="981"/>
      <c r="AB23" s="982" t="s">
        <v>517</v>
      </c>
      <c r="AC23" s="983"/>
      <c r="AD23" s="983"/>
      <c r="AE23" s="983"/>
      <c r="AF23" s="983"/>
      <c r="AG23" s="983"/>
      <c r="AH23" s="984"/>
      <c r="AI23" s="520"/>
      <c r="AJ23" s="933" t="s">
        <v>529</v>
      </c>
    </row>
    <row r="24" spans="1:36" ht="18.75" customHeight="1" thickBot="1" x14ac:dyDescent="0.45">
      <c r="A24" s="518"/>
      <c r="B24" s="985" t="s">
        <v>44</v>
      </c>
      <c r="C24" s="986"/>
      <c r="D24" s="986"/>
      <c r="E24" s="986"/>
      <c r="F24" s="986"/>
      <c r="G24" s="986"/>
      <c r="H24" s="986"/>
      <c r="I24" s="986"/>
      <c r="J24" s="986"/>
      <c r="K24" s="986"/>
      <c r="L24" s="986"/>
      <c r="M24" s="986"/>
      <c r="N24" s="986"/>
      <c r="O24" s="986"/>
      <c r="P24" s="986"/>
      <c r="Q24" s="986"/>
      <c r="R24" s="986"/>
      <c r="S24" s="986"/>
      <c r="T24" s="986"/>
      <c r="U24" s="986"/>
      <c r="V24" s="986"/>
      <c r="W24" s="986"/>
      <c r="X24" s="986"/>
      <c r="Y24" s="986"/>
      <c r="Z24" s="986"/>
      <c r="AA24" s="987"/>
      <c r="AB24" s="988" t="s">
        <v>518</v>
      </c>
      <c r="AC24" s="989"/>
      <c r="AD24" s="989"/>
      <c r="AE24" s="989"/>
      <c r="AF24" s="989"/>
      <c r="AG24" s="989"/>
      <c r="AH24" s="990"/>
      <c r="AI24" s="520"/>
      <c r="AJ24" s="933"/>
    </row>
    <row r="25" spans="1:36" ht="15" customHeight="1" x14ac:dyDescent="0.4">
      <c r="A25" s="518"/>
      <c r="B25" s="519"/>
      <c r="C25" s="519"/>
      <c r="D25" s="519"/>
      <c r="E25" s="519"/>
      <c r="F25" s="519"/>
      <c r="G25" s="519"/>
      <c r="H25" s="519"/>
      <c r="I25" s="519"/>
      <c r="J25" s="519"/>
      <c r="K25" s="519"/>
      <c r="L25" s="519"/>
      <c r="M25" s="519"/>
      <c r="N25" s="519"/>
      <c r="O25" s="519"/>
      <c r="P25" s="519"/>
      <c r="Q25" s="519"/>
      <c r="R25" s="519"/>
      <c r="S25" s="519"/>
      <c r="T25" s="519"/>
      <c r="U25" s="519"/>
      <c r="V25" s="519"/>
      <c r="W25" s="519"/>
      <c r="X25" s="519"/>
      <c r="Y25" s="519"/>
      <c r="Z25" s="519"/>
      <c r="AA25" s="519"/>
      <c r="AB25" s="519"/>
      <c r="AC25" s="519"/>
      <c r="AD25" s="519"/>
      <c r="AE25" s="519"/>
      <c r="AF25" s="519"/>
      <c r="AG25" s="519"/>
      <c r="AH25" s="519"/>
      <c r="AI25" s="520"/>
    </row>
    <row r="26" spans="1:36" ht="18" customHeight="1" x14ac:dyDescent="0.4">
      <c r="A26" s="518"/>
      <c r="B26" s="519" t="s">
        <v>45</v>
      </c>
      <c r="C26" s="519"/>
      <c r="D26" s="519"/>
      <c r="E26" s="519"/>
      <c r="F26" s="519"/>
      <c r="G26" s="519"/>
      <c r="H26" s="519"/>
      <c r="I26" s="519"/>
      <c r="J26" s="519"/>
      <c r="K26" s="519"/>
      <c r="L26" s="519"/>
      <c r="M26" s="519"/>
      <c r="N26" s="519"/>
      <c r="O26" s="519"/>
      <c r="P26" s="519"/>
      <c r="Q26" s="519"/>
      <c r="R26" s="519"/>
      <c r="S26" s="519"/>
      <c r="T26" s="519"/>
      <c r="U26" s="519"/>
      <c r="V26" s="519"/>
      <c r="W26" s="519"/>
      <c r="X26" s="519"/>
      <c r="Y26" s="519"/>
      <c r="Z26" s="519"/>
      <c r="AA26" s="519"/>
      <c r="AB26" s="519"/>
      <c r="AC26" s="519"/>
      <c r="AD26" s="519"/>
      <c r="AE26" s="519"/>
      <c r="AF26" s="519"/>
      <c r="AG26" s="519"/>
      <c r="AH26" s="519"/>
      <c r="AI26" s="520"/>
    </row>
    <row r="27" spans="1:36" ht="15" customHeight="1" x14ac:dyDescent="0.4">
      <c r="A27" s="518"/>
      <c r="B27" s="519"/>
      <c r="C27" s="519"/>
      <c r="D27" s="519"/>
      <c r="E27" s="519"/>
      <c r="F27" s="519"/>
      <c r="G27" s="519"/>
      <c r="H27" s="519"/>
      <c r="I27" s="519"/>
      <c r="J27" s="519"/>
      <c r="K27" s="519"/>
      <c r="L27" s="519"/>
      <c r="M27" s="519"/>
      <c r="N27" s="519"/>
      <c r="O27" s="519"/>
      <c r="P27" s="519"/>
      <c r="Q27" s="519"/>
      <c r="R27" s="519"/>
      <c r="S27" s="519"/>
      <c r="T27" s="519"/>
      <c r="U27" s="519"/>
      <c r="V27" s="519"/>
      <c r="W27" s="519"/>
      <c r="X27" s="519"/>
      <c r="Y27" s="519"/>
      <c r="Z27" s="519"/>
      <c r="AA27" s="519"/>
      <c r="AB27" s="519"/>
      <c r="AC27" s="519"/>
      <c r="AD27" s="519"/>
      <c r="AE27" s="519"/>
      <c r="AF27" s="519"/>
      <c r="AG27" s="519"/>
      <c r="AH27" s="519"/>
      <c r="AI27" s="520"/>
      <c r="AJ27" s="933" t="s">
        <v>530</v>
      </c>
    </row>
    <row r="28" spans="1:36" ht="18.75" customHeight="1" x14ac:dyDescent="0.4">
      <c r="A28" s="518"/>
      <c r="B28" s="519"/>
      <c r="C28" s="519"/>
      <c r="D28" s="519"/>
      <c r="E28" s="519"/>
      <c r="F28" s="519"/>
      <c r="G28" s="519"/>
      <c r="H28" s="519"/>
      <c r="I28" s="519"/>
      <c r="J28" s="519"/>
      <c r="K28" s="519"/>
      <c r="L28" s="519"/>
      <c r="M28" s="519"/>
      <c r="N28" s="519"/>
      <c r="O28" s="519"/>
      <c r="P28" s="519"/>
      <c r="Q28" s="519"/>
      <c r="R28" s="519"/>
      <c r="S28" s="519"/>
      <c r="T28" s="519"/>
      <c r="U28" s="519"/>
      <c r="V28" s="519"/>
      <c r="W28" s="519"/>
      <c r="X28" s="991" t="s">
        <v>519</v>
      </c>
      <c r="Y28" s="991"/>
      <c r="Z28" s="991"/>
      <c r="AA28" s="991"/>
      <c r="AB28" s="519" t="s">
        <v>37</v>
      </c>
      <c r="AC28" s="991">
        <v>4</v>
      </c>
      <c r="AD28" s="991"/>
      <c r="AE28" s="524" t="s">
        <v>46</v>
      </c>
      <c r="AF28" s="991" t="s">
        <v>520</v>
      </c>
      <c r="AG28" s="991"/>
      <c r="AH28" s="519" t="s">
        <v>47</v>
      </c>
      <c r="AI28" s="520"/>
      <c r="AJ28" s="933"/>
    </row>
    <row r="29" spans="1:36" ht="15" customHeight="1" x14ac:dyDescent="0.4">
      <c r="A29" s="518"/>
      <c r="B29" s="519"/>
      <c r="C29" s="519"/>
      <c r="D29" s="519"/>
      <c r="E29" s="519"/>
      <c r="F29" s="519"/>
      <c r="G29" s="519"/>
      <c r="H29" s="519"/>
      <c r="I29" s="519"/>
      <c r="J29" s="519"/>
      <c r="K29" s="519"/>
      <c r="L29" s="519"/>
      <c r="M29" s="519"/>
      <c r="N29" s="519"/>
      <c r="O29" s="519"/>
      <c r="P29" s="519"/>
      <c r="Q29" s="519"/>
      <c r="R29" s="519"/>
      <c r="S29" s="525"/>
      <c r="T29" s="525"/>
      <c r="U29" s="525"/>
      <c r="V29" s="525"/>
      <c r="W29" s="525"/>
      <c r="X29" s="525"/>
      <c r="Y29" s="525"/>
      <c r="Z29" s="525"/>
      <c r="AA29" s="525"/>
      <c r="AB29" s="525"/>
      <c r="AC29" s="525"/>
      <c r="AD29" s="525"/>
      <c r="AE29" s="525"/>
      <c r="AF29" s="525"/>
      <c r="AG29" s="519"/>
      <c r="AH29" s="519"/>
      <c r="AI29" s="520"/>
      <c r="AJ29" s="933"/>
    </row>
    <row r="30" spans="1:36" ht="18.75" customHeight="1" x14ac:dyDescent="0.4">
      <c r="A30" s="518"/>
      <c r="B30" s="519"/>
      <c r="C30" s="519"/>
      <c r="D30" s="519"/>
      <c r="E30" s="519"/>
      <c r="F30" s="519"/>
      <c r="G30" s="519"/>
      <c r="H30" s="519"/>
      <c r="I30" s="519"/>
      <c r="J30" s="519"/>
      <c r="K30" s="519"/>
      <c r="L30" s="519"/>
      <c r="M30" s="519"/>
      <c r="N30" s="519"/>
      <c r="O30" s="975" t="s">
        <v>48</v>
      </c>
      <c r="P30" s="975"/>
      <c r="Q30" s="975"/>
      <c r="R30" s="975"/>
      <c r="S30" s="975"/>
      <c r="T30" s="975" t="s">
        <v>49</v>
      </c>
      <c r="U30" s="976" t="s">
        <v>521</v>
      </c>
      <c r="V30" s="976"/>
      <c r="W30" s="976"/>
      <c r="X30" s="976"/>
      <c r="Y30" s="976"/>
      <c r="Z30" s="976"/>
      <c r="AA30" s="976"/>
      <c r="AB30" s="976"/>
      <c r="AC30" s="976"/>
      <c r="AD30" s="976"/>
      <c r="AE30" s="976"/>
      <c r="AF30" s="976"/>
      <c r="AG30" s="976"/>
      <c r="AH30" s="976"/>
      <c r="AI30" s="520"/>
    </row>
    <row r="31" spans="1:36" ht="18.75" customHeight="1" x14ac:dyDescent="0.4">
      <c r="A31" s="526"/>
      <c r="B31" s="527"/>
      <c r="C31" s="527"/>
      <c r="D31" s="527"/>
      <c r="E31" s="527"/>
      <c r="F31" s="527"/>
      <c r="G31" s="527"/>
      <c r="H31" s="527"/>
      <c r="I31" s="527"/>
      <c r="J31" s="527"/>
      <c r="K31" s="527"/>
      <c r="L31" s="527"/>
      <c r="M31" s="527"/>
      <c r="N31" s="527"/>
      <c r="O31" s="977" t="s">
        <v>50</v>
      </c>
      <c r="P31" s="977"/>
      <c r="Q31" s="977"/>
      <c r="R31" s="977"/>
      <c r="S31" s="977"/>
      <c r="T31" s="977"/>
      <c r="U31" s="978" t="s">
        <v>522</v>
      </c>
      <c r="V31" s="978"/>
      <c r="W31" s="978"/>
      <c r="X31" s="978"/>
      <c r="Y31" s="978"/>
      <c r="Z31" s="978"/>
      <c r="AA31" s="978"/>
      <c r="AB31" s="978"/>
      <c r="AC31" s="978"/>
      <c r="AD31" s="978"/>
      <c r="AE31" s="978"/>
      <c r="AF31" s="978"/>
      <c r="AG31" s="978"/>
      <c r="AH31" s="978"/>
      <c r="AI31" s="528"/>
    </row>
    <row r="32" spans="1:36" ht="18" customHeight="1" x14ac:dyDescent="0.4">
      <c r="S32" s="47"/>
      <c r="T32" s="47"/>
      <c r="U32" s="47"/>
      <c r="V32" s="47"/>
      <c r="W32" s="47"/>
      <c r="X32" s="47"/>
      <c r="Y32" s="47"/>
      <c r="Z32" s="47"/>
      <c r="AA32" s="47"/>
      <c r="AB32" s="47"/>
      <c r="AC32" s="47"/>
      <c r="AD32" s="47"/>
      <c r="AE32" s="47"/>
      <c r="AF32" s="47"/>
    </row>
    <row r="33" spans="2:38" ht="18" customHeight="1" x14ac:dyDescent="0.4"/>
    <row r="35" spans="2:38" s="48" customFormat="1" ht="18" customHeight="1" x14ac:dyDescent="0.4">
      <c r="B35" s="45"/>
      <c r="C35" s="45"/>
      <c r="D35" s="45"/>
      <c r="E35" s="45"/>
      <c r="F35" s="45"/>
      <c r="G35" s="45"/>
      <c r="H35" s="45"/>
      <c r="I35" s="45"/>
      <c r="J35" s="45"/>
      <c r="K35" s="45"/>
      <c r="L35" s="45"/>
      <c r="M35" s="45"/>
      <c r="N35" s="45"/>
      <c r="O35" s="45"/>
      <c r="P35" s="45"/>
      <c r="Q35" s="45"/>
      <c r="R35" s="45"/>
      <c r="S35" s="45"/>
      <c r="T35" s="45"/>
      <c r="U35" s="45"/>
      <c r="V35" s="45"/>
      <c r="W35" s="45"/>
      <c r="X35" s="45"/>
      <c r="Y35" s="45"/>
      <c r="Z35" s="45"/>
      <c r="AA35" s="45"/>
      <c r="AB35" s="45"/>
      <c r="AC35" s="45"/>
      <c r="AD35" s="45"/>
      <c r="AE35" s="45"/>
      <c r="AF35" s="45"/>
      <c r="AG35" s="45"/>
      <c r="AH35" s="45"/>
      <c r="AJ35" s="484"/>
    </row>
    <row r="36" spans="2:38" ht="12.95" customHeight="1" x14ac:dyDescent="0.4"/>
    <row r="37" spans="2:38" ht="18" customHeight="1" x14ac:dyDescent="0.4"/>
    <row r="38" spans="2:38" ht="12.95" customHeight="1" x14ac:dyDescent="0.4"/>
    <row r="39" spans="2:38" ht="18" customHeight="1" x14ac:dyDescent="0.4"/>
    <row r="40" spans="2:38" ht="9" customHeight="1" x14ac:dyDescent="0.4">
      <c r="AF40" s="49"/>
      <c r="AG40" s="49"/>
      <c r="AH40" s="49"/>
      <c r="AI40" s="49"/>
      <c r="AJ40" s="330"/>
      <c r="AK40" s="49"/>
      <c r="AL40" s="49"/>
    </row>
    <row r="41" spans="2:38" ht="18" customHeight="1" x14ac:dyDescent="0.4">
      <c r="AF41" s="49"/>
      <c r="AG41" s="49"/>
      <c r="AH41" s="49"/>
      <c r="AI41" s="50"/>
      <c r="AK41" s="49"/>
      <c r="AL41" s="49"/>
    </row>
    <row r="42" spans="2:38" ht="9" customHeight="1" x14ac:dyDescent="0.4">
      <c r="AF42" s="49"/>
      <c r="AG42" s="49"/>
      <c r="AH42" s="49"/>
      <c r="AI42" s="51"/>
      <c r="AK42" s="49"/>
      <c r="AL42" s="49"/>
    </row>
    <row r="43" spans="2:38" ht="18" customHeight="1" x14ac:dyDescent="0.4">
      <c r="AF43" s="49"/>
      <c r="AG43" s="49"/>
      <c r="AH43" s="49"/>
      <c r="AI43" s="51"/>
      <c r="AK43" s="49"/>
      <c r="AL43" s="49"/>
    </row>
    <row r="44" spans="2:38" ht="18" customHeight="1" x14ac:dyDescent="0.4">
      <c r="AF44" s="49"/>
      <c r="AG44" s="49"/>
      <c r="AH44" s="49"/>
      <c r="AI44" s="49"/>
      <c r="AK44" s="49"/>
      <c r="AL44" s="49"/>
    </row>
    <row r="45" spans="2:38" ht="18" customHeight="1" x14ac:dyDescent="0.4"/>
    <row r="46" spans="2:38" ht="18" customHeight="1" x14ac:dyDescent="0.4"/>
    <row r="47" spans="2:38" ht="18" customHeight="1" x14ac:dyDescent="0.4"/>
    <row r="48" spans="2:38" ht="18" customHeight="1" x14ac:dyDescent="0.4"/>
    <row r="49" ht="18" customHeight="1" x14ac:dyDescent="0.4"/>
    <row r="50" ht="18" customHeight="1" x14ac:dyDescent="0.4"/>
    <row r="51" ht="18" customHeight="1" x14ac:dyDescent="0.4"/>
    <row r="52" ht="18" customHeight="1" x14ac:dyDescent="0.4"/>
    <row r="53" ht="18" customHeight="1" x14ac:dyDescent="0.4"/>
    <row r="54" ht="18" customHeight="1" x14ac:dyDescent="0.4"/>
    <row r="55" ht="18" customHeight="1" x14ac:dyDescent="0.4"/>
    <row r="56" ht="18" customHeight="1" x14ac:dyDescent="0.4"/>
    <row r="57" ht="18" customHeight="1" x14ac:dyDescent="0.4"/>
    <row r="58" ht="18" customHeight="1" x14ac:dyDescent="0.4"/>
    <row r="59" ht="18" customHeight="1" x14ac:dyDescent="0.4"/>
    <row r="60" ht="18" customHeight="1" x14ac:dyDescent="0.4"/>
    <row r="61" ht="18" customHeight="1" x14ac:dyDescent="0.4"/>
    <row r="62" ht="18" customHeight="1" x14ac:dyDescent="0.4"/>
    <row r="63" ht="18" customHeight="1" x14ac:dyDescent="0.4"/>
    <row r="64" ht="18" customHeight="1" x14ac:dyDescent="0.4"/>
    <row r="65" ht="18" customHeight="1" x14ac:dyDescent="0.4"/>
    <row r="66" ht="18" customHeight="1" x14ac:dyDescent="0.4"/>
    <row r="67" ht="18" customHeight="1" x14ac:dyDescent="0.4"/>
    <row r="68" ht="18" customHeight="1" x14ac:dyDescent="0.4"/>
    <row r="69" ht="18" customHeight="1" x14ac:dyDescent="0.4"/>
    <row r="70" ht="18" customHeight="1" x14ac:dyDescent="0.4"/>
    <row r="71" ht="18" customHeight="1" x14ac:dyDescent="0.4"/>
    <row r="72" ht="18" customHeight="1" x14ac:dyDescent="0.4"/>
    <row r="73" ht="18" customHeight="1" x14ac:dyDescent="0.4"/>
    <row r="74" ht="18" customHeight="1" x14ac:dyDescent="0.4"/>
    <row r="75" ht="18" customHeight="1" x14ac:dyDescent="0.4"/>
    <row r="76" ht="18" customHeight="1" x14ac:dyDescent="0.4"/>
    <row r="77" ht="18" customHeight="1" x14ac:dyDescent="0.4"/>
    <row r="78" ht="18" customHeight="1" x14ac:dyDescent="0.4"/>
    <row r="79" ht="18" customHeight="1" x14ac:dyDescent="0.4"/>
    <row r="80" ht="18" customHeight="1" x14ac:dyDescent="0.4"/>
    <row r="81" ht="18" customHeight="1" x14ac:dyDescent="0.4"/>
    <row r="82" ht="18" customHeight="1" x14ac:dyDescent="0.4"/>
    <row r="83" ht="18" customHeight="1" x14ac:dyDescent="0.4"/>
    <row r="84" ht="18" customHeight="1" x14ac:dyDescent="0.4"/>
    <row r="85" ht="18" customHeight="1" x14ac:dyDescent="0.4"/>
    <row r="86" ht="18" customHeight="1" x14ac:dyDescent="0.4"/>
    <row r="87" ht="18" customHeight="1" x14ac:dyDescent="0.4"/>
    <row r="88" ht="18" customHeight="1" x14ac:dyDescent="0.4"/>
    <row r="89" ht="18" customHeight="1" x14ac:dyDescent="0.4"/>
    <row r="90" ht="18" customHeight="1" x14ac:dyDescent="0.4"/>
    <row r="91" ht="18" customHeight="1" x14ac:dyDescent="0.4"/>
    <row r="92" ht="18" customHeight="1" x14ac:dyDescent="0.4"/>
    <row r="93" ht="18" customHeight="1" x14ac:dyDescent="0.4"/>
    <row r="94" ht="18" customHeight="1" x14ac:dyDescent="0.4"/>
    <row r="95" ht="18" customHeight="1" x14ac:dyDescent="0.4"/>
    <row r="96" ht="18" customHeight="1" x14ac:dyDescent="0.4"/>
    <row r="97" ht="18" customHeight="1" x14ac:dyDescent="0.4"/>
    <row r="98" ht="18" customHeight="1" x14ac:dyDescent="0.4"/>
    <row r="99" ht="18" customHeight="1" x14ac:dyDescent="0.4"/>
    <row r="100" ht="18" customHeight="1" x14ac:dyDescent="0.4"/>
    <row r="101" ht="18" customHeight="1" x14ac:dyDescent="0.4"/>
    <row r="102" ht="18" customHeight="1" x14ac:dyDescent="0.4"/>
    <row r="103" ht="18" customHeight="1" x14ac:dyDescent="0.4"/>
    <row r="104" ht="18" customHeight="1" x14ac:dyDescent="0.4"/>
    <row r="105" ht="18" customHeight="1" x14ac:dyDescent="0.4"/>
    <row r="106" ht="18" customHeight="1" x14ac:dyDescent="0.4"/>
    <row r="107" ht="18" customHeight="1" x14ac:dyDescent="0.4"/>
    <row r="108" ht="18" customHeight="1" x14ac:dyDescent="0.4"/>
    <row r="109" ht="18" customHeight="1" x14ac:dyDescent="0.4"/>
    <row r="110" ht="18" customHeight="1" x14ac:dyDescent="0.4"/>
    <row r="111" ht="18" customHeight="1" x14ac:dyDescent="0.4"/>
    <row r="112" ht="18" customHeight="1" x14ac:dyDescent="0.4"/>
    <row r="113" ht="18" customHeight="1" x14ac:dyDescent="0.4"/>
    <row r="114" ht="18" customHeight="1" x14ac:dyDescent="0.4"/>
    <row r="115" ht="18" customHeight="1" x14ac:dyDescent="0.4"/>
    <row r="116" ht="18" customHeight="1" x14ac:dyDescent="0.4"/>
    <row r="117" ht="18" customHeight="1" x14ac:dyDescent="0.4"/>
    <row r="118" ht="18" customHeight="1" x14ac:dyDescent="0.4"/>
    <row r="119" ht="18" customHeight="1" x14ac:dyDescent="0.4"/>
    <row r="120" ht="18" customHeight="1" x14ac:dyDescent="0.4"/>
    <row r="121" ht="18" customHeight="1" x14ac:dyDescent="0.4"/>
    <row r="122" ht="18" customHeight="1" x14ac:dyDescent="0.4"/>
    <row r="123" ht="18" customHeight="1" x14ac:dyDescent="0.4"/>
    <row r="124" ht="18" customHeight="1" x14ac:dyDescent="0.4"/>
    <row r="125" ht="18" customHeight="1" x14ac:dyDescent="0.4"/>
    <row r="126" ht="18" customHeight="1" x14ac:dyDescent="0.4"/>
    <row r="127" ht="18" customHeight="1" x14ac:dyDescent="0.4"/>
    <row r="128" ht="18" customHeight="1" x14ac:dyDescent="0.4"/>
    <row r="129" ht="18" customHeight="1" x14ac:dyDescent="0.4"/>
    <row r="130" ht="18" customHeight="1" x14ac:dyDescent="0.4"/>
    <row r="131" ht="18" customHeight="1" x14ac:dyDescent="0.4"/>
    <row r="132" ht="18" customHeight="1" x14ac:dyDescent="0.4"/>
    <row r="133" ht="18" customHeight="1" x14ac:dyDescent="0.4"/>
    <row r="134" ht="18" customHeight="1" x14ac:dyDescent="0.4"/>
    <row r="135" ht="18" customHeight="1" x14ac:dyDescent="0.4"/>
    <row r="136" ht="18" customHeight="1" x14ac:dyDescent="0.4"/>
    <row r="137" ht="18" customHeight="1" x14ac:dyDescent="0.4"/>
    <row r="138" ht="18" customHeight="1" x14ac:dyDescent="0.4"/>
    <row r="139" ht="18" customHeight="1" x14ac:dyDescent="0.4"/>
    <row r="140" ht="18" customHeight="1" x14ac:dyDescent="0.4"/>
    <row r="141" ht="18" customHeight="1" x14ac:dyDescent="0.4"/>
    <row r="142" ht="18" customHeight="1" x14ac:dyDescent="0.4"/>
    <row r="143" ht="18" customHeight="1" x14ac:dyDescent="0.4"/>
    <row r="144" ht="18" customHeight="1" x14ac:dyDescent="0.4"/>
    <row r="145" ht="18" customHeight="1" x14ac:dyDescent="0.4"/>
    <row r="146" ht="18" customHeight="1" x14ac:dyDescent="0.4"/>
    <row r="147" ht="18" customHeight="1" x14ac:dyDescent="0.4"/>
    <row r="148" ht="18" customHeight="1" x14ac:dyDescent="0.4"/>
    <row r="149" ht="18" customHeight="1" x14ac:dyDescent="0.4"/>
    <row r="150" ht="18" customHeight="1" x14ac:dyDescent="0.4"/>
    <row r="151" ht="18" customHeight="1" x14ac:dyDescent="0.4"/>
    <row r="152" ht="18" customHeight="1" x14ac:dyDescent="0.4"/>
    <row r="153" ht="18" customHeight="1" x14ac:dyDescent="0.4"/>
    <row r="154" ht="18" customHeight="1" x14ac:dyDescent="0.4"/>
    <row r="155" ht="18" customHeight="1" x14ac:dyDescent="0.4"/>
    <row r="156" ht="18" customHeight="1" x14ac:dyDescent="0.4"/>
    <row r="157" ht="18" customHeight="1" x14ac:dyDescent="0.4"/>
    <row r="158" ht="18" customHeight="1" x14ac:dyDescent="0.4"/>
    <row r="159" ht="18" customHeight="1" x14ac:dyDescent="0.4"/>
    <row r="160" ht="18" customHeight="1" x14ac:dyDescent="0.4"/>
    <row r="161" ht="18" customHeight="1" x14ac:dyDescent="0.4"/>
    <row r="162" ht="18" customHeight="1" x14ac:dyDescent="0.4"/>
    <row r="163" ht="18" customHeight="1" x14ac:dyDescent="0.4"/>
    <row r="164" ht="18" customHeight="1" x14ac:dyDescent="0.4"/>
    <row r="165" ht="18" customHeight="1" x14ac:dyDescent="0.4"/>
    <row r="166" ht="18" customHeight="1" x14ac:dyDescent="0.4"/>
    <row r="167" ht="18" customHeight="1" x14ac:dyDescent="0.4"/>
    <row r="168" ht="18" customHeight="1" x14ac:dyDescent="0.4"/>
    <row r="169" ht="18" customHeight="1" x14ac:dyDescent="0.4"/>
    <row r="170" ht="18" customHeight="1" x14ac:dyDescent="0.4"/>
    <row r="171" ht="18" customHeight="1" x14ac:dyDescent="0.4"/>
    <row r="172" ht="18" customHeight="1" x14ac:dyDescent="0.4"/>
    <row r="173" ht="18" customHeight="1" x14ac:dyDescent="0.4"/>
    <row r="174" ht="18" customHeight="1" x14ac:dyDescent="0.4"/>
    <row r="175" ht="18" customHeight="1" x14ac:dyDescent="0.4"/>
    <row r="176" ht="18" customHeight="1" x14ac:dyDescent="0.4"/>
    <row r="177" ht="18" customHeight="1" x14ac:dyDescent="0.4"/>
    <row r="178" ht="18" customHeight="1" x14ac:dyDescent="0.4"/>
    <row r="179" ht="18" customHeight="1" x14ac:dyDescent="0.4"/>
    <row r="180" ht="18" customHeight="1" x14ac:dyDescent="0.4"/>
    <row r="181" ht="18" customHeight="1" x14ac:dyDescent="0.4"/>
    <row r="182" ht="18" customHeight="1" x14ac:dyDescent="0.4"/>
    <row r="183" ht="18" customHeight="1" x14ac:dyDescent="0.4"/>
    <row r="184" ht="18" customHeight="1" x14ac:dyDescent="0.4"/>
    <row r="185" ht="18" customHeight="1" x14ac:dyDescent="0.4"/>
    <row r="186" ht="18" customHeight="1" x14ac:dyDescent="0.4"/>
    <row r="187" ht="18" customHeight="1" x14ac:dyDescent="0.4"/>
    <row r="188" ht="18" customHeight="1" x14ac:dyDescent="0.4"/>
    <row r="189" ht="18" customHeight="1" x14ac:dyDescent="0.4"/>
    <row r="190" ht="18" customHeight="1" x14ac:dyDescent="0.4"/>
    <row r="191" ht="18" customHeight="1" x14ac:dyDescent="0.4"/>
    <row r="192" ht="18" customHeight="1" x14ac:dyDescent="0.4"/>
    <row r="193" ht="18" customHeight="1" x14ac:dyDescent="0.4"/>
    <row r="194" ht="18" customHeight="1" x14ac:dyDescent="0.4"/>
    <row r="195" ht="18" customHeight="1" x14ac:dyDescent="0.4"/>
    <row r="196" ht="18" customHeight="1" x14ac:dyDescent="0.4"/>
    <row r="197" ht="18" customHeight="1" x14ac:dyDescent="0.4"/>
    <row r="198" ht="18" customHeight="1" x14ac:dyDescent="0.4"/>
    <row r="199" ht="18" customHeight="1" x14ac:dyDescent="0.4"/>
    <row r="200" ht="18" customHeight="1" x14ac:dyDescent="0.4"/>
    <row r="201" ht="18" customHeight="1" x14ac:dyDescent="0.4"/>
    <row r="202" ht="18" customHeight="1" x14ac:dyDescent="0.4"/>
    <row r="203" ht="18" customHeight="1" x14ac:dyDescent="0.4"/>
    <row r="204" ht="18" customHeight="1" x14ac:dyDescent="0.4"/>
    <row r="205" ht="18" customHeight="1" x14ac:dyDescent="0.4"/>
    <row r="206" ht="18" customHeight="1" x14ac:dyDescent="0.4"/>
    <row r="207" ht="18" customHeight="1" x14ac:dyDescent="0.4"/>
    <row r="208" ht="18" customHeight="1" x14ac:dyDescent="0.4"/>
    <row r="209" ht="18" customHeight="1" x14ac:dyDescent="0.4"/>
    <row r="210" ht="18" customHeight="1" x14ac:dyDescent="0.4"/>
    <row r="211" ht="18" customHeight="1" x14ac:dyDescent="0.4"/>
    <row r="212" ht="18" customHeight="1" x14ac:dyDescent="0.4"/>
    <row r="213" ht="18" customHeight="1" x14ac:dyDescent="0.4"/>
    <row r="214" ht="18" customHeight="1" x14ac:dyDescent="0.4"/>
    <row r="215" ht="18" customHeight="1" x14ac:dyDescent="0.4"/>
    <row r="216" ht="18" customHeight="1" x14ac:dyDescent="0.4"/>
    <row r="217" ht="18" customHeight="1" x14ac:dyDescent="0.4"/>
    <row r="218" ht="18" customHeight="1" x14ac:dyDescent="0.4"/>
    <row r="219" ht="18" customHeight="1" x14ac:dyDescent="0.4"/>
    <row r="220" ht="18" customHeight="1" x14ac:dyDescent="0.4"/>
    <row r="221" ht="18" customHeight="1" x14ac:dyDescent="0.4"/>
    <row r="222" ht="18" customHeight="1" x14ac:dyDescent="0.4"/>
    <row r="223" ht="18" customHeight="1" x14ac:dyDescent="0.4"/>
    <row r="224" ht="18" customHeight="1" x14ac:dyDescent="0.4"/>
    <row r="225" ht="18" customHeight="1" x14ac:dyDescent="0.4"/>
    <row r="226" ht="18" customHeight="1" x14ac:dyDescent="0.4"/>
    <row r="227" ht="18" customHeight="1" x14ac:dyDescent="0.4"/>
    <row r="228" ht="18" customHeight="1" x14ac:dyDescent="0.4"/>
    <row r="229" ht="18" customHeight="1" x14ac:dyDescent="0.4"/>
    <row r="230" ht="18" customHeight="1" x14ac:dyDescent="0.4"/>
    <row r="231" ht="18" customHeight="1" x14ac:dyDescent="0.4"/>
    <row r="232" ht="18" customHeight="1" x14ac:dyDescent="0.4"/>
    <row r="233" ht="18" customHeight="1" x14ac:dyDescent="0.4"/>
    <row r="234" ht="18" customHeight="1" x14ac:dyDescent="0.4"/>
    <row r="235" ht="18" customHeight="1" x14ac:dyDescent="0.4"/>
    <row r="236" ht="18" customHeight="1" x14ac:dyDescent="0.4"/>
    <row r="237" ht="18" customHeight="1" x14ac:dyDescent="0.4"/>
    <row r="238" ht="18" customHeight="1" x14ac:dyDescent="0.4"/>
    <row r="239" ht="18" customHeight="1" x14ac:dyDescent="0.4"/>
    <row r="240" ht="18" customHeight="1" x14ac:dyDescent="0.4"/>
    <row r="241" ht="18" customHeight="1" x14ac:dyDescent="0.4"/>
    <row r="242" ht="18" customHeight="1" x14ac:dyDescent="0.4"/>
    <row r="243" ht="18" customHeight="1" x14ac:dyDescent="0.4"/>
    <row r="244" ht="18" customHeight="1" x14ac:dyDescent="0.4"/>
    <row r="245" ht="18" customHeight="1" x14ac:dyDescent="0.4"/>
    <row r="246" ht="18" customHeight="1" x14ac:dyDescent="0.4"/>
    <row r="247" ht="18" customHeight="1" x14ac:dyDescent="0.4"/>
    <row r="248" ht="18" customHeight="1" x14ac:dyDescent="0.4"/>
    <row r="249" ht="18" customHeight="1" x14ac:dyDescent="0.4"/>
    <row r="250" ht="18" customHeight="1" x14ac:dyDescent="0.4"/>
    <row r="251" ht="18" customHeight="1" x14ac:dyDescent="0.4"/>
    <row r="252" ht="18" customHeight="1" x14ac:dyDescent="0.4"/>
    <row r="253" ht="18" customHeight="1" x14ac:dyDescent="0.4"/>
    <row r="254" ht="18" customHeight="1" x14ac:dyDescent="0.4"/>
    <row r="255" ht="18" customHeight="1" x14ac:dyDescent="0.4"/>
    <row r="256" ht="18" customHeight="1" x14ac:dyDescent="0.4"/>
    <row r="257" ht="18" customHeight="1" x14ac:dyDescent="0.4"/>
    <row r="258" ht="18" customHeight="1" x14ac:dyDescent="0.4"/>
    <row r="259" ht="18" customHeight="1" x14ac:dyDescent="0.4"/>
    <row r="260" ht="18" customHeight="1" x14ac:dyDescent="0.4"/>
    <row r="261" ht="18" customHeight="1" x14ac:dyDescent="0.4"/>
    <row r="262" ht="18" customHeight="1" x14ac:dyDescent="0.4"/>
    <row r="263" ht="18" customHeight="1" x14ac:dyDescent="0.4"/>
    <row r="264" ht="18" customHeight="1" x14ac:dyDescent="0.4"/>
    <row r="265" ht="18" customHeight="1" x14ac:dyDescent="0.4"/>
    <row r="266" ht="18" customHeight="1" x14ac:dyDescent="0.4"/>
    <row r="267" ht="18" customHeight="1" x14ac:dyDescent="0.4"/>
    <row r="268" ht="18" customHeight="1" x14ac:dyDescent="0.4"/>
    <row r="269" ht="18" customHeight="1" x14ac:dyDescent="0.4"/>
    <row r="270" ht="18" customHeight="1" x14ac:dyDescent="0.4"/>
    <row r="271" ht="18" customHeight="1" x14ac:dyDescent="0.4"/>
    <row r="272" ht="18" customHeight="1" x14ac:dyDescent="0.4"/>
    <row r="273" ht="18" customHeight="1" x14ac:dyDescent="0.4"/>
    <row r="274" ht="18" customHeight="1" x14ac:dyDescent="0.4"/>
    <row r="275" ht="18" customHeight="1" x14ac:dyDescent="0.4"/>
    <row r="276" ht="18" customHeight="1" x14ac:dyDescent="0.4"/>
    <row r="277" ht="18" customHeight="1" x14ac:dyDescent="0.4"/>
    <row r="278" ht="18" customHeight="1" x14ac:dyDescent="0.4"/>
    <row r="279" ht="18" customHeight="1" x14ac:dyDescent="0.4"/>
    <row r="280" ht="18" customHeight="1" x14ac:dyDescent="0.4"/>
    <row r="281" ht="18" customHeight="1" x14ac:dyDescent="0.4"/>
    <row r="282" ht="18" customHeight="1" x14ac:dyDescent="0.4"/>
    <row r="283" ht="18" customHeight="1" x14ac:dyDescent="0.4"/>
    <row r="284" ht="18" customHeight="1" x14ac:dyDescent="0.4"/>
    <row r="285" ht="18" customHeight="1" x14ac:dyDescent="0.4"/>
    <row r="286" ht="18" customHeight="1" x14ac:dyDescent="0.4"/>
    <row r="287" ht="18" customHeight="1" x14ac:dyDescent="0.4"/>
    <row r="288" ht="18" customHeight="1" x14ac:dyDescent="0.4"/>
    <row r="289" ht="18" customHeight="1" x14ac:dyDescent="0.4"/>
    <row r="290" ht="18" customHeight="1" x14ac:dyDescent="0.4"/>
    <row r="291" ht="18" customHeight="1" x14ac:dyDescent="0.4"/>
    <row r="292" ht="18" customHeight="1" x14ac:dyDescent="0.4"/>
    <row r="293" ht="18" customHeight="1" x14ac:dyDescent="0.4"/>
    <row r="294" ht="18" customHeight="1" x14ac:dyDescent="0.4"/>
    <row r="295" ht="18" customHeight="1" x14ac:dyDescent="0.4"/>
    <row r="296" ht="18" customHeight="1" x14ac:dyDescent="0.4"/>
    <row r="297" ht="18" customHeight="1" x14ac:dyDescent="0.4"/>
    <row r="298" ht="18" customHeight="1" x14ac:dyDescent="0.4"/>
    <row r="299" ht="18" customHeight="1" x14ac:dyDescent="0.4"/>
    <row r="300" ht="18" customHeight="1" x14ac:dyDescent="0.4"/>
    <row r="301" ht="18" customHeight="1" x14ac:dyDescent="0.4"/>
    <row r="302" ht="18" customHeight="1" x14ac:dyDescent="0.4"/>
    <row r="303" ht="18" customHeight="1" x14ac:dyDescent="0.4"/>
    <row r="304" ht="18" customHeight="1" x14ac:dyDescent="0.4"/>
    <row r="305" ht="18" customHeight="1" x14ac:dyDescent="0.4"/>
    <row r="306" ht="18" customHeight="1" x14ac:dyDescent="0.4"/>
    <row r="307" ht="18" customHeight="1" x14ac:dyDescent="0.4"/>
    <row r="308" ht="18" customHeight="1" x14ac:dyDescent="0.4"/>
    <row r="309" ht="18" customHeight="1" x14ac:dyDescent="0.4"/>
    <row r="310" ht="18" customHeight="1" x14ac:dyDescent="0.4"/>
    <row r="311" ht="18" customHeight="1" x14ac:dyDescent="0.4"/>
    <row r="312" ht="18" customHeight="1" x14ac:dyDescent="0.4"/>
    <row r="313" ht="18" customHeight="1" x14ac:dyDescent="0.4"/>
    <row r="314" ht="18" customHeight="1" x14ac:dyDescent="0.4"/>
    <row r="315" ht="18" customHeight="1" x14ac:dyDescent="0.4"/>
    <row r="316" ht="18" customHeight="1" x14ac:dyDescent="0.4"/>
    <row r="317" ht="18" customHeight="1" x14ac:dyDescent="0.4"/>
    <row r="318" ht="18" customHeight="1" x14ac:dyDescent="0.4"/>
    <row r="319" ht="18" customHeight="1" x14ac:dyDescent="0.4"/>
    <row r="320" ht="18" customHeight="1" x14ac:dyDescent="0.4"/>
    <row r="321" ht="18" customHeight="1" x14ac:dyDescent="0.4"/>
    <row r="322" ht="18" customHeight="1" x14ac:dyDescent="0.4"/>
    <row r="323" ht="18" customHeight="1" x14ac:dyDescent="0.4"/>
    <row r="324" ht="18" customHeight="1" x14ac:dyDescent="0.4"/>
    <row r="325" ht="18" customHeight="1" x14ac:dyDescent="0.4"/>
    <row r="326" ht="18" customHeight="1" x14ac:dyDescent="0.4"/>
    <row r="327" ht="18" customHeight="1" x14ac:dyDescent="0.4"/>
    <row r="328" ht="18" customHeight="1" x14ac:dyDescent="0.4"/>
    <row r="329" ht="18" customHeight="1" x14ac:dyDescent="0.4"/>
    <row r="330" ht="18" customHeight="1" x14ac:dyDescent="0.4"/>
    <row r="331" ht="18" customHeight="1" x14ac:dyDescent="0.4"/>
    <row r="332" ht="18" customHeight="1" x14ac:dyDescent="0.4"/>
    <row r="333" ht="18" customHeight="1" x14ac:dyDescent="0.4"/>
    <row r="334" ht="18" customHeight="1" x14ac:dyDescent="0.4"/>
    <row r="335" ht="18" customHeight="1" x14ac:dyDescent="0.4"/>
    <row r="336" ht="18" customHeight="1" x14ac:dyDescent="0.4"/>
    <row r="337" ht="18" customHeight="1" x14ac:dyDescent="0.4"/>
    <row r="338" ht="18" customHeight="1" x14ac:dyDescent="0.4"/>
    <row r="339" ht="18" customHeight="1" x14ac:dyDescent="0.4"/>
    <row r="340" ht="18" customHeight="1" x14ac:dyDescent="0.4"/>
    <row r="341" ht="18" customHeight="1" x14ac:dyDescent="0.4"/>
    <row r="342" ht="18" customHeight="1" x14ac:dyDescent="0.4"/>
    <row r="343" ht="18" customHeight="1" x14ac:dyDescent="0.4"/>
    <row r="344" ht="18" customHeight="1" x14ac:dyDescent="0.4"/>
    <row r="345" ht="18" customHeight="1" x14ac:dyDescent="0.4"/>
    <row r="346" ht="18" customHeight="1" x14ac:dyDescent="0.4"/>
    <row r="347" ht="18" customHeight="1" x14ac:dyDescent="0.4"/>
    <row r="348" ht="18" customHeight="1" x14ac:dyDescent="0.4"/>
    <row r="349" ht="18" customHeight="1" x14ac:dyDescent="0.4"/>
    <row r="350" ht="18" customHeight="1" x14ac:dyDescent="0.4"/>
    <row r="351" ht="18" customHeight="1" x14ac:dyDescent="0.4"/>
    <row r="352" ht="18" customHeight="1" x14ac:dyDescent="0.4"/>
    <row r="353" ht="18" customHeight="1" x14ac:dyDescent="0.4"/>
    <row r="354" ht="18" customHeight="1" x14ac:dyDescent="0.4"/>
    <row r="355" ht="18" customHeight="1" x14ac:dyDescent="0.4"/>
    <row r="356" ht="18" customHeight="1" x14ac:dyDescent="0.4"/>
    <row r="357" ht="18" customHeight="1" x14ac:dyDescent="0.4"/>
    <row r="358" ht="18" customHeight="1" x14ac:dyDescent="0.4"/>
    <row r="359" ht="18" customHeight="1" x14ac:dyDescent="0.4"/>
    <row r="360" ht="18" customHeight="1" x14ac:dyDescent="0.4"/>
    <row r="361" ht="18" customHeight="1" x14ac:dyDescent="0.4"/>
    <row r="362" ht="18" customHeight="1" x14ac:dyDescent="0.4"/>
    <row r="363" ht="18" customHeight="1" x14ac:dyDescent="0.4"/>
    <row r="364" ht="18" customHeight="1" x14ac:dyDescent="0.4"/>
    <row r="365" ht="18" customHeight="1" x14ac:dyDescent="0.4"/>
    <row r="366" ht="18" customHeight="1" x14ac:dyDescent="0.4"/>
    <row r="367" ht="18" customHeight="1" x14ac:dyDescent="0.4"/>
    <row r="368" ht="18" customHeight="1" x14ac:dyDescent="0.4"/>
    <row r="369" ht="18" customHeight="1" x14ac:dyDescent="0.4"/>
    <row r="370" ht="18" customHeight="1" x14ac:dyDescent="0.4"/>
    <row r="371" ht="18" customHeight="1" x14ac:dyDescent="0.4"/>
    <row r="372" ht="18" customHeight="1" x14ac:dyDescent="0.4"/>
    <row r="373" ht="18" customHeight="1" x14ac:dyDescent="0.4"/>
    <row r="374" ht="18" customHeight="1" x14ac:dyDescent="0.4"/>
    <row r="375" ht="18" customHeight="1" x14ac:dyDescent="0.4"/>
    <row r="376" ht="18" customHeight="1" x14ac:dyDescent="0.4"/>
    <row r="377" ht="18" customHeight="1" x14ac:dyDescent="0.4"/>
    <row r="378" ht="18" customHeight="1" x14ac:dyDescent="0.4"/>
    <row r="379" ht="18" customHeight="1" x14ac:dyDescent="0.4"/>
    <row r="380" ht="18" customHeight="1" x14ac:dyDescent="0.4"/>
    <row r="381" ht="18" customHeight="1" x14ac:dyDescent="0.4"/>
    <row r="382" ht="18" customHeight="1" x14ac:dyDescent="0.4"/>
    <row r="383" ht="18" customHeight="1" x14ac:dyDescent="0.4"/>
    <row r="384" ht="18" customHeight="1" x14ac:dyDescent="0.4"/>
    <row r="385" ht="18" customHeight="1" x14ac:dyDescent="0.4"/>
    <row r="386" ht="18" customHeight="1" x14ac:dyDescent="0.4"/>
    <row r="387" ht="18" customHeight="1" x14ac:dyDescent="0.4"/>
    <row r="388" ht="18" customHeight="1" x14ac:dyDescent="0.4"/>
    <row r="389" ht="18" customHeight="1" x14ac:dyDescent="0.4"/>
    <row r="390" ht="18" customHeight="1" x14ac:dyDescent="0.4"/>
    <row r="391" ht="18" customHeight="1" x14ac:dyDescent="0.4"/>
    <row r="392" ht="18" customHeight="1" x14ac:dyDescent="0.4"/>
    <row r="393" ht="18" customHeight="1" x14ac:dyDescent="0.4"/>
    <row r="394" ht="18" customHeight="1" x14ac:dyDescent="0.4"/>
    <row r="395" ht="18" customHeight="1" x14ac:dyDescent="0.4"/>
    <row r="396" ht="18" customHeight="1" x14ac:dyDescent="0.4"/>
    <row r="397" ht="18" customHeight="1" x14ac:dyDescent="0.4"/>
    <row r="398" ht="18" customHeight="1" x14ac:dyDescent="0.4"/>
    <row r="399" ht="18" customHeight="1" x14ac:dyDescent="0.4"/>
    <row r="400" ht="18" customHeight="1" x14ac:dyDescent="0.4"/>
    <row r="401" ht="18" customHeight="1" x14ac:dyDescent="0.4"/>
    <row r="402" ht="18" customHeight="1" x14ac:dyDescent="0.4"/>
    <row r="403" ht="18" customHeight="1" x14ac:dyDescent="0.4"/>
    <row r="404" ht="18" customHeight="1" x14ac:dyDescent="0.4"/>
    <row r="405" ht="18" customHeight="1" x14ac:dyDescent="0.4"/>
    <row r="406" ht="18" customHeight="1" x14ac:dyDescent="0.4"/>
    <row r="407" ht="18" customHeight="1" x14ac:dyDescent="0.4"/>
    <row r="408" ht="18" customHeight="1" x14ac:dyDescent="0.4"/>
    <row r="409" ht="18" customHeight="1" x14ac:dyDescent="0.4"/>
    <row r="410" ht="18" customHeight="1" x14ac:dyDescent="0.4"/>
    <row r="411" ht="18" customHeight="1" x14ac:dyDescent="0.4"/>
    <row r="412" ht="18" customHeight="1" x14ac:dyDescent="0.4"/>
    <row r="413" ht="18" customHeight="1" x14ac:dyDescent="0.4"/>
    <row r="414" ht="18" customHeight="1" x14ac:dyDescent="0.4"/>
    <row r="415" ht="18" customHeight="1" x14ac:dyDescent="0.4"/>
    <row r="416" ht="18" customHeight="1" x14ac:dyDescent="0.4"/>
    <row r="417" ht="18" customHeight="1" x14ac:dyDescent="0.4"/>
    <row r="418" ht="18" customHeight="1" x14ac:dyDescent="0.4"/>
    <row r="419" ht="18" customHeight="1" x14ac:dyDescent="0.4"/>
    <row r="420" ht="18" customHeight="1" x14ac:dyDescent="0.4"/>
    <row r="421" ht="18" customHeight="1" x14ac:dyDescent="0.4"/>
    <row r="422" ht="18" customHeight="1" x14ac:dyDescent="0.4"/>
    <row r="423" ht="18" customHeight="1" x14ac:dyDescent="0.4"/>
    <row r="424" ht="18" customHeight="1" x14ac:dyDescent="0.4"/>
    <row r="425" ht="18" customHeight="1" x14ac:dyDescent="0.4"/>
    <row r="426" ht="18" customHeight="1" x14ac:dyDescent="0.4"/>
    <row r="427" ht="18" customHeight="1" x14ac:dyDescent="0.4"/>
    <row r="428" ht="18" customHeight="1" x14ac:dyDescent="0.4"/>
    <row r="429" ht="18" customHeight="1" x14ac:dyDescent="0.4"/>
    <row r="430" ht="18" customHeight="1" x14ac:dyDescent="0.4"/>
    <row r="431" ht="18" customHeight="1" x14ac:dyDescent="0.4"/>
    <row r="432" ht="18" customHeight="1" x14ac:dyDescent="0.4"/>
    <row r="433" ht="18" customHeight="1" x14ac:dyDescent="0.4"/>
    <row r="434" ht="18" customHeight="1" x14ac:dyDescent="0.4"/>
    <row r="435" ht="18" customHeight="1" x14ac:dyDescent="0.4"/>
    <row r="436" ht="18" customHeight="1" x14ac:dyDescent="0.4"/>
    <row r="437" ht="18" customHeight="1" x14ac:dyDescent="0.4"/>
    <row r="438" ht="18" customHeight="1" x14ac:dyDescent="0.4"/>
    <row r="439" ht="18" customHeight="1" x14ac:dyDescent="0.4"/>
    <row r="440" ht="18" customHeight="1" x14ac:dyDescent="0.4"/>
    <row r="441" ht="18" customHeight="1" x14ac:dyDescent="0.4"/>
    <row r="442" ht="18" customHeight="1" x14ac:dyDescent="0.4"/>
    <row r="443" ht="18" customHeight="1" x14ac:dyDescent="0.4"/>
    <row r="444" ht="18" customHeight="1" x14ac:dyDescent="0.4"/>
    <row r="445" ht="18" customHeight="1" x14ac:dyDescent="0.4"/>
    <row r="446" ht="18" customHeight="1" x14ac:dyDescent="0.4"/>
    <row r="447" ht="18" customHeight="1" x14ac:dyDescent="0.4"/>
    <row r="448" ht="18" customHeight="1" x14ac:dyDescent="0.4"/>
    <row r="449" ht="18" customHeight="1" x14ac:dyDescent="0.4"/>
    <row r="450" ht="18" customHeight="1" x14ac:dyDescent="0.4"/>
    <row r="451" ht="18" customHeight="1" x14ac:dyDescent="0.4"/>
    <row r="452" ht="18" customHeight="1" x14ac:dyDescent="0.4"/>
    <row r="453" ht="18" customHeight="1" x14ac:dyDescent="0.4"/>
    <row r="454" ht="18" customHeight="1" x14ac:dyDescent="0.4"/>
    <row r="455" ht="18" customHeight="1" x14ac:dyDescent="0.4"/>
    <row r="456" ht="18" customHeight="1" x14ac:dyDescent="0.4"/>
    <row r="457" ht="18" customHeight="1" x14ac:dyDescent="0.4"/>
    <row r="458" ht="18" customHeight="1" x14ac:dyDescent="0.4"/>
    <row r="459" ht="18" customHeight="1" x14ac:dyDescent="0.4"/>
    <row r="460" ht="18" customHeight="1" x14ac:dyDescent="0.4"/>
    <row r="461" ht="18" customHeight="1" x14ac:dyDescent="0.4"/>
    <row r="462" ht="18" customHeight="1" x14ac:dyDescent="0.4"/>
    <row r="463" ht="18" customHeight="1" x14ac:dyDescent="0.4"/>
    <row r="464" ht="18" customHeight="1" x14ac:dyDescent="0.4"/>
    <row r="465" ht="18" customHeight="1" x14ac:dyDescent="0.4"/>
    <row r="466" ht="18" customHeight="1" x14ac:dyDescent="0.4"/>
    <row r="467" ht="18" customHeight="1" x14ac:dyDescent="0.4"/>
    <row r="468" ht="18" customHeight="1" x14ac:dyDescent="0.4"/>
    <row r="469" ht="18" customHeight="1" x14ac:dyDescent="0.4"/>
    <row r="470" ht="18" customHeight="1" x14ac:dyDescent="0.4"/>
    <row r="471" ht="18" customHeight="1" x14ac:dyDescent="0.4"/>
    <row r="472" ht="18" customHeight="1" x14ac:dyDescent="0.4"/>
    <row r="473" ht="18" customHeight="1" x14ac:dyDescent="0.4"/>
    <row r="474" ht="18" customHeight="1" x14ac:dyDescent="0.4"/>
    <row r="475" ht="18" customHeight="1" x14ac:dyDescent="0.4"/>
    <row r="476" ht="18" customHeight="1" x14ac:dyDescent="0.4"/>
    <row r="477" ht="18" customHeight="1" x14ac:dyDescent="0.4"/>
    <row r="478" ht="18" customHeight="1" x14ac:dyDescent="0.4"/>
    <row r="479" ht="18" customHeight="1" x14ac:dyDescent="0.4"/>
    <row r="480" ht="18" customHeight="1" x14ac:dyDescent="0.4"/>
    <row r="481" ht="18" customHeight="1" x14ac:dyDescent="0.4"/>
    <row r="482" ht="18" customHeight="1" x14ac:dyDescent="0.4"/>
    <row r="483" ht="18" customHeight="1" x14ac:dyDescent="0.4"/>
    <row r="484" ht="18" customHeight="1" x14ac:dyDescent="0.4"/>
    <row r="485" ht="18" customHeight="1" x14ac:dyDescent="0.4"/>
    <row r="486" ht="18" customHeight="1" x14ac:dyDescent="0.4"/>
    <row r="487" ht="18" customHeight="1" x14ac:dyDescent="0.4"/>
    <row r="488" ht="18" customHeight="1" x14ac:dyDescent="0.4"/>
    <row r="489" ht="18" customHeight="1" x14ac:dyDescent="0.4"/>
    <row r="490" ht="18" customHeight="1" x14ac:dyDescent="0.4"/>
    <row r="491" ht="18" customHeight="1" x14ac:dyDescent="0.4"/>
    <row r="492" ht="18" customHeight="1" x14ac:dyDescent="0.4"/>
    <row r="493" ht="18" customHeight="1" x14ac:dyDescent="0.4"/>
    <row r="494" ht="18" customHeight="1" x14ac:dyDescent="0.4"/>
    <row r="495" ht="18" customHeight="1" x14ac:dyDescent="0.4"/>
    <row r="496" ht="18" customHeight="1" x14ac:dyDescent="0.4"/>
    <row r="497" ht="18" customHeight="1" x14ac:dyDescent="0.4"/>
    <row r="498" ht="18" customHeight="1" x14ac:dyDescent="0.4"/>
    <row r="499" ht="18" customHeight="1" x14ac:dyDescent="0.4"/>
    <row r="500" ht="18" customHeight="1" x14ac:dyDescent="0.4"/>
    <row r="501" ht="18" customHeight="1" x14ac:dyDescent="0.4"/>
    <row r="502" ht="18" customHeight="1" x14ac:dyDescent="0.4"/>
    <row r="503" ht="18" customHeight="1" x14ac:dyDescent="0.4"/>
    <row r="504" ht="18" customHeight="1" x14ac:dyDescent="0.4"/>
    <row r="505" ht="18" customHeight="1" x14ac:dyDescent="0.4"/>
    <row r="506" ht="18" customHeight="1" x14ac:dyDescent="0.4"/>
    <row r="507" ht="18" customHeight="1" x14ac:dyDescent="0.4"/>
    <row r="508" ht="18" customHeight="1" x14ac:dyDescent="0.4"/>
    <row r="509" ht="18" customHeight="1" x14ac:dyDescent="0.4"/>
    <row r="510" ht="18" customHeight="1" x14ac:dyDescent="0.4"/>
    <row r="511" ht="18" customHeight="1" x14ac:dyDescent="0.4"/>
    <row r="512" ht="18" customHeight="1" x14ac:dyDescent="0.4"/>
    <row r="513" ht="18" customHeight="1" x14ac:dyDescent="0.4"/>
    <row r="514" ht="18" customHeight="1" x14ac:dyDescent="0.4"/>
    <row r="515" ht="18" customHeight="1" x14ac:dyDescent="0.4"/>
    <row r="516" ht="18" customHeight="1" x14ac:dyDescent="0.4"/>
    <row r="517" ht="18" customHeight="1" x14ac:dyDescent="0.4"/>
    <row r="518" ht="18" customHeight="1" x14ac:dyDescent="0.4"/>
    <row r="519" ht="18" customHeight="1" x14ac:dyDescent="0.4"/>
    <row r="520" ht="18" customHeight="1" x14ac:dyDescent="0.4"/>
    <row r="521" ht="18" customHeight="1" x14ac:dyDescent="0.4"/>
    <row r="522" ht="18" customHeight="1" x14ac:dyDescent="0.4"/>
    <row r="523" ht="18" customHeight="1" x14ac:dyDescent="0.4"/>
    <row r="524" ht="18" customHeight="1" x14ac:dyDescent="0.4"/>
    <row r="525" ht="18" customHeight="1" x14ac:dyDescent="0.4"/>
    <row r="526" ht="18" customHeight="1" x14ac:dyDescent="0.4"/>
    <row r="527" ht="18" customHeight="1" x14ac:dyDescent="0.4"/>
    <row r="528" ht="18" customHeight="1" x14ac:dyDescent="0.4"/>
    <row r="529" ht="18" customHeight="1" x14ac:dyDescent="0.4"/>
    <row r="530" ht="18" customHeight="1" x14ac:dyDescent="0.4"/>
    <row r="531" ht="18" customHeight="1" x14ac:dyDescent="0.4"/>
    <row r="532" ht="18" customHeight="1" x14ac:dyDescent="0.4"/>
    <row r="533" ht="18" customHeight="1" x14ac:dyDescent="0.4"/>
    <row r="534" ht="18" customHeight="1" x14ac:dyDescent="0.4"/>
    <row r="535" ht="18" customHeight="1" x14ac:dyDescent="0.4"/>
    <row r="536" ht="18" customHeight="1" x14ac:dyDescent="0.4"/>
    <row r="537" ht="18" customHeight="1" x14ac:dyDescent="0.4"/>
    <row r="538" ht="18" customHeight="1" x14ac:dyDescent="0.4"/>
    <row r="539" ht="18" customHeight="1" x14ac:dyDescent="0.4"/>
    <row r="540" ht="18" customHeight="1" x14ac:dyDescent="0.4"/>
    <row r="541" ht="18" customHeight="1" x14ac:dyDescent="0.4"/>
    <row r="542" ht="18" customHeight="1" x14ac:dyDescent="0.4"/>
    <row r="543" ht="18" customHeight="1" x14ac:dyDescent="0.4"/>
    <row r="544" ht="18" customHeight="1" x14ac:dyDescent="0.4"/>
    <row r="545" ht="18" customHeight="1" x14ac:dyDescent="0.4"/>
    <row r="546" ht="18" customHeight="1" x14ac:dyDescent="0.4"/>
    <row r="547" ht="18" customHeight="1" x14ac:dyDescent="0.4"/>
    <row r="548" ht="18" customHeight="1" x14ac:dyDescent="0.4"/>
    <row r="549" ht="18" customHeight="1" x14ac:dyDescent="0.4"/>
    <row r="550" ht="18" customHeight="1" x14ac:dyDescent="0.4"/>
    <row r="551" ht="18" customHeight="1" x14ac:dyDescent="0.4"/>
    <row r="552" ht="18" customHeight="1" x14ac:dyDescent="0.4"/>
    <row r="553" ht="18" customHeight="1" x14ac:dyDescent="0.4"/>
    <row r="554" ht="18" customHeight="1" x14ac:dyDescent="0.4"/>
    <row r="555" ht="18" customHeight="1" x14ac:dyDescent="0.4"/>
    <row r="556" ht="18" customHeight="1" x14ac:dyDescent="0.4"/>
    <row r="557" ht="18" customHeight="1" x14ac:dyDescent="0.4"/>
    <row r="558" ht="18" customHeight="1" x14ac:dyDescent="0.4"/>
    <row r="559" ht="18" customHeight="1" x14ac:dyDescent="0.4"/>
    <row r="560" ht="18" customHeight="1" x14ac:dyDescent="0.4"/>
    <row r="561" ht="18" customHeight="1" x14ac:dyDescent="0.4"/>
    <row r="562" ht="18" customHeight="1" x14ac:dyDescent="0.4"/>
    <row r="563" ht="18" customHeight="1" x14ac:dyDescent="0.4"/>
    <row r="564" ht="18" customHeight="1" x14ac:dyDescent="0.4"/>
    <row r="565" ht="18" customHeight="1" x14ac:dyDescent="0.4"/>
    <row r="566" ht="18" customHeight="1" x14ac:dyDescent="0.4"/>
    <row r="567" ht="18" customHeight="1" x14ac:dyDescent="0.4"/>
    <row r="568" ht="18" customHeight="1" x14ac:dyDescent="0.4"/>
    <row r="569" ht="18" customHeight="1" x14ac:dyDescent="0.4"/>
    <row r="570" ht="18" customHeight="1" x14ac:dyDescent="0.4"/>
    <row r="571" ht="18" customHeight="1" x14ac:dyDescent="0.4"/>
    <row r="572" ht="18" customHeight="1" x14ac:dyDescent="0.4"/>
    <row r="573" ht="18" customHeight="1" x14ac:dyDescent="0.4"/>
    <row r="574" ht="18" customHeight="1" x14ac:dyDescent="0.4"/>
    <row r="575" ht="18" customHeight="1" x14ac:dyDescent="0.4"/>
    <row r="576" ht="18" customHeight="1" x14ac:dyDescent="0.4"/>
    <row r="577" ht="18" customHeight="1" x14ac:dyDescent="0.4"/>
    <row r="578" ht="18" customHeight="1" x14ac:dyDescent="0.4"/>
    <row r="579" ht="18" customHeight="1" x14ac:dyDescent="0.4"/>
    <row r="580" ht="18" customHeight="1" x14ac:dyDescent="0.4"/>
    <row r="581" ht="18" customHeight="1" x14ac:dyDescent="0.4"/>
    <row r="582" ht="18" customHeight="1" x14ac:dyDescent="0.4"/>
    <row r="583" ht="18" customHeight="1" x14ac:dyDescent="0.4"/>
    <row r="584" ht="18" customHeight="1" x14ac:dyDescent="0.4"/>
    <row r="585" ht="18" customHeight="1" x14ac:dyDescent="0.4"/>
    <row r="586" ht="18" customHeight="1" x14ac:dyDescent="0.4"/>
    <row r="587" ht="18" customHeight="1" x14ac:dyDescent="0.4"/>
    <row r="588" ht="18" customHeight="1" x14ac:dyDescent="0.4"/>
    <row r="589" ht="18" customHeight="1" x14ac:dyDescent="0.4"/>
    <row r="590" ht="18" customHeight="1" x14ac:dyDescent="0.4"/>
    <row r="591" ht="18" customHeight="1" x14ac:dyDescent="0.4"/>
    <row r="592" ht="18" customHeight="1" x14ac:dyDescent="0.4"/>
    <row r="593" ht="18" customHeight="1" x14ac:dyDescent="0.4"/>
    <row r="594" ht="18" customHeight="1" x14ac:dyDescent="0.4"/>
    <row r="595" ht="18" customHeight="1" x14ac:dyDescent="0.4"/>
    <row r="596" ht="18" customHeight="1" x14ac:dyDescent="0.4"/>
    <row r="597" ht="18" customHeight="1" x14ac:dyDescent="0.4"/>
    <row r="598" ht="18" customHeight="1" x14ac:dyDescent="0.4"/>
    <row r="599" ht="18" customHeight="1" x14ac:dyDescent="0.4"/>
    <row r="600" ht="18" customHeight="1" x14ac:dyDescent="0.4"/>
    <row r="601" ht="18" customHeight="1" x14ac:dyDescent="0.4"/>
    <row r="602" ht="18" customHeight="1" x14ac:dyDescent="0.4"/>
    <row r="603" ht="18" customHeight="1" x14ac:dyDescent="0.4"/>
    <row r="604" ht="18" customHeight="1" x14ac:dyDescent="0.4"/>
    <row r="605" ht="18" customHeight="1" x14ac:dyDescent="0.4"/>
    <row r="606" ht="18" customHeight="1" x14ac:dyDescent="0.4"/>
    <row r="607" ht="18" customHeight="1" x14ac:dyDescent="0.4"/>
    <row r="608" ht="18" customHeight="1" x14ac:dyDescent="0.4"/>
    <row r="609" ht="18" customHeight="1" x14ac:dyDescent="0.4"/>
    <row r="610" ht="18" customHeight="1" x14ac:dyDescent="0.4"/>
    <row r="611" ht="18" customHeight="1" x14ac:dyDescent="0.4"/>
    <row r="612" ht="18" customHeight="1" x14ac:dyDescent="0.4"/>
    <row r="613" ht="18" customHeight="1" x14ac:dyDescent="0.4"/>
    <row r="614" ht="18" customHeight="1" x14ac:dyDescent="0.4"/>
    <row r="615" ht="18" customHeight="1" x14ac:dyDescent="0.4"/>
    <row r="616" ht="18" customHeight="1" x14ac:dyDescent="0.4"/>
    <row r="617" ht="18" customHeight="1" x14ac:dyDescent="0.4"/>
    <row r="618" ht="18" customHeight="1" x14ac:dyDescent="0.4"/>
    <row r="619" ht="18" customHeight="1" x14ac:dyDescent="0.4"/>
    <row r="620" ht="18" customHeight="1" x14ac:dyDescent="0.4"/>
    <row r="621" ht="18" customHeight="1" x14ac:dyDescent="0.4"/>
    <row r="622" ht="18" customHeight="1" x14ac:dyDescent="0.4"/>
    <row r="623" ht="18" customHeight="1" x14ac:dyDescent="0.4"/>
    <row r="624" ht="18" customHeight="1" x14ac:dyDescent="0.4"/>
    <row r="625" ht="18" customHeight="1" x14ac:dyDescent="0.4"/>
    <row r="626" ht="18" customHeight="1" x14ac:dyDescent="0.4"/>
    <row r="627" ht="18" customHeight="1" x14ac:dyDescent="0.4"/>
    <row r="628" ht="18" customHeight="1" x14ac:dyDescent="0.4"/>
    <row r="629" ht="18" customHeight="1" x14ac:dyDescent="0.4"/>
    <row r="630" ht="18" customHeight="1" x14ac:dyDescent="0.4"/>
    <row r="631" ht="18" customHeight="1" x14ac:dyDescent="0.4"/>
    <row r="632" ht="18" customHeight="1" x14ac:dyDescent="0.4"/>
    <row r="633" ht="18" customHeight="1" x14ac:dyDescent="0.4"/>
    <row r="634" ht="18" customHeight="1" x14ac:dyDescent="0.4"/>
    <row r="635" ht="18" customHeight="1" x14ac:dyDescent="0.4"/>
    <row r="636" ht="18" customHeight="1" x14ac:dyDescent="0.4"/>
    <row r="637" ht="18" customHeight="1" x14ac:dyDescent="0.4"/>
    <row r="638" ht="18" customHeight="1" x14ac:dyDescent="0.4"/>
    <row r="639" ht="18" customHeight="1" x14ac:dyDescent="0.4"/>
    <row r="640" ht="18" customHeight="1" x14ac:dyDescent="0.4"/>
    <row r="641" ht="18" customHeight="1" x14ac:dyDescent="0.4"/>
    <row r="642" ht="18" customHeight="1" x14ac:dyDescent="0.4"/>
    <row r="643" ht="18" customHeight="1" x14ac:dyDescent="0.4"/>
    <row r="644" ht="18" customHeight="1" x14ac:dyDescent="0.4"/>
    <row r="645" ht="18" customHeight="1" x14ac:dyDescent="0.4"/>
    <row r="646" ht="18" customHeight="1" x14ac:dyDescent="0.4"/>
    <row r="647" ht="18" customHeight="1" x14ac:dyDescent="0.4"/>
    <row r="648" ht="18" customHeight="1" x14ac:dyDescent="0.4"/>
    <row r="649" ht="18" customHeight="1" x14ac:dyDescent="0.4"/>
    <row r="650" ht="18" customHeight="1" x14ac:dyDescent="0.4"/>
    <row r="651" ht="18" customHeight="1" x14ac:dyDescent="0.4"/>
    <row r="652" ht="18" customHeight="1" x14ac:dyDescent="0.4"/>
    <row r="653" ht="18" customHeight="1" x14ac:dyDescent="0.4"/>
    <row r="654" ht="18" customHeight="1" x14ac:dyDescent="0.4"/>
    <row r="655" ht="18" customHeight="1" x14ac:dyDescent="0.4"/>
    <row r="656" ht="18" customHeight="1" x14ac:dyDescent="0.4"/>
    <row r="657" ht="18" customHeight="1" x14ac:dyDescent="0.4"/>
    <row r="658" ht="18" customHeight="1" x14ac:dyDescent="0.4"/>
    <row r="659" ht="18" customHeight="1" x14ac:dyDescent="0.4"/>
    <row r="660" ht="18" customHeight="1" x14ac:dyDescent="0.4"/>
    <row r="661" ht="18" customHeight="1" x14ac:dyDescent="0.4"/>
    <row r="662" ht="18" customHeight="1" x14ac:dyDescent="0.4"/>
    <row r="663" ht="18" customHeight="1" x14ac:dyDescent="0.4"/>
    <row r="664" ht="18" customHeight="1" x14ac:dyDescent="0.4"/>
    <row r="665" ht="18" customHeight="1" x14ac:dyDescent="0.4"/>
    <row r="666" ht="18" customHeight="1" x14ac:dyDescent="0.4"/>
    <row r="667" ht="18" customHeight="1" x14ac:dyDescent="0.4"/>
    <row r="668" ht="18" customHeight="1" x14ac:dyDescent="0.4"/>
    <row r="669" ht="18" customHeight="1" x14ac:dyDescent="0.4"/>
    <row r="670" ht="18" customHeight="1" x14ac:dyDescent="0.4"/>
    <row r="671" ht="18" customHeight="1" x14ac:dyDescent="0.4"/>
    <row r="672" ht="18" customHeight="1" x14ac:dyDescent="0.4"/>
    <row r="673" ht="18" customHeight="1" x14ac:dyDescent="0.4"/>
    <row r="674" ht="18" customHeight="1" x14ac:dyDescent="0.4"/>
    <row r="675" ht="18" customHeight="1" x14ac:dyDescent="0.4"/>
    <row r="676" ht="18" customHeight="1" x14ac:dyDescent="0.4"/>
    <row r="677" ht="18" customHeight="1" x14ac:dyDescent="0.4"/>
    <row r="678" ht="18" customHeight="1" x14ac:dyDescent="0.4"/>
    <row r="679" ht="18" customHeight="1" x14ac:dyDescent="0.4"/>
    <row r="680" ht="18" customHeight="1" x14ac:dyDescent="0.4"/>
    <row r="681" ht="18" customHeight="1" x14ac:dyDescent="0.4"/>
    <row r="682" ht="18" customHeight="1" x14ac:dyDescent="0.4"/>
    <row r="683" ht="18" customHeight="1" x14ac:dyDescent="0.4"/>
    <row r="684" ht="18" customHeight="1" x14ac:dyDescent="0.4"/>
    <row r="685" ht="18" customHeight="1" x14ac:dyDescent="0.4"/>
    <row r="686" ht="18" customHeight="1" x14ac:dyDescent="0.4"/>
    <row r="687" ht="18" customHeight="1" x14ac:dyDescent="0.4"/>
    <row r="688" ht="18" customHeight="1" x14ac:dyDescent="0.4"/>
    <row r="689" ht="18" customHeight="1" x14ac:dyDescent="0.4"/>
    <row r="690" ht="18" customHeight="1" x14ac:dyDescent="0.4"/>
    <row r="691" ht="18" customHeight="1" x14ac:dyDescent="0.4"/>
    <row r="692" ht="18" customHeight="1" x14ac:dyDescent="0.4"/>
    <row r="693" ht="18" customHeight="1" x14ac:dyDescent="0.4"/>
    <row r="694" ht="18" customHeight="1" x14ac:dyDescent="0.4"/>
    <row r="695" ht="18" customHeight="1" x14ac:dyDescent="0.4"/>
    <row r="696" ht="18" customHeight="1" x14ac:dyDescent="0.4"/>
    <row r="697" ht="18" customHeight="1" x14ac:dyDescent="0.4"/>
    <row r="698" ht="18" customHeight="1" x14ac:dyDescent="0.4"/>
    <row r="699" ht="18" customHeight="1" x14ac:dyDescent="0.4"/>
    <row r="700" ht="18" customHeight="1" x14ac:dyDescent="0.4"/>
    <row r="701" ht="18" customHeight="1" x14ac:dyDescent="0.4"/>
    <row r="702" ht="18" customHeight="1" x14ac:dyDescent="0.4"/>
    <row r="703" ht="18" customHeight="1" x14ac:dyDescent="0.4"/>
    <row r="704" ht="18" customHeight="1" x14ac:dyDescent="0.4"/>
    <row r="705" ht="18" customHeight="1" x14ac:dyDescent="0.4"/>
    <row r="706" ht="18" customHeight="1" x14ac:dyDescent="0.4"/>
    <row r="707" ht="18" customHeight="1" x14ac:dyDescent="0.4"/>
    <row r="708" ht="18" customHeight="1" x14ac:dyDescent="0.4"/>
    <row r="709" ht="18" customHeight="1" x14ac:dyDescent="0.4"/>
    <row r="710" ht="18" customHeight="1" x14ac:dyDescent="0.4"/>
    <row r="711" ht="18" customHeight="1" x14ac:dyDescent="0.4"/>
    <row r="712" ht="18" customHeight="1" x14ac:dyDescent="0.4"/>
    <row r="713" ht="18" customHeight="1" x14ac:dyDescent="0.4"/>
    <row r="714" ht="18" customHeight="1" x14ac:dyDescent="0.4"/>
    <row r="715" ht="18" customHeight="1" x14ac:dyDescent="0.4"/>
    <row r="716" ht="18" customHeight="1" x14ac:dyDescent="0.4"/>
    <row r="717" ht="18" customHeight="1" x14ac:dyDescent="0.4"/>
    <row r="718" ht="18" customHeight="1" x14ac:dyDescent="0.4"/>
    <row r="719" ht="18" customHeight="1" x14ac:dyDescent="0.4"/>
    <row r="720" ht="18" customHeight="1" x14ac:dyDescent="0.4"/>
    <row r="721" ht="18" customHeight="1" x14ac:dyDescent="0.4"/>
    <row r="722" ht="18" customHeight="1" x14ac:dyDescent="0.4"/>
    <row r="723" ht="18" customHeight="1" x14ac:dyDescent="0.4"/>
    <row r="724" ht="18" customHeight="1" x14ac:dyDescent="0.4"/>
    <row r="725" ht="18" customHeight="1" x14ac:dyDescent="0.4"/>
    <row r="726" ht="18" customHeight="1" x14ac:dyDescent="0.4"/>
    <row r="727" ht="18" customHeight="1" x14ac:dyDescent="0.4"/>
    <row r="728" ht="18" customHeight="1" x14ac:dyDescent="0.4"/>
    <row r="729" ht="18" customHeight="1" x14ac:dyDescent="0.4"/>
    <row r="730" ht="18" customHeight="1" x14ac:dyDescent="0.4"/>
    <row r="731" ht="18" customHeight="1" x14ac:dyDescent="0.4"/>
    <row r="732" ht="18" customHeight="1" x14ac:dyDescent="0.4"/>
    <row r="733" ht="18" customHeight="1" x14ac:dyDescent="0.4"/>
    <row r="734" ht="18" customHeight="1" x14ac:dyDescent="0.4"/>
    <row r="735" ht="18" customHeight="1" x14ac:dyDescent="0.4"/>
    <row r="736" ht="18" customHeight="1" x14ac:dyDescent="0.4"/>
    <row r="737" ht="18" customHeight="1" x14ac:dyDescent="0.4"/>
    <row r="738" ht="18" customHeight="1" x14ac:dyDescent="0.4"/>
    <row r="739" ht="18" customHeight="1" x14ac:dyDescent="0.4"/>
    <row r="740" ht="18" customHeight="1" x14ac:dyDescent="0.4"/>
    <row r="741" ht="18" customHeight="1" x14ac:dyDescent="0.4"/>
    <row r="742" ht="18" customHeight="1" x14ac:dyDescent="0.4"/>
    <row r="743" ht="18" customHeight="1" x14ac:dyDescent="0.4"/>
    <row r="744" ht="18" customHeight="1" x14ac:dyDescent="0.4"/>
    <row r="745" ht="18" customHeight="1" x14ac:dyDescent="0.4"/>
    <row r="746" ht="18" customHeight="1" x14ac:dyDescent="0.4"/>
    <row r="747" ht="18" customHeight="1" x14ac:dyDescent="0.4"/>
    <row r="748" ht="18" customHeight="1" x14ac:dyDescent="0.4"/>
    <row r="749" ht="18" customHeight="1" x14ac:dyDescent="0.4"/>
    <row r="750" ht="18" customHeight="1" x14ac:dyDescent="0.4"/>
    <row r="751" ht="18" customHeight="1" x14ac:dyDescent="0.4"/>
    <row r="752" ht="18" customHeight="1" x14ac:dyDescent="0.4"/>
    <row r="753" ht="18" customHeight="1" x14ac:dyDescent="0.4"/>
    <row r="754" ht="18" customHeight="1" x14ac:dyDescent="0.4"/>
    <row r="755" ht="18" customHeight="1" x14ac:dyDescent="0.4"/>
    <row r="756" ht="18" customHeight="1" x14ac:dyDescent="0.4"/>
    <row r="757" ht="18" customHeight="1" x14ac:dyDescent="0.4"/>
    <row r="758" ht="18" customHeight="1" x14ac:dyDescent="0.4"/>
    <row r="759" ht="18" customHeight="1" x14ac:dyDescent="0.4"/>
    <row r="760" ht="18" customHeight="1" x14ac:dyDescent="0.4"/>
    <row r="761" ht="18" customHeight="1" x14ac:dyDescent="0.4"/>
    <row r="762" ht="18" customHeight="1" x14ac:dyDescent="0.4"/>
    <row r="763" ht="18" customHeight="1" x14ac:dyDescent="0.4"/>
    <row r="764" ht="18" customHeight="1" x14ac:dyDescent="0.4"/>
    <row r="765" ht="18" customHeight="1" x14ac:dyDescent="0.4"/>
    <row r="766" ht="18" customHeight="1" x14ac:dyDescent="0.4"/>
    <row r="767" ht="18" customHeight="1" x14ac:dyDescent="0.4"/>
    <row r="768" ht="18" customHeight="1" x14ac:dyDescent="0.4"/>
    <row r="769" ht="18" customHeight="1" x14ac:dyDescent="0.4"/>
    <row r="770" ht="18" customHeight="1" x14ac:dyDescent="0.4"/>
    <row r="771" ht="18" customHeight="1" x14ac:dyDescent="0.4"/>
    <row r="772" ht="18" customHeight="1" x14ac:dyDescent="0.4"/>
    <row r="773" ht="18" customHeight="1" x14ac:dyDescent="0.4"/>
    <row r="774" ht="18" customHeight="1" x14ac:dyDescent="0.4"/>
    <row r="775" ht="18" customHeight="1" x14ac:dyDescent="0.4"/>
    <row r="776" ht="18" customHeight="1" x14ac:dyDescent="0.4"/>
    <row r="777" ht="18" customHeight="1" x14ac:dyDescent="0.4"/>
    <row r="778" ht="18" customHeight="1" x14ac:dyDescent="0.4"/>
    <row r="779" ht="18" customHeight="1" x14ac:dyDescent="0.4"/>
    <row r="780" ht="18" customHeight="1" x14ac:dyDescent="0.4"/>
    <row r="781" ht="18" customHeight="1" x14ac:dyDescent="0.4"/>
    <row r="782" ht="18" customHeight="1" x14ac:dyDescent="0.4"/>
    <row r="783" ht="18" customHeight="1" x14ac:dyDescent="0.4"/>
    <row r="784" ht="18" customHeight="1" x14ac:dyDescent="0.4"/>
    <row r="785" ht="18" customHeight="1" x14ac:dyDescent="0.4"/>
    <row r="786" ht="18" customHeight="1" x14ac:dyDescent="0.4"/>
    <row r="787" ht="18" customHeight="1" x14ac:dyDescent="0.4"/>
    <row r="788" ht="18" customHeight="1" x14ac:dyDescent="0.4"/>
    <row r="789" ht="18" customHeight="1" x14ac:dyDescent="0.4"/>
    <row r="790" ht="18" customHeight="1" x14ac:dyDescent="0.4"/>
    <row r="791" ht="18" customHeight="1" x14ac:dyDescent="0.4"/>
    <row r="792" ht="18" customHeight="1" x14ac:dyDescent="0.4"/>
    <row r="793" ht="18" customHeight="1" x14ac:dyDescent="0.4"/>
    <row r="794" ht="18" customHeight="1" x14ac:dyDescent="0.4"/>
    <row r="795" ht="18" customHeight="1" x14ac:dyDescent="0.4"/>
    <row r="796" ht="18" customHeight="1" x14ac:dyDescent="0.4"/>
    <row r="797" ht="18" customHeight="1" x14ac:dyDescent="0.4"/>
    <row r="798" ht="18" customHeight="1" x14ac:dyDescent="0.4"/>
    <row r="799" ht="18" customHeight="1" x14ac:dyDescent="0.4"/>
    <row r="800" ht="18" customHeight="1" x14ac:dyDescent="0.4"/>
    <row r="801" ht="18" customHeight="1" x14ac:dyDescent="0.4"/>
    <row r="802" ht="18" customHeight="1" x14ac:dyDescent="0.4"/>
    <row r="803" ht="18" customHeight="1" x14ac:dyDescent="0.4"/>
    <row r="804" ht="18" customHeight="1" x14ac:dyDescent="0.4"/>
    <row r="805" ht="18" customHeight="1" x14ac:dyDescent="0.4"/>
    <row r="806" ht="18" customHeight="1" x14ac:dyDescent="0.4"/>
    <row r="807" ht="18" customHeight="1" x14ac:dyDescent="0.4"/>
    <row r="808" ht="18" customHeight="1" x14ac:dyDescent="0.4"/>
    <row r="809" ht="18" customHeight="1" x14ac:dyDescent="0.4"/>
    <row r="810" ht="18" customHeight="1" x14ac:dyDescent="0.4"/>
    <row r="811" ht="18" customHeight="1" x14ac:dyDescent="0.4"/>
    <row r="812" ht="18" customHeight="1" x14ac:dyDescent="0.4"/>
    <row r="813" ht="18" customHeight="1" x14ac:dyDescent="0.4"/>
    <row r="814" ht="18" customHeight="1" x14ac:dyDescent="0.4"/>
    <row r="815" ht="18" customHeight="1" x14ac:dyDescent="0.4"/>
    <row r="816" ht="18" customHeight="1" x14ac:dyDescent="0.4"/>
    <row r="817" ht="18" customHeight="1" x14ac:dyDescent="0.4"/>
    <row r="818" ht="18" customHeight="1" x14ac:dyDescent="0.4"/>
    <row r="819" ht="18" customHeight="1" x14ac:dyDescent="0.4"/>
    <row r="820" ht="18" customHeight="1" x14ac:dyDescent="0.4"/>
    <row r="821" ht="18" customHeight="1" x14ac:dyDescent="0.4"/>
    <row r="822" ht="18" customHeight="1" x14ac:dyDescent="0.4"/>
    <row r="823" ht="18" customHeight="1" x14ac:dyDescent="0.4"/>
    <row r="824" ht="18" customHeight="1" x14ac:dyDescent="0.4"/>
    <row r="825" ht="18" customHeight="1" x14ac:dyDescent="0.4"/>
    <row r="826" ht="18" customHeight="1" x14ac:dyDescent="0.4"/>
    <row r="827" ht="18" customHeight="1" x14ac:dyDescent="0.4"/>
    <row r="828" ht="18" customHeight="1" x14ac:dyDescent="0.4"/>
    <row r="829" ht="18" customHeight="1" x14ac:dyDescent="0.4"/>
    <row r="830" ht="18" customHeight="1" x14ac:dyDescent="0.4"/>
    <row r="831" ht="18" customHeight="1" x14ac:dyDescent="0.4"/>
    <row r="832" ht="18" customHeight="1" x14ac:dyDescent="0.4"/>
    <row r="833" ht="18" customHeight="1" x14ac:dyDescent="0.4"/>
    <row r="834" ht="18" customHeight="1" x14ac:dyDescent="0.4"/>
    <row r="835" ht="18" customHeight="1" x14ac:dyDescent="0.4"/>
    <row r="836" ht="18" customHeight="1" x14ac:dyDescent="0.4"/>
    <row r="837" ht="18" customHeight="1" x14ac:dyDescent="0.4"/>
    <row r="838" ht="18" customHeight="1" x14ac:dyDescent="0.4"/>
    <row r="839" ht="18" customHeight="1" x14ac:dyDescent="0.4"/>
    <row r="840" ht="18" customHeight="1" x14ac:dyDescent="0.4"/>
    <row r="841" ht="18" customHeight="1" x14ac:dyDescent="0.4"/>
    <row r="842" ht="18" customHeight="1" x14ac:dyDescent="0.4"/>
    <row r="843" ht="18" customHeight="1" x14ac:dyDescent="0.4"/>
    <row r="844" ht="18" customHeight="1" x14ac:dyDescent="0.4"/>
    <row r="845" ht="18" customHeight="1" x14ac:dyDescent="0.4"/>
    <row r="846" ht="18" customHeight="1" x14ac:dyDescent="0.4"/>
    <row r="847" ht="18" customHeight="1" x14ac:dyDescent="0.4"/>
    <row r="848" ht="18" customHeight="1" x14ac:dyDescent="0.4"/>
    <row r="849" ht="18" customHeight="1" x14ac:dyDescent="0.4"/>
    <row r="850" ht="18" customHeight="1" x14ac:dyDescent="0.4"/>
    <row r="851" ht="18" customHeight="1" x14ac:dyDescent="0.4"/>
    <row r="852" ht="18" customHeight="1" x14ac:dyDescent="0.4"/>
    <row r="853" ht="18" customHeight="1" x14ac:dyDescent="0.4"/>
    <row r="854" ht="18" customHeight="1" x14ac:dyDescent="0.4"/>
    <row r="855" ht="18" customHeight="1" x14ac:dyDescent="0.4"/>
    <row r="856" ht="18" customHeight="1" x14ac:dyDescent="0.4"/>
    <row r="857" ht="18" customHeight="1" x14ac:dyDescent="0.4"/>
    <row r="858" ht="18" customHeight="1" x14ac:dyDescent="0.4"/>
    <row r="859" ht="18" customHeight="1" x14ac:dyDescent="0.4"/>
    <row r="860" ht="18" customHeight="1" x14ac:dyDescent="0.4"/>
    <row r="861" ht="18" customHeight="1" x14ac:dyDescent="0.4"/>
    <row r="862" ht="18" customHeight="1" x14ac:dyDescent="0.4"/>
    <row r="863" ht="18" customHeight="1" x14ac:dyDescent="0.4"/>
    <row r="864" ht="18" customHeight="1" x14ac:dyDescent="0.4"/>
    <row r="865" ht="18" customHeight="1" x14ac:dyDescent="0.4"/>
    <row r="866" ht="18" customHeight="1" x14ac:dyDescent="0.4"/>
    <row r="867" ht="18" customHeight="1" x14ac:dyDescent="0.4"/>
    <row r="868" ht="18" customHeight="1" x14ac:dyDescent="0.4"/>
    <row r="869" ht="18" customHeight="1" x14ac:dyDescent="0.4"/>
    <row r="870" ht="18" customHeight="1" x14ac:dyDescent="0.4"/>
    <row r="871" ht="18" customHeight="1" x14ac:dyDescent="0.4"/>
    <row r="872" ht="18" customHeight="1" x14ac:dyDescent="0.4"/>
    <row r="873" ht="18" customHeight="1" x14ac:dyDescent="0.4"/>
    <row r="874" ht="18" customHeight="1" x14ac:dyDescent="0.4"/>
    <row r="875" ht="18" customHeight="1" x14ac:dyDescent="0.4"/>
    <row r="876" ht="18" customHeight="1" x14ac:dyDescent="0.4"/>
    <row r="877" ht="18" customHeight="1" x14ac:dyDescent="0.4"/>
    <row r="878" ht="18" customHeight="1" x14ac:dyDescent="0.4"/>
  </sheetData>
  <mergeCells count="45">
    <mergeCell ref="B10:R10"/>
    <mergeCell ref="S10:AE10"/>
    <mergeCell ref="AF10:AH10"/>
    <mergeCell ref="B13:R13"/>
    <mergeCell ref="C14:R15"/>
    <mergeCell ref="S13:AE13"/>
    <mergeCell ref="AF13:AH13"/>
    <mergeCell ref="S14:AE15"/>
    <mergeCell ref="AF14:AH15"/>
    <mergeCell ref="A4:AI4"/>
    <mergeCell ref="U6:AH6"/>
    <mergeCell ref="B9:R9"/>
    <mergeCell ref="S9:T9"/>
    <mergeCell ref="W9:X9"/>
    <mergeCell ref="Z9:AA9"/>
    <mergeCell ref="AB9:AC9"/>
    <mergeCell ref="AF9:AG9"/>
    <mergeCell ref="S16:AE17"/>
    <mergeCell ref="AF16:AH17"/>
    <mergeCell ref="B22:AA22"/>
    <mergeCell ref="AB22:AH22"/>
    <mergeCell ref="B18:R18"/>
    <mergeCell ref="S18:AE18"/>
    <mergeCell ref="AF18:AH18"/>
    <mergeCell ref="B21:AA21"/>
    <mergeCell ref="AB21:AH21"/>
    <mergeCell ref="B16:R17"/>
    <mergeCell ref="O30:T30"/>
    <mergeCell ref="U30:AH30"/>
    <mergeCell ref="O31:T31"/>
    <mergeCell ref="U31:AH31"/>
    <mergeCell ref="B23:AA23"/>
    <mergeCell ref="AB23:AH23"/>
    <mergeCell ref="B24:AA24"/>
    <mergeCell ref="AB24:AH24"/>
    <mergeCell ref="X28:AA28"/>
    <mergeCell ref="AC28:AD28"/>
    <mergeCell ref="AF28:AG28"/>
    <mergeCell ref="AJ20:AJ22"/>
    <mergeCell ref="AJ23:AJ24"/>
    <mergeCell ref="AJ27:AJ29"/>
    <mergeCell ref="AJ3:AJ5"/>
    <mergeCell ref="AJ6:AJ11"/>
    <mergeCell ref="AJ12:AJ16"/>
    <mergeCell ref="AJ17:AJ19"/>
  </mergeCells>
  <phoneticPr fontId="7"/>
  <conditionalFormatting sqref="U6:AH6 W9:X9 AD9 AF9:AG9 X28:AA28 AC28:AD28 AF28:AG28 U30:AH31 AB23:AH24 U9">
    <cfRule type="containsBlanks" dxfId="3" priority="1">
      <formula>LEN(TRIM(U6))=0</formula>
    </cfRule>
  </conditionalFormatting>
  <dataValidations count="2">
    <dataValidation type="list" allowBlank="1" showInputMessage="1" showErrorMessage="1" sqref="AB24:AH24">
      <formula1>"維持する, 維持しない"</formula1>
    </dataValidation>
    <dataValidation type="list" allowBlank="1" showInputMessage="1" showErrorMessage="1" sqref="AB23:AH23">
      <formula1>"周知している, 周知していない"</formula1>
    </dataValidation>
  </dataValidations>
  <printOptions horizontalCentered="1"/>
  <pageMargins left="0.19685039370078741" right="0.19685039370078741" top="0.39370078740157483" bottom="0.39370078740157483" header="0.31496062992125984" footer="0.31496062992125984"/>
  <pageSetup paperSize="9" scale="81"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845"/>
  <sheetViews>
    <sheetView showGridLines="0" view="pageBreakPreview" topLeftCell="A7" zoomScaleNormal="100" zoomScaleSheetLayoutView="100" workbookViewId="0">
      <selection activeCell="M12" sqref="M12:M13"/>
    </sheetView>
  </sheetViews>
  <sheetFormatPr defaultRowHeight="13.5" x14ac:dyDescent="0.4"/>
  <cols>
    <col min="1" max="1" width="1.75" style="52" customWidth="1"/>
    <col min="2" max="2" width="5.125" style="52" customWidth="1"/>
    <col min="3" max="3" width="16.875" style="52" customWidth="1"/>
    <col min="4" max="5" width="12.5" style="52" customWidth="1"/>
    <col min="6" max="6" width="10.625" style="52" customWidth="1"/>
    <col min="7" max="7" width="3.75" style="52" customWidth="1"/>
    <col min="8" max="8" width="10.625" style="52" customWidth="1"/>
    <col min="9" max="9" width="3.75" style="52" customWidth="1"/>
    <col min="10" max="10" width="10.625" style="52" customWidth="1"/>
    <col min="11" max="11" width="3.75" style="52" customWidth="1"/>
    <col min="12" max="12" width="1.875" style="52" customWidth="1"/>
    <col min="13" max="13" width="21.375" style="484" customWidth="1"/>
    <col min="14" max="83" width="3.625" style="52" customWidth="1"/>
    <col min="84" max="697" width="2.625" style="52" customWidth="1"/>
    <col min="698" max="16384" width="9" style="52"/>
  </cols>
  <sheetData>
    <row r="1" spans="1:13" s="326" customFormat="1" ht="45" customHeight="1" x14ac:dyDescent="0.4">
      <c r="A1" s="325" t="s">
        <v>534</v>
      </c>
    </row>
    <row r="2" spans="1:13" ht="18" customHeight="1" x14ac:dyDescent="0.4">
      <c r="A2" s="540"/>
      <c r="B2" s="541"/>
      <c r="C2" s="541"/>
      <c r="D2" s="541"/>
      <c r="E2" s="541"/>
      <c r="F2" s="541"/>
      <c r="G2" s="541"/>
      <c r="H2" s="541"/>
      <c r="I2" s="541"/>
      <c r="J2" s="541"/>
      <c r="K2" s="542" t="s">
        <v>355</v>
      </c>
      <c r="L2" s="543"/>
    </row>
    <row r="3" spans="1:13" ht="18" customHeight="1" x14ac:dyDescent="0.4">
      <c r="A3" s="544"/>
      <c r="B3" s="545"/>
      <c r="C3" s="545"/>
      <c r="D3" s="545"/>
      <c r="E3" s="545"/>
      <c r="F3" s="545"/>
      <c r="G3" s="545"/>
      <c r="H3" s="545"/>
      <c r="I3" s="545"/>
      <c r="J3" s="545"/>
      <c r="K3" s="545"/>
      <c r="L3" s="546"/>
      <c r="M3" s="933" t="s">
        <v>535</v>
      </c>
    </row>
    <row r="4" spans="1:13" ht="30" customHeight="1" x14ac:dyDescent="0.4">
      <c r="A4" s="1053" t="s">
        <v>319</v>
      </c>
      <c r="B4" s="1054"/>
      <c r="C4" s="1054"/>
      <c r="D4" s="1054"/>
      <c r="E4" s="1054"/>
      <c r="F4" s="1054"/>
      <c r="G4" s="1054"/>
      <c r="H4" s="1054"/>
      <c r="I4" s="1054"/>
      <c r="J4" s="1054"/>
      <c r="K4" s="1054"/>
      <c r="L4" s="1055"/>
      <c r="M4" s="933"/>
    </row>
    <row r="5" spans="1:13" ht="18" customHeight="1" x14ac:dyDescent="0.4">
      <c r="A5" s="1053"/>
      <c r="B5" s="1054"/>
      <c r="C5" s="1054"/>
      <c r="D5" s="1054"/>
      <c r="E5" s="1054"/>
      <c r="F5" s="1054"/>
      <c r="G5" s="1054"/>
      <c r="H5" s="1054"/>
      <c r="I5" s="1054"/>
      <c r="J5" s="1054"/>
      <c r="K5" s="1054"/>
      <c r="L5" s="1055"/>
      <c r="M5" s="933"/>
    </row>
    <row r="6" spans="1:13" ht="26.25" customHeight="1" x14ac:dyDescent="0.4">
      <c r="A6" s="544"/>
      <c r="B6" s="545"/>
      <c r="C6" s="545"/>
      <c r="D6" s="547"/>
      <c r="E6" s="547" t="s">
        <v>6</v>
      </c>
      <c r="F6" s="1056" t="s">
        <v>516</v>
      </c>
      <c r="G6" s="1056"/>
      <c r="H6" s="1056"/>
      <c r="I6" s="1056"/>
      <c r="J6" s="1056"/>
      <c r="K6" s="1056"/>
      <c r="L6" s="546"/>
      <c r="M6" s="933" t="s">
        <v>536</v>
      </c>
    </row>
    <row r="7" spans="1:13" ht="30" customHeight="1" thickBot="1" x14ac:dyDescent="0.45">
      <c r="A7" s="544"/>
      <c r="B7" s="386"/>
      <c r="C7" s="386"/>
      <c r="D7" s="386"/>
      <c r="E7" s="386"/>
      <c r="F7" s="545"/>
      <c r="G7" s="545"/>
      <c r="H7" s="545"/>
      <c r="I7" s="545"/>
      <c r="J7" s="545"/>
      <c r="K7" s="545"/>
      <c r="L7" s="546"/>
      <c r="M7" s="933"/>
    </row>
    <row r="8" spans="1:13" ht="34.5" customHeight="1" x14ac:dyDescent="0.4">
      <c r="A8" s="544"/>
      <c r="B8" s="1067" t="s">
        <v>51</v>
      </c>
      <c r="C8" s="1067" t="s">
        <v>52</v>
      </c>
      <c r="D8" s="1067" t="s">
        <v>53</v>
      </c>
      <c r="E8" s="1059" t="s">
        <v>531</v>
      </c>
      <c r="F8" s="1060"/>
      <c r="G8" s="1060"/>
      <c r="H8" s="1060"/>
      <c r="I8" s="1060"/>
      <c r="J8" s="1060"/>
      <c r="K8" s="1061"/>
      <c r="L8" s="546"/>
      <c r="M8" s="933"/>
    </row>
    <row r="9" spans="1:13" ht="22.5" customHeight="1" x14ac:dyDescent="0.4">
      <c r="A9" s="544"/>
      <c r="B9" s="1068"/>
      <c r="C9" s="1068"/>
      <c r="D9" s="1068"/>
      <c r="E9" s="1062" t="s">
        <v>314</v>
      </c>
      <c r="F9" s="324" t="s">
        <v>114</v>
      </c>
      <c r="G9" s="1057"/>
      <c r="H9" s="1057"/>
      <c r="I9" s="1057"/>
      <c r="J9" s="1057"/>
      <c r="K9" s="1058"/>
      <c r="L9" s="546"/>
      <c r="M9" s="933"/>
    </row>
    <row r="10" spans="1:13" ht="49.5" customHeight="1" thickBot="1" x14ac:dyDescent="0.45">
      <c r="A10" s="544"/>
      <c r="B10" s="1069"/>
      <c r="C10" s="1069"/>
      <c r="D10" s="1069"/>
      <c r="E10" s="1063"/>
      <c r="F10" s="1070"/>
      <c r="G10" s="1071"/>
      <c r="H10" s="1072" t="s">
        <v>282</v>
      </c>
      <c r="I10" s="1073"/>
      <c r="J10" s="1074" t="s">
        <v>54</v>
      </c>
      <c r="K10" s="1075"/>
      <c r="L10" s="546"/>
      <c r="M10" s="933"/>
    </row>
    <row r="11" spans="1:13" ht="24.75" customHeight="1" x14ac:dyDescent="0.4">
      <c r="A11" s="544"/>
      <c r="B11" s="54">
        <v>1</v>
      </c>
      <c r="C11" s="530" t="s">
        <v>460</v>
      </c>
      <c r="D11" s="532" t="s">
        <v>532</v>
      </c>
      <c r="E11" s="533">
        <v>12</v>
      </c>
      <c r="F11" s="534">
        <v>134000</v>
      </c>
      <c r="G11" s="124" t="s">
        <v>281</v>
      </c>
      <c r="H11" s="538">
        <v>134000</v>
      </c>
      <c r="I11" s="127" t="s">
        <v>281</v>
      </c>
      <c r="J11" s="133">
        <f>IF(F11="","",F11-H11)</f>
        <v>0</v>
      </c>
      <c r="K11" s="130" t="s">
        <v>281</v>
      </c>
      <c r="L11" s="546"/>
      <c r="M11" s="933"/>
    </row>
    <row r="12" spans="1:13" ht="24.75" customHeight="1" x14ac:dyDescent="0.4">
      <c r="A12" s="544"/>
      <c r="B12" s="55">
        <v>2</v>
      </c>
      <c r="C12" s="531" t="s">
        <v>461</v>
      </c>
      <c r="D12" s="535" t="s">
        <v>532</v>
      </c>
      <c r="E12" s="536">
        <v>12</v>
      </c>
      <c r="F12" s="537">
        <v>132000</v>
      </c>
      <c r="G12" s="125" t="s">
        <v>281</v>
      </c>
      <c r="H12" s="539">
        <v>132000</v>
      </c>
      <c r="I12" s="128" t="s">
        <v>281</v>
      </c>
      <c r="J12" s="134">
        <f t="shared" ref="J12:J40" si="0">IF(F12="","",F12-H12)</f>
        <v>0</v>
      </c>
      <c r="K12" s="131" t="s">
        <v>281</v>
      </c>
      <c r="L12" s="546"/>
      <c r="M12" s="932" t="s">
        <v>537</v>
      </c>
    </row>
    <row r="13" spans="1:13" ht="24.75" customHeight="1" x14ac:dyDescent="0.4">
      <c r="A13" s="544"/>
      <c r="B13" s="55">
        <v>3</v>
      </c>
      <c r="C13" s="531" t="s">
        <v>467</v>
      </c>
      <c r="D13" s="535" t="s">
        <v>533</v>
      </c>
      <c r="E13" s="536">
        <v>12</v>
      </c>
      <c r="F13" s="537">
        <v>132000</v>
      </c>
      <c r="G13" s="125" t="s">
        <v>281</v>
      </c>
      <c r="H13" s="539">
        <v>132000</v>
      </c>
      <c r="I13" s="128" t="s">
        <v>281</v>
      </c>
      <c r="J13" s="134">
        <f t="shared" si="0"/>
        <v>0</v>
      </c>
      <c r="K13" s="131" t="s">
        <v>281</v>
      </c>
      <c r="L13" s="546"/>
      <c r="M13" s="932"/>
    </row>
    <row r="14" spans="1:13" ht="24.75" customHeight="1" x14ac:dyDescent="0.4">
      <c r="A14" s="544"/>
      <c r="B14" s="55">
        <v>4</v>
      </c>
      <c r="C14" s="531" t="s">
        <v>462</v>
      </c>
      <c r="D14" s="535" t="s">
        <v>533</v>
      </c>
      <c r="E14" s="536">
        <v>12</v>
      </c>
      <c r="F14" s="537">
        <v>53000</v>
      </c>
      <c r="G14" s="125" t="s">
        <v>281</v>
      </c>
      <c r="H14" s="539">
        <v>53000</v>
      </c>
      <c r="I14" s="128" t="s">
        <v>281</v>
      </c>
      <c r="J14" s="134">
        <f t="shared" si="0"/>
        <v>0</v>
      </c>
      <c r="K14" s="131" t="s">
        <v>281</v>
      </c>
      <c r="L14" s="546"/>
      <c r="M14" s="932" t="s">
        <v>538</v>
      </c>
    </row>
    <row r="15" spans="1:13" ht="24.75" customHeight="1" x14ac:dyDescent="0.4">
      <c r="A15" s="544"/>
      <c r="B15" s="55">
        <v>5</v>
      </c>
      <c r="C15" s="531" t="s">
        <v>463</v>
      </c>
      <c r="D15" s="532" t="s">
        <v>533</v>
      </c>
      <c r="E15" s="533">
        <v>12</v>
      </c>
      <c r="F15" s="537">
        <v>53000</v>
      </c>
      <c r="G15" s="125" t="s">
        <v>281</v>
      </c>
      <c r="H15" s="539">
        <v>53000</v>
      </c>
      <c r="I15" s="128" t="s">
        <v>281</v>
      </c>
      <c r="J15" s="134">
        <f t="shared" si="0"/>
        <v>0</v>
      </c>
      <c r="K15" s="131" t="s">
        <v>281</v>
      </c>
      <c r="L15" s="546"/>
      <c r="M15" s="932"/>
    </row>
    <row r="16" spans="1:13" ht="24.75" customHeight="1" x14ac:dyDescent="0.4">
      <c r="A16" s="544"/>
      <c r="B16" s="55">
        <v>6</v>
      </c>
      <c r="C16" s="531" t="s">
        <v>464</v>
      </c>
      <c r="D16" s="535" t="s">
        <v>533</v>
      </c>
      <c r="E16" s="536">
        <v>12</v>
      </c>
      <c r="F16" s="537">
        <v>39800</v>
      </c>
      <c r="G16" s="125" t="s">
        <v>281</v>
      </c>
      <c r="H16" s="539">
        <v>39800</v>
      </c>
      <c r="I16" s="128" t="s">
        <v>281</v>
      </c>
      <c r="J16" s="134">
        <f t="shared" si="0"/>
        <v>0</v>
      </c>
      <c r="K16" s="131" t="s">
        <v>281</v>
      </c>
      <c r="L16" s="546"/>
      <c r="M16" s="932"/>
    </row>
    <row r="17" spans="1:13" ht="24.75" customHeight="1" x14ac:dyDescent="0.4">
      <c r="A17" s="544"/>
      <c r="B17" s="55">
        <v>7</v>
      </c>
      <c r="C17" s="531" t="s">
        <v>465</v>
      </c>
      <c r="D17" s="535" t="s">
        <v>533</v>
      </c>
      <c r="E17" s="536">
        <v>12</v>
      </c>
      <c r="F17" s="537">
        <v>53000</v>
      </c>
      <c r="G17" s="125" t="s">
        <v>281</v>
      </c>
      <c r="H17" s="539">
        <v>53000</v>
      </c>
      <c r="I17" s="128" t="s">
        <v>281</v>
      </c>
      <c r="J17" s="134">
        <f t="shared" si="0"/>
        <v>0</v>
      </c>
      <c r="K17" s="131" t="s">
        <v>281</v>
      </c>
      <c r="L17" s="546"/>
      <c r="M17" s="932"/>
    </row>
    <row r="18" spans="1:13" ht="24.75" customHeight="1" x14ac:dyDescent="0.4">
      <c r="A18" s="544"/>
      <c r="B18" s="55">
        <v>8</v>
      </c>
      <c r="C18" s="531" t="s">
        <v>466</v>
      </c>
      <c r="D18" s="535" t="s">
        <v>533</v>
      </c>
      <c r="E18" s="536">
        <v>12</v>
      </c>
      <c r="F18" s="537">
        <v>39800</v>
      </c>
      <c r="G18" s="125" t="s">
        <v>281</v>
      </c>
      <c r="H18" s="539">
        <v>39800</v>
      </c>
      <c r="I18" s="128" t="s">
        <v>281</v>
      </c>
      <c r="J18" s="134">
        <f t="shared" si="0"/>
        <v>0</v>
      </c>
      <c r="K18" s="131" t="s">
        <v>281</v>
      </c>
      <c r="L18" s="546"/>
      <c r="M18" s="932"/>
    </row>
    <row r="19" spans="1:13" ht="24.75" customHeight="1" x14ac:dyDescent="0.4">
      <c r="A19" s="544"/>
      <c r="B19" s="55">
        <v>9</v>
      </c>
      <c r="C19" s="531" t="s">
        <v>469</v>
      </c>
      <c r="D19" s="535" t="s">
        <v>533</v>
      </c>
      <c r="E19" s="536">
        <v>12</v>
      </c>
      <c r="F19" s="537">
        <v>39000</v>
      </c>
      <c r="G19" s="125" t="s">
        <v>281</v>
      </c>
      <c r="H19" s="539">
        <v>39000</v>
      </c>
      <c r="I19" s="128" t="s">
        <v>281</v>
      </c>
      <c r="J19" s="134">
        <f t="shared" si="0"/>
        <v>0</v>
      </c>
      <c r="K19" s="131" t="s">
        <v>281</v>
      </c>
      <c r="L19" s="546"/>
      <c r="M19" s="932"/>
    </row>
    <row r="20" spans="1:13" ht="24.75" customHeight="1" x14ac:dyDescent="0.4">
      <c r="A20" s="544"/>
      <c r="B20" s="55">
        <v>10</v>
      </c>
      <c r="C20" s="531" t="s">
        <v>502</v>
      </c>
      <c r="D20" s="535" t="s">
        <v>533</v>
      </c>
      <c r="E20" s="536">
        <v>12</v>
      </c>
      <c r="F20" s="537">
        <v>39000</v>
      </c>
      <c r="G20" s="125" t="s">
        <v>281</v>
      </c>
      <c r="H20" s="539">
        <v>39000</v>
      </c>
      <c r="I20" s="128" t="s">
        <v>281</v>
      </c>
      <c r="J20" s="134">
        <f t="shared" si="0"/>
        <v>0</v>
      </c>
      <c r="K20" s="131" t="s">
        <v>281</v>
      </c>
      <c r="L20" s="546"/>
      <c r="M20" s="932"/>
    </row>
    <row r="21" spans="1:13" ht="24.75" customHeight="1" x14ac:dyDescent="0.4">
      <c r="A21" s="544"/>
      <c r="B21" s="55">
        <v>11</v>
      </c>
      <c r="C21" s="531" t="s">
        <v>504</v>
      </c>
      <c r="D21" s="535" t="s">
        <v>533</v>
      </c>
      <c r="E21" s="536">
        <v>12</v>
      </c>
      <c r="F21" s="537">
        <v>39000</v>
      </c>
      <c r="G21" s="125" t="s">
        <v>281</v>
      </c>
      <c r="H21" s="539">
        <v>39000</v>
      </c>
      <c r="I21" s="128" t="s">
        <v>281</v>
      </c>
      <c r="J21" s="134">
        <f t="shared" si="0"/>
        <v>0</v>
      </c>
      <c r="K21" s="131" t="s">
        <v>281</v>
      </c>
      <c r="L21" s="546"/>
      <c r="M21" s="932"/>
    </row>
    <row r="22" spans="1:13" ht="24.75" customHeight="1" x14ac:dyDescent="0.4">
      <c r="A22" s="544"/>
      <c r="B22" s="55">
        <v>12</v>
      </c>
      <c r="C22" s="531" t="s">
        <v>513</v>
      </c>
      <c r="D22" s="535" t="s">
        <v>533</v>
      </c>
      <c r="E22" s="536">
        <v>12</v>
      </c>
      <c r="F22" s="537">
        <v>39000</v>
      </c>
      <c r="G22" s="125" t="s">
        <v>281</v>
      </c>
      <c r="H22" s="539">
        <v>39000</v>
      </c>
      <c r="I22" s="128" t="s">
        <v>281</v>
      </c>
      <c r="J22" s="134">
        <f t="shared" si="0"/>
        <v>0</v>
      </c>
      <c r="K22" s="131" t="s">
        <v>281</v>
      </c>
      <c r="L22" s="546"/>
      <c r="M22" s="529"/>
    </row>
    <row r="23" spans="1:13" ht="24.75" customHeight="1" x14ac:dyDescent="0.4">
      <c r="A23" s="544"/>
      <c r="B23" s="55">
        <v>13</v>
      </c>
      <c r="C23" s="531" t="s">
        <v>514</v>
      </c>
      <c r="D23" s="535" t="s">
        <v>533</v>
      </c>
      <c r="E23" s="536">
        <v>12</v>
      </c>
      <c r="F23" s="537">
        <v>39000</v>
      </c>
      <c r="G23" s="125" t="s">
        <v>281</v>
      </c>
      <c r="H23" s="539">
        <v>39000</v>
      </c>
      <c r="I23" s="128" t="s">
        <v>281</v>
      </c>
      <c r="J23" s="134">
        <f t="shared" si="0"/>
        <v>0</v>
      </c>
      <c r="K23" s="131" t="s">
        <v>281</v>
      </c>
      <c r="L23" s="546"/>
      <c r="M23" s="933"/>
    </row>
    <row r="24" spans="1:13" ht="24.75" customHeight="1" x14ac:dyDescent="0.4">
      <c r="A24" s="544"/>
      <c r="B24" s="55">
        <v>14</v>
      </c>
      <c r="C24" s="531" t="s">
        <v>471</v>
      </c>
      <c r="D24" s="535" t="s">
        <v>533</v>
      </c>
      <c r="E24" s="536">
        <v>12</v>
      </c>
      <c r="F24" s="537">
        <v>39000</v>
      </c>
      <c r="G24" s="125" t="s">
        <v>281</v>
      </c>
      <c r="H24" s="539">
        <v>39000</v>
      </c>
      <c r="I24" s="128" t="s">
        <v>281</v>
      </c>
      <c r="J24" s="134">
        <f t="shared" si="0"/>
        <v>0</v>
      </c>
      <c r="K24" s="131" t="s">
        <v>281</v>
      </c>
      <c r="L24" s="546"/>
      <c r="M24" s="933"/>
    </row>
    <row r="25" spans="1:13" ht="24.75" customHeight="1" x14ac:dyDescent="0.4">
      <c r="A25" s="544"/>
      <c r="B25" s="55">
        <v>15</v>
      </c>
      <c r="C25" s="531" t="s">
        <v>472</v>
      </c>
      <c r="D25" s="535" t="s">
        <v>533</v>
      </c>
      <c r="E25" s="536">
        <v>12</v>
      </c>
      <c r="F25" s="537">
        <v>15000</v>
      </c>
      <c r="G25" s="125" t="s">
        <v>281</v>
      </c>
      <c r="H25" s="539">
        <v>15000</v>
      </c>
      <c r="I25" s="128" t="s">
        <v>281</v>
      </c>
      <c r="J25" s="134">
        <f t="shared" si="0"/>
        <v>0</v>
      </c>
      <c r="K25" s="131" t="s">
        <v>281</v>
      </c>
      <c r="L25" s="546"/>
    </row>
    <row r="26" spans="1:13" ht="24.75" customHeight="1" x14ac:dyDescent="0.4">
      <c r="A26" s="544"/>
      <c r="B26" s="55">
        <v>16</v>
      </c>
      <c r="C26" s="242"/>
      <c r="D26" s="243"/>
      <c r="E26" s="244"/>
      <c r="F26" s="245"/>
      <c r="G26" s="125" t="s">
        <v>281</v>
      </c>
      <c r="H26" s="246"/>
      <c r="I26" s="128" t="s">
        <v>281</v>
      </c>
      <c r="J26" s="134" t="str">
        <f t="shared" si="0"/>
        <v/>
      </c>
      <c r="K26" s="131" t="s">
        <v>281</v>
      </c>
      <c r="L26" s="546"/>
    </row>
    <row r="27" spans="1:13" ht="24.75" customHeight="1" x14ac:dyDescent="0.4">
      <c r="A27" s="544"/>
      <c r="B27" s="55">
        <v>17</v>
      </c>
      <c r="C27" s="242"/>
      <c r="D27" s="243"/>
      <c r="E27" s="244"/>
      <c r="F27" s="245"/>
      <c r="G27" s="125" t="s">
        <v>281</v>
      </c>
      <c r="H27" s="246"/>
      <c r="I27" s="128" t="s">
        <v>281</v>
      </c>
      <c r="J27" s="134" t="str">
        <f t="shared" si="0"/>
        <v/>
      </c>
      <c r="K27" s="131" t="s">
        <v>281</v>
      </c>
      <c r="L27" s="546"/>
      <c r="M27" s="933"/>
    </row>
    <row r="28" spans="1:13" ht="24.75" customHeight="1" x14ac:dyDescent="0.4">
      <c r="A28" s="544"/>
      <c r="B28" s="55">
        <v>18</v>
      </c>
      <c r="C28" s="242"/>
      <c r="D28" s="243"/>
      <c r="E28" s="244"/>
      <c r="F28" s="245"/>
      <c r="G28" s="125" t="s">
        <v>281</v>
      </c>
      <c r="H28" s="246"/>
      <c r="I28" s="128" t="s">
        <v>281</v>
      </c>
      <c r="J28" s="134" t="str">
        <f t="shared" si="0"/>
        <v/>
      </c>
      <c r="K28" s="131" t="s">
        <v>281</v>
      </c>
      <c r="L28" s="546"/>
      <c r="M28" s="933"/>
    </row>
    <row r="29" spans="1:13" ht="24.75" customHeight="1" x14ac:dyDescent="0.4">
      <c r="A29" s="544"/>
      <c r="B29" s="55">
        <v>19</v>
      </c>
      <c r="C29" s="242"/>
      <c r="D29" s="243"/>
      <c r="E29" s="244"/>
      <c r="F29" s="245"/>
      <c r="G29" s="125" t="s">
        <v>281</v>
      </c>
      <c r="H29" s="246"/>
      <c r="I29" s="128" t="s">
        <v>281</v>
      </c>
      <c r="J29" s="134" t="str">
        <f t="shared" si="0"/>
        <v/>
      </c>
      <c r="K29" s="131" t="s">
        <v>281</v>
      </c>
      <c r="L29" s="546"/>
      <c r="M29" s="933"/>
    </row>
    <row r="30" spans="1:13" ht="24.75" customHeight="1" x14ac:dyDescent="0.4">
      <c r="A30" s="544"/>
      <c r="B30" s="55">
        <v>20</v>
      </c>
      <c r="C30" s="242"/>
      <c r="D30" s="243"/>
      <c r="E30" s="244"/>
      <c r="F30" s="245"/>
      <c r="G30" s="125" t="s">
        <v>281</v>
      </c>
      <c r="H30" s="246"/>
      <c r="I30" s="128" t="s">
        <v>281</v>
      </c>
      <c r="J30" s="134" t="str">
        <f t="shared" si="0"/>
        <v/>
      </c>
      <c r="K30" s="131" t="s">
        <v>281</v>
      </c>
      <c r="L30" s="546"/>
    </row>
    <row r="31" spans="1:13" ht="24.75" customHeight="1" x14ac:dyDescent="0.4">
      <c r="A31" s="544"/>
      <c r="B31" s="55">
        <v>21</v>
      </c>
      <c r="C31" s="242"/>
      <c r="D31" s="243"/>
      <c r="E31" s="244"/>
      <c r="F31" s="245"/>
      <c r="G31" s="125" t="s">
        <v>281</v>
      </c>
      <c r="H31" s="246"/>
      <c r="I31" s="128" t="s">
        <v>281</v>
      </c>
      <c r="J31" s="134" t="str">
        <f t="shared" si="0"/>
        <v/>
      </c>
      <c r="K31" s="131" t="s">
        <v>281</v>
      </c>
      <c r="L31" s="546"/>
    </row>
    <row r="32" spans="1:13" ht="24.75" customHeight="1" x14ac:dyDescent="0.4">
      <c r="A32" s="544"/>
      <c r="B32" s="55">
        <v>22</v>
      </c>
      <c r="C32" s="242"/>
      <c r="D32" s="243"/>
      <c r="E32" s="244"/>
      <c r="F32" s="245"/>
      <c r="G32" s="125" t="s">
        <v>281</v>
      </c>
      <c r="H32" s="246"/>
      <c r="I32" s="128" t="s">
        <v>281</v>
      </c>
      <c r="J32" s="134" t="str">
        <f t="shared" si="0"/>
        <v/>
      </c>
      <c r="K32" s="131" t="s">
        <v>281</v>
      </c>
      <c r="L32" s="546"/>
    </row>
    <row r="33" spans="1:13" ht="24.75" customHeight="1" x14ac:dyDescent="0.4">
      <c r="A33" s="544"/>
      <c r="B33" s="55">
        <v>23</v>
      </c>
      <c r="C33" s="242"/>
      <c r="D33" s="243"/>
      <c r="E33" s="244"/>
      <c r="F33" s="245"/>
      <c r="G33" s="125" t="s">
        <v>281</v>
      </c>
      <c r="H33" s="246"/>
      <c r="I33" s="128" t="s">
        <v>281</v>
      </c>
      <c r="J33" s="134" t="str">
        <f t="shared" si="0"/>
        <v/>
      </c>
      <c r="K33" s="131" t="s">
        <v>281</v>
      </c>
      <c r="L33" s="546"/>
    </row>
    <row r="34" spans="1:13" ht="24.75" customHeight="1" x14ac:dyDescent="0.4">
      <c r="A34" s="544"/>
      <c r="B34" s="55">
        <v>24</v>
      </c>
      <c r="C34" s="242"/>
      <c r="D34" s="243"/>
      <c r="E34" s="244"/>
      <c r="F34" s="245"/>
      <c r="G34" s="125" t="s">
        <v>281</v>
      </c>
      <c r="H34" s="246"/>
      <c r="I34" s="128" t="s">
        <v>281</v>
      </c>
      <c r="J34" s="134" t="str">
        <f t="shared" si="0"/>
        <v/>
      </c>
      <c r="K34" s="131" t="s">
        <v>281</v>
      </c>
      <c r="L34" s="546"/>
    </row>
    <row r="35" spans="1:13" ht="24.75" customHeight="1" x14ac:dyDescent="0.4">
      <c r="A35" s="544"/>
      <c r="B35" s="55">
        <v>25</v>
      </c>
      <c r="C35" s="242"/>
      <c r="D35" s="243"/>
      <c r="E35" s="244"/>
      <c r="F35" s="245"/>
      <c r="G35" s="125" t="s">
        <v>281</v>
      </c>
      <c r="H35" s="246"/>
      <c r="I35" s="128" t="s">
        <v>281</v>
      </c>
      <c r="J35" s="134" t="str">
        <f t="shared" si="0"/>
        <v/>
      </c>
      <c r="K35" s="131" t="s">
        <v>281</v>
      </c>
      <c r="L35" s="546"/>
    </row>
    <row r="36" spans="1:13" ht="24.75" customHeight="1" x14ac:dyDescent="0.4">
      <c r="A36" s="544"/>
      <c r="B36" s="55">
        <v>26</v>
      </c>
      <c r="C36" s="242"/>
      <c r="D36" s="243"/>
      <c r="E36" s="244"/>
      <c r="F36" s="245"/>
      <c r="G36" s="125" t="s">
        <v>281</v>
      </c>
      <c r="H36" s="246"/>
      <c r="I36" s="128" t="s">
        <v>281</v>
      </c>
      <c r="J36" s="134" t="str">
        <f t="shared" si="0"/>
        <v/>
      </c>
      <c r="K36" s="131" t="s">
        <v>281</v>
      </c>
      <c r="L36" s="546"/>
      <c r="M36" s="933" t="s">
        <v>539</v>
      </c>
    </row>
    <row r="37" spans="1:13" ht="24.75" customHeight="1" x14ac:dyDescent="0.4">
      <c r="A37" s="544"/>
      <c r="B37" s="55">
        <v>27</v>
      </c>
      <c r="C37" s="242"/>
      <c r="D37" s="243"/>
      <c r="E37" s="244"/>
      <c r="F37" s="245"/>
      <c r="G37" s="125" t="s">
        <v>281</v>
      </c>
      <c r="H37" s="246"/>
      <c r="I37" s="128" t="s">
        <v>281</v>
      </c>
      <c r="J37" s="134" t="str">
        <f t="shared" si="0"/>
        <v/>
      </c>
      <c r="K37" s="131" t="s">
        <v>281</v>
      </c>
      <c r="L37" s="546"/>
      <c r="M37" s="933"/>
    </row>
    <row r="38" spans="1:13" ht="24.75" customHeight="1" x14ac:dyDescent="0.4">
      <c r="A38" s="544"/>
      <c r="B38" s="55">
        <v>28</v>
      </c>
      <c r="C38" s="242"/>
      <c r="D38" s="243"/>
      <c r="E38" s="244"/>
      <c r="F38" s="245"/>
      <c r="G38" s="125" t="s">
        <v>281</v>
      </c>
      <c r="H38" s="246"/>
      <c r="I38" s="128" t="s">
        <v>281</v>
      </c>
      <c r="J38" s="134" t="str">
        <f t="shared" si="0"/>
        <v/>
      </c>
      <c r="K38" s="131" t="s">
        <v>281</v>
      </c>
      <c r="L38" s="546"/>
      <c r="M38" s="933"/>
    </row>
    <row r="39" spans="1:13" ht="24.75" customHeight="1" x14ac:dyDescent="0.4">
      <c r="A39" s="544"/>
      <c r="B39" s="55">
        <v>29</v>
      </c>
      <c r="C39" s="242"/>
      <c r="D39" s="243"/>
      <c r="E39" s="244"/>
      <c r="F39" s="245"/>
      <c r="G39" s="125" t="s">
        <v>281</v>
      </c>
      <c r="H39" s="246"/>
      <c r="I39" s="128" t="s">
        <v>281</v>
      </c>
      <c r="J39" s="134" t="str">
        <f t="shared" si="0"/>
        <v/>
      </c>
      <c r="K39" s="131" t="s">
        <v>281</v>
      </c>
      <c r="L39" s="546"/>
      <c r="M39" s="933"/>
    </row>
    <row r="40" spans="1:13" ht="24.75" customHeight="1" thickBot="1" x14ac:dyDescent="0.45">
      <c r="A40" s="544"/>
      <c r="B40" s="55">
        <v>30</v>
      </c>
      <c r="C40" s="242"/>
      <c r="D40" s="243"/>
      <c r="E40" s="244"/>
      <c r="F40" s="245"/>
      <c r="G40" s="125" t="s">
        <v>281</v>
      </c>
      <c r="H40" s="246"/>
      <c r="I40" s="128" t="s">
        <v>281</v>
      </c>
      <c r="J40" s="134" t="str">
        <f t="shared" si="0"/>
        <v/>
      </c>
      <c r="K40" s="131" t="s">
        <v>281</v>
      </c>
      <c r="L40" s="546"/>
      <c r="M40" s="330"/>
    </row>
    <row r="41" spans="1:13" ht="26.25" customHeight="1" thickBot="1" x14ac:dyDescent="0.45">
      <c r="A41" s="544"/>
      <c r="B41" s="1064" t="s">
        <v>115</v>
      </c>
      <c r="C41" s="1065"/>
      <c r="D41" s="1066"/>
      <c r="E41" s="137"/>
      <c r="F41" s="136">
        <f>SUM($F$11:$F$40)</f>
        <v>885600</v>
      </c>
      <c r="G41" s="126" t="s">
        <v>281</v>
      </c>
      <c r="H41" s="135">
        <f>SUM($H$11:$H$40)</f>
        <v>885600</v>
      </c>
      <c r="I41" s="129" t="s">
        <v>281</v>
      </c>
      <c r="J41" s="135">
        <f>SUM(J11:J40)</f>
        <v>0</v>
      </c>
      <c r="K41" s="132" t="s">
        <v>281</v>
      </c>
      <c r="L41" s="546"/>
    </row>
    <row r="42" spans="1:13" ht="30" customHeight="1" x14ac:dyDescent="0.4">
      <c r="A42" s="544"/>
      <c r="B42" s="1052" t="s">
        <v>320</v>
      </c>
      <c r="C42" s="1052"/>
      <c r="D42" s="1052"/>
      <c r="E42" s="1052"/>
      <c r="F42" s="1052"/>
      <c r="G42" s="1052"/>
      <c r="H42" s="1052"/>
      <c r="I42" s="1052"/>
      <c r="J42" s="1052"/>
      <c r="K42" s="1052"/>
      <c r="L42" s="546"/>
    </row>
    <row r="43" spans="1:13" ht="22.5" customHeight="1" x14ac:dyDescent="0.4">
      <c r="A43" s="548"/>
      <c r="B43" s="549" t="s">
        <v>55</v>
      </c>
      <c r="C43" s="550"/>
      <c r="D43" s="550"/>
      <c r="E43" s="550"/>
      <c r="F43" s="550"/>
      <c r="G43" s="550"/>
      <c r="H43" s="550"/>
      <c r="I43" s="550"/>
      <c r="J43" s="550"/>
      <c r="K43" s="550"/>
      <c r="L43" s="551"/>
    </row>
    <row r="44" spans="1:13" ht="18" customHeight="1" x14ac:dyDescent="0.4"/>
    <row r="45" spans="1:13" ht="18" customHeight="1" x14ac:dyDescent="0.4"/>
    <row r="46" spans="1:13" ht="18" customHeight="1" x14ac:dyDescent="0.4"/>
    <row r="47" spans="1:13" ht="18" customHeight="1" x14ac:dyDescent="0.4"/>
    <row r="48" spans="1:13" ht="18" customHeight="1" x14ac:dyDescent="0.4"/>
    <row r="49" ht="18" customHeight="1" x14ac:dyDescent="0.4"/>
    <row r="50" ht="18" customHeight="1" x14ac:dyDescent="0.4"/>
    <row r="51" ht="18" customHeight="1" x14ac:dyDescent="0.4"/>
    <row r="52" ht="18" customHeight="1" x14ac:dyDescent="0.4"/>
    <row r="53" ht="18" customHeight="1" x14ac:dyDescent="0.4"/>
    <row r="54" ht="18" customHeight="1" x14ac:dyDescent="0.4"/>
    <row r="55" ht="18" customHeight="1" x14ac:dyDescent="0.4"/>
    <row r="56" ht="18" customHeight="1" x14ac:dyDescent="0.4"/>
    <row r="57" ht="18" customHeight="1" x14ac:dyDescent="0.4"/>
    <row r="58" ht="18" customHeight="1" x14ac:dyDescent="0.4"/>
    <row r="59" ht="18" customHeight="1" x14ac:dyDescent="0.4"/>
    <row r="60" ht="18" customHeight="1" x14ac:dyDescent="0.4"/>
    <row r="61" ht="18" customHeight="1" x14ac:dyDescent="0.4"/>
    <row r="62" ht="18" customHeight="1" x14ac:dyDescent="0.4"/>
    <row r="63" ht="18" customHeight="1" x14ac:dyDescent="0.4"/>
    <row r="64" ht="18" customHeight="1" x14ac:dyDescent="0.4"/>
    <row r="65" ht="18" customHeight="1" x14ac:dyDescent="0.4"/>
    <row r="66" ht="18" customHeight="1" x14ac:dyDescent="0.4"/>
    <row r="67" ht="18" customHeight="1" x14ac:dyDescent="0.4"/>
    <row r="68" ht="18" customHeight="1" x14ac:dyDescent="0.4"/>
    <row r="69" ht="18" customHeight="1" x14ac:dyDescent="0.4"/>
    <row r="70" ht="18" customHeight="1" x14ac:dyDescent="0.4"/>
    <row r="71" ht="18" customHeight="1" x14ac:dyDescent="0.4"/>
    <row r="72" ht="18" customHeight="1" x14ac:dyDescent="0.4"/>
    <row r="73" ht="18" customHeight="1" x14ac:dyDescent="0.4"/>
    <row r="74" ht="18" customHeight="1" x14ac:dyDescent="0.4"/>
    <row r="75" ht="18" customHeight="1" x14ac:dyDescent="0.4"/>
    <row r="76" ht="18" customHeight="1" x14ac:dyDescent="0.4"/>
    <row r="77" ht="18" customHeight="1" x14ac:dyDescent="0.4"/>
    <row r="78" ht="18" customHeight="1" x14ac:dyDescent="0.4"/>
    <row r="79" ht="18" customHeight="1" x14ac:dyDescent="0.4"/>
    <row r="80" ht="18" customHeight="1" x14ac:dyDescent="0.4"/>
    <row r="81" ht="18" customHeight="1" x14ac:dyDescent="0.4"/>
    <row r="82" ht="18" customHeight="1" x14ac:dyDescent="0.4"/>
    <row r="83" ht="18" customHeight="1" x14ac:dyDescent="0.4"/>
    <row r="84" ht="18" customHeight="1" x14ac:dyDescent="0.4"/>
    <row r="85" ht="18" customHeight="1" x14ac:dyDescent="0.4"/>
    <row r="86" ht="18" customHeight="1" x14ac:dyDescent="0.4"/>
    <row r="87" ht="18" customHeight="1" x14ac:dyDescent="0.4"/>
    <row r="88" ht="18" customHeight="1" x14ac:dyDescent="0.4"/>
    <row r="89" ht="18" customHeight="1" x14ac:dyDescent="0.4"/>
    <row r="90" ht="18" customHeight="1" x14ac:dyDescent="0.4"/>
    <row r="91" ht="18" customHeight="1" x14ac:dyDescent="0.4"/>
    <row r="92" ht="18" customHeight="1" x14ac:dyDescent="0.4"/>
    <row r="93" ht="18" customHeight="1" x14ac:dyDescent="0.4"/>
    <row r="94" ht="18" customHeight="1" x14ac:dyDescent="0.4"/>
    <row r="95" ht="18" customHeight="1" x14ac:dyDescent="0.4"/>
    <row r="96" ht="18" customHeight="1" x14ac:dyDescent="0.4"/>
    <row r="97" ht="18" customHeight="1" x14ac:dyDescent="0.4"/>
    <row r="98" ht="18" customHeight="1" x14ac:dyDescent="0.4"/>
    <row r="99" ht="18" customHeight="1" x14ac:dyDescent="0.4"/>
    <row r="100" ht="18" customHeight="1" x14ac:dyDescent="0.4"/>
    <row r="101" ht="18" customHeight="1" x14ac:dyDescent="0.4"/>
    <row r="102" ht="18" customHeight="1" x14ac:dyDescent="0.4"/>
    <row r="103" ht="18" customHeight="1" x14ac:dyDescent="0.4"/>
    <row r="104" ht="18" customHeight="1" x14ac:dyDescent="0.4"/>
    <row r="105" ht="18" customHeight="1" x14ac:dyDescent="0.4"/>
    <row r="106" ht="18" customHeight="1" x14ac:dyDescent="0.4"/>
    <row r="107" ht="18" customHeight="1" x14ac:dyDescent="0.4"/>
    <row r="108" ht="18" customHeight="1" x14ac:dyDescent="0.4"/>
    <row r="109" ht="18" customHeight="1" x14ac:dyDescent="0.4"/>
    <row r="110" ht="18" customHeight="1" x14ac:dyDescent="0.4"/>
    <row r="111" ht="18" customHeight="1" x14ac:dyDescent="0.4"/>
    <row r="112" ht="18" customHeight="1" x14ac:dyDescent="0.4"/>
    <row r="113" ht="18" customHeight="1" x14ac:dyDescent="0.4"/>
    <row r="114" ht="18" customHeight="1" x14ac:dyDescent="0.4"/>
    <row r="115" ht="18" customHeight="1" x14ac:dyDescent="0.4"/>
    <row r="116" ht="18" customHeight="1" x14ac:dyDescent="0.4"/>
    <row r="117" ht="18" customHeight="1" x14ac:dyDescent="0.4"/>
    <row r="118" ht="18" customHeight="1" x14ac:dyDescent="0.4"/>
    <row r="119" ht="18" customHeight="1" x14ac:dyDescent="0.4"/>
    <row r="120" ht="18" customHeight="1" x14ac:dyDescent="0.4"/>
    <row r="121" ht="18" customHeight="1" x14ac:dyDescent="0.4"/>
    <row r="122" ht="18" customHeight="1" x14ac:dyDescent="0.4"/>
    <row r="123" ht="18" customHeight="1" x14ac:dyDescent="0.4"/>
    <row r="124" ht="18" customHeight="1" x14ac:dyDescent="0.4"/>
    <row r="125" ht="18" customHeight="1" x14ac:dyDescent="0.4"/>
    <row r="126" ht="18" customHeight="1" x14ac:dyDescent="0.4"/>
    <row r="127" ht="18" customHeight="1" x14ac:dyDescent="0.4"/>
    <row r="128" ht="18" customHeight="1" x14ac:dyDescent="0.4"/>
    <row r="129" ht="18" customHeight="1" x14ac:dyDescent="0.4"/>
    <row r="130" ht="18" customHeight="1" x14ac:dyDescent="0.4"/>
    <row r="131" ht="18" customHeight="1" x14ac:dyDescent="0.4"/>
    <row r="132" ht="18" customHeight="1" x14ac:dyDescent="0.4"/>
    <row r="133" ht="18" customHeight="1" x14ac:dyDescent="0.4"/>
    <row r="134" ht="18" customHeight="1" x14ac:dyDescent="0.4"/>
    <row r="135" ht="18" customHeight="1" x14ac:dyDescent="0.4"/>
    <row r="136" ht="18" customHeight="1" x14ac:dyDescent="0.4"/>
    <row r="137" ht="18" customHeight="1" x14ac:dyDescent="0.4"/>
    <row r="138" ht="18" customHeight="1" x14ac:dyDescent="0.4"/>
    <row r="139" ht="18" customHeight="1" x14ac:dyDescent="0.4"/>
    <row r="140" ht="18" customHeight="1" x14ac:dyDescent="0.4"/>
    <row r="141" ht="18" customHeight="1" x14ac:dyDescent="0.4"/>
    <row r="142" ht="18" customHeight="1" x14ac:dyDescent="0.4"/>
    <row r="143" ht="18" customHeight="1" x14ac:dyDescent="0.4"/>
    <row r="144" ht="18" customHeight="1" x14ac:dyDescent="0.4"/>
    <row r="145" ht="18" customHeight="1" x14ac:dyDescent="0.4"/>
    <row r="146" ht="18" customHeight="1" x14ac:dyDescent="0.4"/>
    <row r="147" ht="18" customHeight="1" x14ac:dyDescent="0.4"/>
    <row r="148" ht="18" customHeight="1" x14ac:dyDescent="0.4"/>
    <row r="149" ht="18" customHeight="1" x14ac:dyDescent="0.4"/>
    <row r="150" ht="18" customHeight="1" x14ac:dyDescent="0.4"/>
    <row r="151" ht="18" customHeight="1" x14ac:dyDescent="0.4"/>
    <row r="152" ht="18" customHeight="1" x14ac:dyDescent="0.4"/>
    <row r="153" ht="18" customHeight="1" x14ac:dyDescent="0.4"/>
    <row r="154" ht="18" customHeight="1" x14ac:dyDescent="0.4"/>
    <row r="155" ht="18" customHeight="1" x14ac:dyDescent="0.4"/>
    <row r="156" ht="18" customHeight="1" x14ac:dyDescent="0.4"/>
    <row r="157" ht="18" customHeight="1" x14ac:dyDescent="0.4"/>
    <row r="158" ht="18" customHeight="1" x14ac:dyDescent="0.4"/>
    <row r="159" ht="18" customHeight="1" x14ac:dyDescent="0.4"/>
    <row r="160" ht="18" customHeight="1" x14ac:dyDescent="0.4"/>
    <row r="161" ht="18" customHeight="1" x14ac:dyDescent="0.4"/>
    <row r="162" ht="18" customHeight="1" x14ac:dyDescent="0.4"/>
    <row r="163" ht="18" customHeight="1" x14ac:dyDescent="0.4"/>
    <row r="164" ht="18" customHeight="1" x14ac:dyDescent="0.4"/>
    <row r="165" ht="18" customHeight="1" x14ac:dyDescent="0.4"/>
    <row r="166" ht="18" customHeight="1" x14ac:dyDescent="0.4"/>
    <row r="167" ht="18" customHeight="1" x14ac:dyDescent="0.4"/>
    <row r="168" ht="18" customHeight="1" x14ac:dyDescent="0.4"/>
    <row r="169" ht="18" customHeight="1" x14ac:dyDescent="0.4"/>
    <row r="170" ht="18" customHeight="1" x14ac:dyDescent="0.4"/>
    <row r="171" ht="18" customHeight="1" x14ac:dyDescent="0.4"/>
    <row r="172" ht="18" customHeight="1" x14ac:dyDescent="0.4"/>
    <row r="173" ht="18" customHeight="1" x14ac:dyDescent="0.4"/>
    <row r="174" ht="18" customHeight="1" x14ac:dyDescent="0.4"/>
    <row r="175" ht="18" customHeight="1" x14ac:dyDescent="0.4"/>
    <row r="176" ht="18" customHeight="1" x14ac:dyDescent="0.4"/>
    <row r="177" ht="18" customHeight="1" x14ac:dyDescent="0.4"/>
    <row r="178" ht="18" customHeight="1" x14ac:dyDescent="0.4"/>
    <row r="179" ht="18" customHeight="1" x14ac:dyDescent="0.4"/>
    <row r="180" ht="18" customHeight="1" x14ac:dyDescent="0.4"/>
    <row r="181" ht="18" customHeight="1" x14ac:dyDescent="0.4"/>
    <row r="182" ht="18" customHeight="1" x14ac:dyDescent="0.4"/>
    <row r="183" ht="18" customHeight="1" x14ac:dyDescent="0.4"/>
    <row r="184" ht="18" customHeight="1" x14ac:dyDescent="0.4"/>
    <row r="185" ht="18" customHeight="1" x14ac:dyDescent="0.4"/>
    <row r="186" ht="18" customHeight="1" x14ac:dyDescent="0.4"/>
    <row r="187" ht="18" customHeight="1" x14ac:dyDescent="0.4"/>
    <row r="188" ht="18" customHeight="1" x14ac:dyDescent="0.4"/>
    <row r="189" ht="18" customHeight="1" x14ac:dyDescent="0.4"/>
    <row r="190" ht="18" customHeight="1" x14ac:dyDescent="0.4"/>
    <row r="191" ht="18" customHeight="1" x14ac:dyDescent="0.4"/>
    <row r="192" ht="18" customHeight="1" x14ac:dyDescent="0.4"/>
    <row r="193" ht="18" customHeight="1" x14ac:dyDescent="0.4"/>
    <row r="194" ht="18" customHeight="1" x14ac:dyDescent="0.4"/>
    <row r="195" ht="18" customHeight="1" x14ac:dyDescent="0.4"/>
    <row r="196" ht="18" customHeight="1" x14ac:dyDescent="0.4"/>
    <row r="197" ht="18" customHeight="1" x14ac:dyDescent="0.4"/>
    <row r="198" ht="18" customHeight="1" x14ac:dyDescent="0.4"/>
    <row r="199" ht="18" customHeight="1" x14ac:dyDescent="0.4"/>
    <row r="200" ht="18" customHeight="1" x14ac:dyDescent="0.4"/>
    <row r="201" ht="18" customHeight="1" x14ac:dyDescent="0.4"/>
    <row r="202" ht="18" customHeight="1" x14ac:dyDescent="0.4"/>
    <row r="203" ht="18" customHeight="1" x14ac:dyDescent="0.4"/>
    <row r="204" ht="18" customHeight="1" x14ac:dyDescent="0.4"/>
    <row r="205" ht="18" customHeight="1" x14ac:dyDescent="0.4"/>
    <row r="206" ht="18" customHeight="1" x14ac:dyDescent="0.4"/>
    <row r="207" ht="18" customHeight="1" x14ac:dyDescent="0.4"/>
    <row r="208" ht="18" customHeight="1" x14ac:dyDescent="0.4"/>
    <row r="209" ht="18" customHeight="1" x14ac:dyDescent="0.4"/>
    <row r="210" ht="18" customHeight="1" x14ac:dyDescent="0.4"/>
    <row r="211" ht="18" customHeight="1" x14ac:dyDescent="0.4"/>
    <row r="212" ht="18" customHeight="1" x14ac:dyDescent="0.4"/>
    <row r="213" ht="18" customHeight="1" x14ac:dyDescent="0.4"/>
    <row r="214" ht="18" customHeight="1" x14ac:dyDescent="0.4"/>
    <row r="215" ht="18" customHeight="1" x14ac:dyDescent="0.4"/>
    <row r="216" ht="18" customHeight="1" x14ac:dyDescent="0.4"/>
    <row r="217" ht="18" customHeight="1" x14ac:dyDescent="0.4"/>
    <row r="218" ht="18" customHeight="1" x14ac:dyDescent="0.4"/>
    <row r="219" ht="18" customHeight="1" x14ac:dyDescent="0.4"/>
    <row r="220" ht="18" customHeight="1" x14ac:dyDescent="0.4"/>
    <row r="221" ht="18" customHeight="1" x14ac:dyDescent="0.4"/>
    <row r="222" ht="18" customHeight="1" x14ac:dyDescent="0.4"/>
    <row r="223" ht="18" customHeight="1" x14ac:dyDescent="0.4"/>
    <row r="224" ht="18" customHeight="1" x14ac:dyDescent="0.4"/>
    <row r="225" ht="18" customHeight="1" x14ac:dyDescent="0.4"/>
    <row r="226" ht="18" customHeight="1" x14ac:dyDescent="0.4"/>
    <row r="227" ht="18" customHeight="1" x14ac:dyDescent="0.4"/>
    <row r="228" ht="18" customHeight="1" x14ac:dyDescent="0.4"/>
    <row r="229" ht="18" customHeight="1" x14ac:dyDescent="0.4"/>
    <row r="230" ht="18" customHeight="1" x14ac:dyDescent="0.4"/>
    <row r="231" ht="18" customHeight="1" x14ac:dyDescent="0.4"/>
    <row r="232" ht="18" customHeight="1" x14ac:dyDescent="0.4"/>
    <row r="233" ht="18" customHeight="1" x14ac:dyDescent="0.4"/>
    <row r="234" ht="18" customHeight="1" x14ac:dyDescent="0.4"/>
    <row r="235" ht="18" customHeight="1" x14ac:dyDescent="0.4"/>
    <row r="236" ht="18" customHeight="1" x14ac:dyDescent="0.4"/>
    <row r="237" ht="18" customHeight="1" x14ac:dyDescent="0.4"/>
    <row r="238" ht="18" customHeight="1" x14ac:dyDescent="0.4"/>
    <row r="239" ht="18" customHeight="1" x14ac:dyDescent="0.4"/>
    <row r="240" ht="18" customHeight="1" x14ac:dyDescent="0.4"/>
    <row r="241" ht="18" customHeight="1" x14ac:dyDescent="0.4"/>
    <row r="242" ht="18" customHeight="1" x14ac:dyDescent="0.4"/>
    <row r="243" ht="18" customHeight="1" x14ac:dyDescent="0.4"/>
    <row r="244" ht="18" customHeight="1" x14ac:dyDescent="0.4"/>
    <row r="245" ht="18" customHeight="1" x14ac:dyDescent="0.4"/>
    <row r="246" ht="18" customHeight="1" x14ac:dyDescent="0.4"/>
    <row r="247" ht="18" customHeight="1" x14ac:dyDescent="0.4"/>
    <row r="248" ht="18" customHeight="1" x14ac:dyDescent="0.4"/>
    <row r="249" ht="18" customHeight="1" x14ac:dyDescent="0.4"/>
    <row r="250" ht="18" customHeight="1" x14ac:dyDescent="0.4"/>
    <row r="251" ht="18" customHeight="1" x14ac:dyDescent="0.4"/>
    <row r="252" ht="18" customHeight="1" x14ac:dyDescent="0.4"/>
    <row r="253" ht="18" customHeight="1" x14ac:dyDescent="0.4"/>
    <row r="254" ht="18" customHeight="1" x14ac:dyDescent="0.4"/>
    <row r="255" ht="18" customHeight="1" x14ac:dyDescent="0.4"/>
    <row r="256" ht="18" customHeight="1" x14ac:dyDescent="0.4"/>
    <row r="257" ht="18" customHeight="1" x14ac:dyDescent="0.4"/>
    <row r="258" ht="18" customHeight="1" x14ac:dyDescent="0.4"/>
    <row r="259" ht="18" customHeight="1" x14ac:dyDescent="0.4"/>
    <row r="260" ht="18" customHeight="1" x14ac:dyDescent="0.4"/>
    <row r="261" ht="18" customHeight="1" x14ac:dyDescent="0.4"/>
    <row r="262" ht="18" customHeight="1" x14ac:dyDescent="0.4"/>
    <row r="263" ht="18" customHeight="1" x14ac:dyDescent="0.4"/>
    <row r="264" ht="18" customHeight="1" x14ac:dyDescent="0.4"/>
    <row r="265" ht="18" customHeight="1" x14ac:dyDescent="0.4"/>
    <row r="266" ht="18" customHeight="1" x14ac:dyDescent="0.4"/>
    <row r="267" ht="18" customHeight="1" x14ac:dyDescent="0.4"/>
    <row r="268" ht="18" customHeight="1" x14ac:dyDescent="0.4"/>
    <row r="269" ht="18" customHeight="1" x14ac:dyDescent="0.4"/>
    <row r="270" ht="18" customHeight="1" x14ac:dyDescent="0.4"/>
    <row r="271" ht="18" customHeight="1" x14ac:dyDescent="0.4"/>
    <row r="272" ht="18" customHeight="1" x14ac:dyDescent="0.4"/>
    <row r="273" ht="18" customHeight="1" x14ac:dyDescent="0.4"/>
    <row r="274" ht="18" customHeight="1" x14ac:dyDescent="0.4"/>
    <row r="275" ht="18" customHeight="1" x14ac:dyDescent="0.4"/>
    <row r="276" ht="18" customHeight="1" x14ac:dyDescent="0.4"/>
    <row r="277" ht="18" customHeight="1" x14ac:dyDescent="0.4"/>
    <row r="278" ht="18" customHeight="1" x14ac:dyDescent="0.4"/>
    <row r="279" ht="18" customHeight="1" x14ac:dyDescent="0.4"/>
    <row r="280" ht="18" customHeight="1" x14ac:dyDescent="0.4"/>
    <row r="281" ht="18" customHeight="1" x14ac:dyDescent="0.4"/>
    <row r="282" ht="18" customHeight="1" x14ac:dyDescent="0.4"/>
    <row r="283" ht="18" customHeight="1" x14ac:dyDescent="0.4"/>
    <row r="284" ht="18" customHeight="1" x14ac:dyDescent="0.4"/>
    <row r="285" ht="18" customHeight="1" x14ac:dyDescent="0.4"/>
    <row r="286" ht="18" customHeight="1" x14ac:dyDescent="0.4"/>
    <row r="287" ht="18" customHeight="1" x14ac:dyDescent="0.4"/>
    <row r="288" ht="18" customHeight="1" x14ac:dyDescent="0.4"/>
    <row r="289" ht="18" customHeight="1" x14ac:dyDescent="0.4"/>
    <row r="290" ht="18" customHeight="1" x14ac:dyDescent="0.4"/>
    <row r="291" ht="18" customHeight="1" x14ac:dyDescent="0.4"/>
    <row r="292" ht="18" customHeight="1" x14ac:dyDescent="0.4"/>
    <row r="293" ht="18" customHeight="1" x14ac:dyDescent="0.4"/>
    <row r="294" ht="18" customHeight="1" x14ac:dyDescent="0.4"/>
    <row r="295" ht="18" customHeight="1" x14ac:dyDescent="0.4"/>
    <row r="296" ht="18" customHeight="1" x14ac:dyDescent="0.4"/>
    <row r="297" ht="18" customHeight="1" x14ac:dyDescent="0.4"/>
    <row r="298" ht="18" customHeight="1" x14ac:dyDescent="0.4"/>
    <row r="299" ht="18" customHeight="1" x14ac:dyDescent="0.4"/>
    <row r="300" ht="18" customHeight="1" x14ac:dyDescent="0.4"/>
    <row r="301" ht="18" customHeight="1" x14ac:dyDescent="0.4"/>
    <row r="302" ht="18" customHeight="1" x14ac:dyDescent="0.4"/>
    <row r="303" ht="18" customHeight="1" x14ac:dyDescent="0.4"/>
    <row r="304" ht="18" customHeight="1" x14ac:dyDescent="0.4"/>
    <row r="305" ht="18" customHeight="1" x14ac:dyDescent="0.4"/>
    <row r="306" ht="18" customHeight="1" x14ac:dyDescent="0.4"/>
    <row r="307" ht="18" customHeight="1" x14ac:dyDescent="0.4"/>
    <row r="308" ht="18" customHeight="1" x14ac:dyDescent="0.4"/>
    <row r="309" ht="18" customHeight="1" x14ac:dyDescent="0.4"/>
    <row r="310" ht="18" customHeight="1" x14ac:dyDescent="0.4"/>
    <row r="311" ht="18" customHeight="1" x14ac:dyDescent="0.4"/>
    <row r="312" ht="18" customHeight="1" x14ac:dyDescent="0.4"/>
    <row r="313" ht="18" customHeight="1" x14ac:dyDescent="0.4"/>
    <row r="314" ht="18" customHeight="1" x14ac:dyDescent="0.4"/>
    <row r="315" ht="18" customHeight="1" x14ac:dyDescent="0.4"/>
    <row r="316" ht="18" customHeight="1" x14ac:dyDescent="0.4"/>
    <row r="317" ht="18" customHeight="1" x14ac:dyDescent="0.4"/>
    <row r="318" ht="18" customHeight="1" x14ac:dyDescent="0.4"/>
    <row r="319" ht="18" customHeight="1" x14ac:dyDescent="0.4"/>
    <row r="320" ht="18" customHeight="1" x14ac:dyDescent="0.4"/>
    <row r="321" ht="18" customHeight="1" x14ac:dyDescent="0.4"/>
    <row r="322" ht="18" customHeight="1" x14ac:dyDescent="0.4"/>
    <row r="323" ht="18" customHeight="1" x14ac:dyDescent="0.4"/>
    <row r="324" ht="18" customHeight="1" x14ac:dyDescent="0.4"/>
    <row r="325" ht="18" customHeight="1" x14ac:dyDescent="0.4"/>
    <row r="326" ht="18" customHeight="1" x14ac:dyDescent="0.4"/>
    <row r="327" ht="18" customHeight="1" x14ac:dyDescent="0.4"/>
    <row r="328" ht="18" customHeight="1" x14ac:dyDescent="0.4"/>
    <row r="329" ht="18" customHeight="1" x14ac:dyDescent="0.4"/>
    <row r="330" ht="18" customHeight="1" x14ac:dyDescent="0.4"/>
    <row r="331" ht="18" customHeight="1" x14ac:dyDescent="0.4"/>
    <row r="332" ht="18" customHeight="1" x14ac:dyDescent="0.4"/>
    <row r="333" ht="18" customHeight="1" x14ac:dyDescent="0.4"/>
    <row r="334" ht="18" customHeight="1" x14ac:dyDescent="0.4"/>
    <row r="335" ht="18" customHeight="1" x14ac:dyDescent="0.4"/>
    <row r="336" ht="18" customHeight="1" x14ac:dyDescent="0.4"/>
    <row r="337" ht="18" customHeight="1" x14ac:dyDescent="0.4"/>
    <row r="338" ht="18" customHeight="1" x14ac:dyDescent="0.4"/>
    <row r="339" ht="18" customHeight="1" x14ac:dyDescent="0.4"/>
    <row r="340" ht="18" customHeight="1" x14ac:dyDescent="0.4"/>
    <row r="341" ht="18" customHeight="1" x14ac:dyDescent="0.4"/>
    <row r="342" ht="18" customHeight="1" x14ac:dyDescent="0.4"/>
    <row r="343" ht="18" customHeight="1" x14ac:dyDescent="0.4"/>
    <row r="344" ht="18" customHeight="1" x14ac:dyDescent="0.4"/>
    <row r="345" ht="18" customHeight="1" x14ac:dyDescent="0.4"/>
    <row r="346" ht="18" customHeight="1" x14ac:dyDescent="0.4"/>
    <row r="347" ht="18" customHeight="1" x14ac:dyDescent="0.4"/>
    <row r="348" ht="18" customHeight="1" x14ac:dyDescent="0.4"/>
    <row r="349" ht="18" customHeight="1" x14ac:dyDescent="0.4"/>
    <row r="350" ht="18" customHeight="1" x14ac:dyDescent="0.4"/>
    <row r="351" ht="18" customHeight="1" x14ac:dyDescent="0.4"/>
    <row r="352" ht="18" customHeight="1" x14ac:dyDescent="0.4"/>
    <row r="353" ht="18" customHeight="1" x14ac:dyDescent="0.4"/>
    <row r="354" ht="18" customHeight="1" x14ac:dyDescent="0.4"/>
    <row r="355" ht="18" customHeight="1" x14ac:dyDescent="0.4"/>
    <row r="356" ht="18" customHeight="1" x14ac:dyDescent="0.4"/>
    <row r="357" ht="18" customHeight="1" x14ac:dyDescent="0.4"/>
    <row r="358" ht="18" customHeight="1" x14ac:dyDescent="0.4"/>
    <row r="359" ht="18" customHeight="1" x14ac:dyDescent="0.4"/>
    <row r="360" ht="18" customHeight="1" x14ac:dyDescent="0.4"/>
    <row r="361" ht="18" customHeight="1" x14ac:dyDescent="0.4"/>
    <row r="362" ht="18" customHeight="1" x14ac:dyDescent="0.4"/>
    <row r="363" ht="18" customHeight="1" x14ac:dyDescent="0.4"/>
    <row r="364" ht="18" customHeight="1" x14ac:dyDescent="0.4"/>
    <row r="365" ht="18" customHeight="1" x14ac:dyDescent="0.4"/>
    <row r="366" ht="18" customHeight="1" x14ac:dyDescent="0.4"/>
    <row r="367" ht="18" customHeight="1" x14ac:dyDescent="0.4"/>
    <row r="368" ht="18" customHeight="1" x14ac:dyDescent="0.4"/>
    <row r="369" ht="18" customHeight="1" x14ac:dyDescent="0.4"/>
    <row r="370" ht="18" customHeight="1" x14ac:dyDescent="0.4"/>
    <row r="371" ht="18" customHeight="1" x14ac:dyDescent="0.4"/>
    <row r="372" ht="18" customHeight="1" x14ac:dyDescent="0.4"/>
    <row r="373" ht="18" customHeight="1" x14ac:dyDescent="0.4"/>
    <row r="374" ht="18" customHeight="1" x14ac:dyDescent="0.4"/>
    <row r="375" ht="18" customHeight="1" x14ac:dyDescent="0.4"/>
    <row r="376" ht="18" customHeight="1" x14ac:dyDescent="0.4"/>
    <row r="377" ht="18" customHeight="1" x14ac:dyDescent="0.4"/>
    <row r="378" ht="18" customHeight="1" x14ac:dyDescent="0.4"/>
    <row r="379" ht="18" customHeight="1" x14ac:dyDescent="0.4"/>
    <row r="380" ht="18" customHeight="1" x14ac:dyDescent="0.4"/>
    <row r="381" ht="18" customHeight="1" x14ac:dyDescent="0.4"/>
    <row r="382" ht="18" customHeight="1" x14ac:dyDescent="0.4"/>
    <row r="383" ht="18" customHeight="1" x14ac:dyDescent="0.4"/>
    <row r="384" ht="18" customHeight="1" x14ac:dyDescent="0.4"/>
    <row r="385" ht="18" customHeight="1" x14ac:dyDescent="0.4"/>
    <row r="386" ht="18" customHeight="1" x14ac:dyDescent="0.4"/>
    <row r="387" ht="18" customHeight="1" x14ac:dyDescent="0.4"/>
    <row r="388" ht="18" customHeight="1" x14ac:dyDescent="0.4"/>
    <row r="389" ht="18" customHeight="1" x14ac:dyDescent="0.4"/>
    <row r="390" ht="18" customHeight="1" x14ac:dyDescent="0.4"/>
    <row r="391" ht="18" customHeight="1" x14ac:dyDescent="0.4"/>
    <row r="392" ht="18" customHeight="1" x14ac:dyDescent="0.4"/>
    <row r="393" ht="18" customHeight="1" x14ac:dyDescent="0.4"/>
    <row r="394" ht="18" customHeight="1" x14ac:dyDescent="0.4"/>
    <row r="395" ht="18" customHeight="1" x14ac:dyDescent="0.4"/>
    <row r="396" ht="18" customHeight="1" x14ac:dyDescent="0.4"/>
    <row r="397" ht="18" customHeight="1" x14ac:dyDescent="0.4"/>
    <row r="398" ht="18" customHeight="1" x14ac:dyDescent="0.4"/>
    <row r="399" ht="18" customHeight="1" x14ac:dyDescent="0.4"/>
    <row r="400" ht="18" customHeight="1" x14ac:dyDescent="0.4"/>
    <row r="401" ht="18" customHeight="1" x14ac:dyDescent="0.4"/>
    <row r="402" ht="18" customHeight="1" x14ac:dyDescent="0.4"/>
    <row r="403" ht="18" customHeight="1" x14ac:dyDescent="0.4"/>
    <row r="404" ht="18" customHeight="1" x14ac:dyDescent="0.4"/>
    <row r="405" ht="18" customHeight="1" x14ac:dyDescent="0.4"/>
    <row r="406" ht="18" customHeight="1" x14ac:dyDescent="0.4"/>
    <row r="407" ht="18" customHeight="1" x14ac:dyDescent="0.4"/>
    <row r="408" ht="18" customHeight="1" x14ac:dyDescent="0.4"/>
    <row r="409" ht="18" customHeight="1" x14ac:dyDescent="0.4"/>
    <row r="410" ht="18" customHeight="1" x14ac:dyDescent="0.4"/>
    <row r="411" ht="18" customHeight="1" x14ac:dyDescent="0.4"/>
    <row r="412" ht="18" customHeight="1" x14ac:dyDescent="0.4"/>
    <row r="413" ht="18" customHeight="1" x14ac:dyDescent="0.4"/>
    <row r="414" ht="18" customHeight="1" x14ac:dyDescent="0.4"/>
    <row r="415" ht="18" customHeight="1" x14ac:dyDescent="0.4"/>
    <row r="416" ht="18" customHeight="1" x14ac:dyDescent="0.4"/>
    <row r="417" ht="18" customHeight="1" x14ac:dyDescent="0.4"/>
    <row r="418" ht="18" customHeight="1" x14ac:dyDescent="0.4"/>
    <row r="419" ht="18" customHeight="1" x14ac:dyDescent="0.4"/>
    <row r="420" ht="18" customHeight="1" x14ac:dyDescent="0.4"/>
    <row r="421" ht="18" customHeight="1" x14ac:dyDescent="0.4"/>
    <row r="422" ht="18" customHeight="1" x14ac:dyDescent="0.4"/>
    <row r="423" ht="18" customHeight="1" x14ac:dyDescent="0.4"/>
    <row r="424" ht="18" customHeight="1" x14ac:dyDescent="0.4"/>
    <row r="425" ht="18" customHeight="1" x14ac:dyDescent="0.4"/>
    <row r="426" ht="18" customHeight="1" x14ac:dyDescent="0.4"/>
    <row r="427" ht="18" customHeight="1" x14ac:dyDescent="0.4"/>
    <row r="428" ht="18" customHeight="1" x14ac:dyDescent="0.4"/>
    <row r="429" ht="18" customHeight="1" x14ac:dyDescent="0.4"/>
    <row r="430" ht="18" customHeight="1" x14ac:dyDescent="0.4"/>
    <row r="431" ht="18" customHeight="1" x14ac:dyDescent="0.4"/>
    <row r="432" ht="18" customHeight="1" x14ac:dyDescent="0.4"/>
    <row r="433" ht="18" customHeight="1" x14ac:dyDescent="0.4"/>
    <row r="434" ht="18" customHeight="1" x14ac:dyDescent="0.4"/>
    <row r="435" ht="18" customHeight="1" x14ac:dyDescent="0.4"/>
    <row r="436" ht="18" customHeight="1" x14ac:dyDescent="0.4"/>
    <row r="437" ht="18" customHeight="1" x14ac:dyDescent="0.4"/>
    <row r="438" ht="18" customHeight="1" x14ac:dyDescent="0.4"/>
    <row r="439" ht="18" customHeight="1" x14ac:dyDescent="0.4"/>
    <row r="440" ht="18" customHeight="1" x14ac:dyDescent="0.4"/>
    <row r="441" ht="18" customHeight="1" x14ac:dyDescent="0.4"/>
    <row r="442" ht="18" customHeight="1" x14ac:dyDescent="0.4"/>
    <row r="443" ht="18" customHeight="1" x14ac:dyDescent="0.4"/>
    <row r="444" ht="18" customHeight="1" x14ac:dyDescent="0.4"/>
    <row r="445" ht="18" customHeight="1" x14ac:dyDescent="0.4"/>
    <row r="446" ht="18" customHeight="1" x14ac:dyDescent="0.4"/>
    <row r="447" ht="18" customHeight="1" x14ac:dyDescent="0.4"/>
    <row r="448" ht="18" customHeight="1" x14ac:dyDescent="0.4"/>
    <row r="449" ht="18" customHeight="1" x14ac:dyDescent="0.4"/>
    <row r="450" ht="18" customHeight="1" x14ac:dyDescent="0.4"/>
    <row r="451" ht="18" customHeight="1" x14ac:dyDescent="0.4"/>
    <row r="452" ht="18" customHeight="1" x14ac:dyDescent="0.4"/>
    <row r="453" ht="18" customHeight="1" x14ac:dyDescent="0.4"/>
    <row r="454" ht="18" customHeight="1" x14ac:dyDescent="0.4"/>
    <row r="455" ht="18" customHeight="1" x14ac:dyDescent="0.4"/>
    <row r="456" ht="18" customHeight="1" x14ac:dyDescent="0.4"/>
    <row r="457" ht="18" customHeight="1" x14ac:dyDescent="0.4"/>
    <row r="458" ht="18" customHeight="1" x14ac:dyDescent="0.4"/>
    <row r="459" ht="18" customHeight="1" x14ac:dyDescent="0.4"/>
    <row r="460" ht="18" customHeight="1" x14ac:dyDescent="0.4"/>
    <row r="461" ht="18" customHeight="1" x14ac:dyDescent="0.4"/>
    <row r="462" ht="18" customHeight="1" x14ac:dyDescent="0.4"/>
    <row r="463" ht="18" customHeight="1" x14ac:dyDescent="0.4"/>
    <row r="464" ht="18" customHeight="1" x14ac:dyDescent="0.4"/>
    <row r="465" ht="18" customHeight="1" x14ac:dyDescent="0.4"/>
    <row r="466" ht="18" customHeight="1" x14ac:dyDescent="0.4"/>
    <row r="467" ht="18" customHeight="1" x14ac:dyDescent="0.4"/>
    <row r="468" ht="18" customHeight="1" x14ac:dyDescent="0.4"/>
    <row r="469" ht="18" customHeight="1" x14ac:dyDescent="0.4"/>
    <row r="470" ht="18" customHeight="1" x14ac:dyDescent="0.4"/>
    <row r="471" ht="18" customHeight="1" x14ac:dyDescent="0.4"/>
    <row r="472" ht="18" customHeight="1" x14ac:dyDescent="0.4"/>
    <row r="473" ht="18" customHeight="1" x14ac:dyDescent="0.4"/>
    <row r="474" ht="18" customHeight="1" x14ac:dyDescent="0.4"/>
    <row r="475" ht="18" customHeight="1" x14ac:dyDescent="0.4"/>
    <row r="476" ht="18" customHeight="1" x14ac:dyDescent="0.4"/>
    <row r="477" ht="18" customHeight="1" x14ac:dyDescent="0.4"/>
    <row r="478" ht="18" customHeight="1" x14ac:dyDescent="0.4"/>
    <row r="479" ht="18" customHeight="1" x14ac:dyDescent="0.4"/>
    <row r="480" ht="18" customHeight="1" x14ac:dyDescent="0.4"/>
    <row r="481" ht="18" customHeight="1" x14ac:dyDescent="0.4"/>
    <row r="482" ht="18" customHeight="1" x14ac:dyDescent="0.4"/>
    <row r="483" ht="18" customHeight="1" x14ac:dyDescent="0.4"/>
    <row r="484" ht="18" customHeight="1" x14ac:dyDescent="0.4"/>
    <row r="485" ht="18" customHeight="1" x14ac:dyDescent="0.4"/>
    <row r="486" ht="18" customHeight="1" x14ac:dyDescent="0.4"/>
    <row r="487" ht="18" customHeight="1" x14ac:dyDescent="0.4"/>
    <row r="488" ht="18" customHeight="1" x14ac:dyDescent="0.4"/>
    <row r="489" ht="18" customHeight="1" x14ac:dyDescent="0.4"/>
    <row r="490" ht="18" customHeight="1" x14ac:dyDescent="0.4"/>
    <row r="491" ht="18" customHeight="1" x14ac:dyDescent="0.4"/>
    <row r="492" ht="18" customHeight="1" x14ac:dyDescent="0.4"/>
    <row r="493" ht="18" customHeight="1" x14ac:dyDescent="0.4"/>
    <row r="494" ht="18" customHeight="1" x14ac:dyDescent="0.4"/>
    <row r="495" ht="18" customHeight="1" x14ac:dyDescent="0.4"/>
    <row r="496" ht="18" customHeight="1" x14ac:dyDescent="0.4"/>
    <row r="497" ht="18" customHeight="1" x14ac:dyDescent="0.4"/>
    <row r="498" ht="18" customHeight="1" x14ac:dyDescent="0.4"/>
    <row r="499" ht="18" customHeight="1" x14ac:dyDescent="0.4"/>
    <row r="500" ht="18" customHeight="1" x14ac:dyDescent="0.4"/>
    <row r="501" ht="18" customHeight="1" x14ac:dyDescent="0.4"/>
    <row r="502" ht="18" customHeight="1" x14ac:dyDescent="0.4"/>
    <row r="503" ht="18" customHeight="1" x14ac:dyDescent="0.4"/>
    <row r="504" ht="18" customHeight="1" x14ac:dyDescent="0.4"/>
    <row r="505" ht="18" customHeight="1" x14ac:dyDescent="0.4"/>
    <row r="506" ht="18" customHeight="1" x14ac:dyDescent="0.4"/>
    <row r="507" ht="18" customHeight="1" x14ac:dyDescent="0.4"/>
    <row r="508" ht="18" customHeight="1" x14ac:dyDescent="0.4"/>
    <row r="509" ht="18" customHeight="1" x14ac:dyDescent="0.4"/>
    <row r="510" ht="18" customHeight="1" x14ac:dyDescent="0.4"/>
    <row r="511" ht="18" customHeight="1" x14ac:dyDescent="0.4"/>
    <row r="512" ht="18" customHeight="1" x14ac:dyDescent="0.4"/>
    <row r="513" ht="18" customHeight="1" x14ac:dyDescent="0.4"/>
    <row r="514" ht="18" customHeight="1" x14ac:dyDescent="0.4"/>
    <row r="515" ht="18" customHeight="1" x14ac:dyDescent="0.4"/>
    <row r="516" ht="18" customHeight="1" x14ac:dyDescent="0.4"/>
    <row r="517" ht="18" customHeight="1" x14ac:dyDescent="0.4"/>
    <row r="518" ht="18" customHeight="1" x14ac:dyDescent="0.4"/>
    <row r="519" ht="18" customHeight="1" x14ac:dyDescent="0.4"/>
    <row r="520" ht="18" customHeight="1" x14ac:dyDescent="0.4"/>
    <row r="521" ht="18" customHeight="1" x14ac:dyDescent="0.4"/>
    <row r="522" ht="18" customHeight="1" x14ac:dyDescent="0.4"/>
    <row r="523" ht="18" customHeight="1" x14ac:dyDescent="0.4"/>
    <row r="524" ht="18" customHeight="1" x14ac:dyDescent="0.4"/>
    <row r="525" ht="18" customHeight="1" x14ac:dyDescent="0.4"/>
    <row r="526" ht="18" customHeight="1" x14ac:dyDescent="0.4"/>
    <row r="527" ht="18" customHeight="1" x14ac:dyDescent="0.4"/>
    <row r="528" ht="18" customHeight="1" x14ac:dyDescent="0.4"/>
    <row r="529" ht="18" customHeight="1" x14ac:dyDescent="0.4"/>
    <row r="530" ht="18" customHeight="1" x14ac:dyDescent="0.4"/>
    <row r="531" ht="18" customHeight="1" x14ac:dyDescent="0.4"/>
    <row r="532" ht="18" customHeight="1" x14ac:dyDescent="0.4"/>
    <row r="533" ht="18" customHeight="1" x14ac:dyDescent="0.4"/>
    <row r="534" ht="18" customHeight="1" x14ac:dyDescent="0.4"/>
    <row r="535" ht="18" customHeight="1" x14ac:dyDescent="0.4"/>
    <row r="536" ht="18" customHeight="1" x14ac:dyDescent="0.4"/>
    <row r="537" ht="18" customHeight="1" x14ac:dyDescent="0.4"/>
    <row r="538" ht="18" customHeight="1" x14ac:dyDescent="0.4"/>
    <row r="539" ht="18" customHeight="1" x14ac:dyDescent="0.4"/>
    <row r="540" ht="18" customHeight="1" x14ac:dyDescent="0.4"/>
    <row r="541" ht="18" customHeight="1" x14ac:dyDescent="0.4"/>
    <row r="542" ht="18" customHeight="1" x14ac:dyDescent="0.4"/>
    <row r="543" ht="18" customHeight="1" x14ac:dyDescent="0.4"/>
    <row r="544" ht="18" customHeight="1" x14ac:dyDescent="0.4"/>
    <row r="545" ht="18" customHeight="1" x14ac:dyDescent="0.4"/>
    <row r="546" ht="18" customHeight="1" x14ac:dyDescent="0.4"/>
    <row r="547" ht="18" customHeight="1" x14ac:dyDescent="0.4"/>
    <row r="548" ht="18" customHeight="1" x14ac:dyDescent="0.4"/>
    <row r="549" ht="18" customHeight="1" x14ac:dyDescent="0.4"/>
    <row r="550" ht="18" customHeight="1" x14ac:dyDescent="0.4"/>
    <row r="551" ht="18" customHeight="1" x14ac:dyDescent="0.4"/>
    <row r="552" ht="18" customHeight="1" x14ac:dyDescent="0.4"/>
    <row r="553" ht="18" customHeight="1" x14ac:dyDescent="0.4"/>
    <row r="554" ht="18" customHeight="1" x14ac:dyDescent="0.4"/>
    <row r="555" ht="18" customHeight="1" x14ac:dyDescent="0.4"/>
    <row r="556" ht="18" customHeight="1" x14ac:dyDescent="0.4"/>
    <row r="557" ht="18" customHeight="1" x14ac:dyDescent="0.4"/>
    <row r="558" ht="18" customHeight="1" x14ac:dyDescent="0.4"/>
    <row r="559" ht="18" customHeight="1" x14ac:dyDescent="0.4"/>
    <row r="560" ht="18" customHeight="1" x14ac:dyDescent="0.4"/>
    <row r="561" ht="18" customHeight="1" x14ac:dyDescent="0.4"/>
    <row r="562" ht="18" customHeight="1" x14ac:dyDescent="0.4"/>
    <row r="563" ht="18" customHeight="1" x14ac:dyDescent="0.4"/>
    <row r="564" ht="18" customHeight="1" x14ac:dyDescent="0.4"/>
    <row r="565" ht="18" customHeight="1" x14ac:dyDescent="0.4"/>
    <row r="566" ht="18" customHeight="1" x14ac:dyDescent="0.4"/>
    <row r="567" ht="18" customHeight="1" x14ac:dyDescent="0.4"/>
    <row r="568" ht="18" customHeight="1" x14ac:dyDescent="0.4"/>
    <row r="569" ht="18" customHeight="1" x14ac:dyDescent="0.4"/>
    <row r="570" ht="18" customHeight="1" x14ac:dyDescent="0.4"/>
    <row r="571" ht="18" customHeight="1" x14ac:dyDescent="0.4"/>
    <row r="572" ht="18" customHeight="1" x14ac:dyDescent="0.4"/>
    <row r="573" ht="18" customHeight="1" x14ac:dyDescent="0.4"/>
    <row r="574" ht="18" customHeight="1" x14ac:dyDescent="0.4"/>
    <row r="575" ht="18" customHeight="1" x14ac:dyDescent="0.4"/>
    <row r="576" ht="18" customHeight="1" x14ac:dyDescent="0.4"/>
    <row r="577" ht="18" customHeight="1" x14ac:dyDescent="0.4"/>
    <row r="578" ht="18" customHeight="1" x14ac:dyDescent="0.4"/>
    <row r="579" ht="18" customHeight="1" x14ac:dyDescent="0.4"/>
    <row r="580" ht="18" customHeight="1" x14ac:dyDescent="0.4"/>
    <row r="581" ht="18" customHeight="1" x14ac:dyDescent="0.4"/>
    <row r="582" ht="18" customHeight="1" x14ac:dyDescent="0.4"/>
    <row r="583" ht="18" customHeight="1" x14ac:dyDescent="0.4"/>
    <row r="584" ht="18" customHeight="1" x14ac:dyDescent="0.4"/>
    <row r="585" ht="18" customHeight="1" x14ac:dyDescent="0.4"/>
    <row r="586" ht="18" customHeight="1" x14ac:dyDescent="0.4"/>
    <row r="587" ht="18" customHeight="1" x14ac:dyDescent="0.4"/>
    <row r="588" ht="18" customHeight="1" x14ac:dyDescent="0.4"/>
    <row r="589" ht="18" customHeight="1" x14ac:dyDescent="0.4"/>
    <row r="590" ht="18" customHeight="1" x14ac:dyDescent="0.4"/>
    <row r="591" ht="18" customHeight="1" x14ac:dyDescent="0.4"/>
    <row r="592" ht="18" customHeight="1" x14ac:dyDescent="0.4"/>
    <row r="593" ht="18" customHeight="1" x14ac:dyDescent="0.4"/>
    <row r="594" ht="18" customHeight="1" x14ac:dyDescent="0.4"/>
    <row r="595" ht="18" customHeight="1" x14ac:dyDescent="0.4"/>
    <row r="596" ht="18" customHeight="1" x14ac:dyDescent="0.4"/>
    <row r="597" ht="18" customHeight="1" x14ac:dyDescent="0.4"/>
    <row r="598" ht="18" customHeight="1" x14ac:dyDescent="0.4"/>
    <row r="599" ht="18" customHeight="1" x14ac:dyDescent="0.4"/>
    <row r="600" ht="18" customHeight="1" x14ac:dyDescent="0.4"/>
    <row r="601" ht="18" customHeight="1" x14ac:dyDescent="0.4"/>
    <row r="602" ht="18" customHeight="1" x14ac:dyDescent="0.4"/>
    <row r="603" ht="18" customHeight="1" x14ac:dyDescent="0.4"/>
    <row r="604" ht="18" customHeight="1" x14ac:dyDescent="0.4"/>
    <row r="605" ht="18" customHeight="1" x14ac:dyDescent="0.4"/>
    <row r="606" ht="18" customHeight="1" x14ac:dyDescent="0.4"/>
    <row r="607" ht="18" customHeight="1" x14ac:dyDescent="0.4"/>
    <row r="608" ht="18" customHeight="1" x14ac:dyDescent="0.4"/>
    <row r="609" ht="18" customHeight="1" x14ac:dyDescent="0.4"/>
    <row r="610" ht="18" customHeight="1" x14ac:dyDescent="0.4"/>
    <row r="611" ht="18" customHeight="1" x14ac:dyDescent="0.4"/>
    <row r="612" ht="18" customHeight="1" x14ac:dyDescent="0.4"/>
    <row r="613" ht="18" customHeight="1" x14ac:dyDescent="0.4"/>
    <row r="614" ht="18" customHeight="1" x14ac:dyDescent="0.4"/>
    <row r="615" ht="18" customHeight="1" x14ac:dyDescent="0.4"/>
    <row r="616" ht="18" customHeight="1" x14ac:dyDescent="0.4"/>
    <row r="617" ht="18" customHeight="1" x14ac:dyDescent="0.4"/>
    <row r="618" ht="18" customHeight="1" x14ac:dyDescent="0.4"/>
    <row r="619" ht="18" customHeight="1" x14ac:dyDescent="0.4"/>
    <row r="620" ht="18" customHeight="1" x14ac:dyDescent="0.4"/>
    <row r="621" ht="18" customHeight="1" x14ac:dyDescent="0.4"/>
    <row r="622" ht="18" customHeight="1" x14ac:dyDescent="0.4"/>
    <row r="623" ht="18" customHeight="1" x14ac:dyDescent="0.4"/>
    <row r="624" ht="18" customHeight="1" x14ac:dyDescent="0.4"/>
    <row r="625" ht="18" customHeight="1" x14ac:dyDescent="0.4"/>
    <row r="626" ht="18" customHeight="1" x14ac:dyDescent="0.4"/>
    <row r="627" ht="18" customHeight="1" x14ac:dyDescent="0.4"/>
    <row r="628" ht="18" customHeight="1" x14ac:dyDescent="0.4"/>
    <row r="629" ht="18" customHeight="1" x14ac:dyDescent="0.4"/>
    <row r="630" ht="18" customHeight="1" x14ac:dyDescent="0.4"/>
    <row r="631" ht="18" customHeight="1" x14ac:dyDescent="0.4"/>
    <row r="632" ht="18" customHeight="1" x14ac:dyDescent="0.4"/>
    <row r="633" ht="18" customHeight="1" x14ac:dyDescent="0.4"/>
    <row r="634" ht="18" customHeight="1" x14ac:dyDescent="0.4"/>
    <row r="635" ht="18" customHeight="1" x14ac:dyDescent="0.4"/>
    <row r="636" ht="18" customHeight="1" x14ac:dyDescent="0.4"/>
    <row r="637" ht="18" customHeight="1" x14ac:dyDescent="0.4"/>
    <row r="638" ht="18" customHeight="1" x14ac:dyDescent="0.4"/>
    <row r="639" ht="18" customHeight="1" x14ac:dyDescent="0.4"/>
    <row r="640" ht="18" customHeight="1" x14ac:dyDescent="0.4"/>
    <row r="641" ht="18" customHeight="1" x14ac:dyDescent="0.4"/>
    <row r="642" ht="18" customHeight="1" x14ac:dyDescent="0.4"/>
    <row r="643" ht="18" customHeight="1" x14ac:dyDescent="0.4"/>
    <row r="644" ht="18" customHeight="1" x14ac:dyDescent="0.4"/>
    <row r="645" ht="18" customHeight="1" x14ac:dyDescent="0.4"/>
    <row r="646" ht="18" customHeight="1" x14ac:dyDescent="0.4"/>
    <row r="647" ht="18" customHeight="1" x14ac:dyDescent="0.4"/>
    <row r="648" ht="18" customHeight="1" x14ac:dyDescent="0.4"/>
    <row r="649" ht="18" customHeight="1" x14ac:dyDescent="0.4"/>
    <row r="650" ht="18" customHeight="1" x14ac:dyDescent="0.4"/>
    <row r="651" ht="18" customHeight="1" x14ac:dyDescent="0.4"/>
    <row r="652" ht="18" customHeight="1" x14ac:dyDescent="0.4"/>
    <row r="653" ht="18" customHeight="1" x14ac:dyDescent="0.4"/>
    <row r="654" ht="18" customHeight="1" x14ac:dyDescent="0.4"/>
    <row r="655" ht="18" customHeight="1" x14ac:dyDescent="0.4"/>
    <row r="656" ht="18" customHeight="1" x14ac:dyDescent="0.4"/>
    <row r="657" ht="18" customHeight="1" x14ac:dyDescent="0.4"/>
    <row r="658" ht="18" customHeight="1" x14ac:dyDescent="0.4"/>
    <row r="659" ht="18" customHeight="1" x14ac:dyDescent="0.4"/>
    <row r="660" ht="18" customHeight="1" x14ac:dyDescent="0.4"/>
    <row r="661" ht="18" customHeight="1" x14ac:dyDescent="0.4"/>
    <row r="662" ht="18" customHeight="1" x14ac:dyDescent="0.4"/>
    <row r="663" ht="18" customHeight="1" x14ac:dyDescent="0.4"/>
    <row r="664" ht="18" customHeight="1" x14ac:dyDescent="0.4"/>
    <row r="665" ht="18" customHeight="1" x14ac:dyDescent="0.4"/>
    <row r="666" ht="18" customHeight="1" x14ac:dyDescent="0.4"/>
    <row r="667" ht="18" customHeight="1" x14ac:dyDescent="0.4"/>
    <row r="668" ht="18" customHeight="1" x14ac:dyDescent="0.4"/>
    <row r="669" ht="18" customHeight="1" x14ac:dyDescent="0.4"/>
    <row r="670" ht="18" customHeight="1" x14ac:dyDescent="0.4"/>
    <row r="671" ht="18" customHeight="1" x14ac:dyDescent="0.4"/>
    <row r="672" ht="18" customHeight="1" x14ac:dyDescent="0.4"/>
    <row r="673" ht="18" customHeight="1" x14ac:dyDescent="0.4"/>
    <row r="674" ht="18" customHeight="1" x14ac:dyDescent="0.4"/>
    <row r="675" ht="18" customHeight="1" x14ac:dyDescent="0.4"/>
    <row r="676" ht="18" customHeight="1" x14ac:dyDescent="0.4"/>
    <row r="677" ht="18" customHeight="1" x14ac:dyDescent="0.4"/>
    <row r="678" ht="18" customHeight="1" x14ac:dyDescent="0.4"/>
    <row r="679" ht="18" customHeight="1" x14ac:dyDescent="0.4"/>
    <row r="680" ht="18" customHeight="1" x14ac:dyDescent="0.4"/>
    <row r="681" ht="18" customHeight="1" x14ac:dyDescent="0.4"/>
    <row r="682" ht="18" customHeight="1" x14ac:dyDescent="0.4"/>
    <row r="683" ht="18" customHeight="1" x14ac:dyDescent="0.4"/>
    <row r="684" ht="18" customHeight="1" x14ac:dyDescent="0.4"/>
    <row r="685" ht="18" customHeight="1" x14ac:dyDescent="0.4"/>
    <row r="686" ht="18" customHeight="1" x14ac:dyDescent="0.4"/>
    <row r="687" ht="18" customHeight="1" x14ac:dyDescent="0.4"/>
    <row r="688" ht="18" customHeight="1" x14ac:dyDescent="0.4"/>
    <row r="689" ht="18" customHeight="1" x14ac:dyDescent="0.4"/>
    <row r="690" ht="18" customHeight="1" x14ac:dyDescent="0.4"/>
    <row r="691" ht="18" customHeight="1" x14ac:dyDescent="0.4"/>
    <row r="692" ht="18" customHeight="1" x14ac:dyDescent="0.4"/>
    <row r="693" ht="18" customHeight="1" x14ac:dyDescent="0.4"/>
    <row r="694" ht="18" customHeight="1" x14ac:dyDescent="0.4"/>
    <row r="695" ht="18" customHeight="1" x14ac:dyDescent="0.4"/>
    <row r="696" ht="18" customHeight="1" x14ac:dyDescent="0.4"/>
    <row r="697" ht="18" customHeight="1" x14ac:dyDescent="0.4"/>
    <row r="698" ht="18" customHeight="1" x14ac:dyDescent="0.4"/>
    <row r="699" ht="18" customHeight="1" x14ac:dyDescent="0.4"/>
    <row r="700" ht="18" customHeight="1" x14ac:dyDescent="0.4"/>
    <row r="701" ht="18" customHeight="1" x14ac:dyDescent="0.4"/>
    <row r="702" ht="18" customHeight="1" x14ac:dyDescent="0.4"/>
    <row r="703" ht="18" customHeight="1" x14ac:dyDescent="0.4"/>
    <row r="704" ht="18" customHeight="1" x14ac:dyDescent="0.4"/>
    <row r="705" ht="18" customHeight="1" x14ac:dyDescent="0.4"/>
    <row r="706" ht="18" customHeight="1" x14ac:dyDescent="0.4"/>
    <row r="707" ht="18" customHeight="1" x14ac:dyDescent="0.4"/>
    <row r="708" ht="18" customHeight="1" x14ac:dyDescent="0.4"/>
    <row r="709" ht="18" customHeight="1" x14ac:dyDescent="0.4"/>
    <row r="710" ht="18" customHeight="1" x14ac:dyDescent="0.4"/>
    <row r="711" ht="18" customHeight="1" x14ac:dyDescent="0.4"/>
    <row r="712" ht="18" customHeight="1" x14ac:dyDescent="0.4"/>
    <row r="713" ht="18" customHeight="1" x14ac:dyDescent="0.4"/>
    <row r="714" ht="18" customHeight="1" x14ac:dyDescent="0.4"/>
    <row r="715" ht="18" customHeight="1" x14ac:dyDescent="0.4"/>
    <row r="716" ht="18" customHeight="1" x14ac:dyDescent="0.4"/>
    <row r="717" ht="18" customHeight="1" x14ac:dyDescent="0.4"/>
    <row r="718" ht="18" customHeight="1" x14ac:dyDescent="0.4"/>
    <row r="719" ht="18" customHeight="1" x14ac:dyDescent="0.4"/>
    <row r="720" ht="18" customHeight="1" x14ac:dyDescent="0.4"/>
    <row r="721" ht="18" customHeight="1" x14ac:dyDescent="0.4"/>
    <row r="722" ht="18" customHeight="1" x14ac:dyDescent="0.4"/>
    <row r="723" ht="18" customHeight="1" x14ac:dyDescent="0.4"/>
    <row r="724" ht="18" customHeight="1" x14ac:dyDescent="0.4"/>
    <row r="725" ht="18" customHeight="1" x14ac:dyDescent="0.4"/>
    <row r="726" ht="18" customHeight="1" x14ac:dyDescent="0.4"/>
    <row r="727" ht="18" customHeight="1" x14ac:dyDescent="0.4"/>
    <row r="728" ht="18" customHeight="1" x14ac:dyDescent="0.4"/>
    <row r="729" ht="18" customHeight="1" x14ac:dyDescent="0.4"/>
    <row r="730" ht="18" customHeight="1" x14ac:dyDescent="0.4"/>
    <row r="731" ht="18" customHeight="1" x14ac:dyDescent="0.4"/>
    <row r="732" ht="18" customHeight="1" x14ac:dyDescent="0.4"/>
    <row r="733" ht="18" customHeight="1" x14ac:dyDescent="0.4"/>
    <row r="734" ht="18" customHeight="1" x14ac:dyDescent="0.4"/>
    <row r="735" ht="18" customHeight="1" x14ac:dyDescent="0.4"/>
    <row r="736" ht="18" customHeight="1" x14ac:dyDescent="0.4"/>
    <row r="737" ht="18" customHeight="1" x14ac:dyDescent="0.4"/>
    <row r="738" ht="18" customHeight="1" x14ac:dyDescent="0.4"/>
    <row r="739" ht="18" customHeight="1" x14ac:dyDescent="0.4"/>
    <row r="740" ht="18" customHeight="1" x14ac:dyDescent="0.4"/>
    <row r="741" ht="18" customHeight="1" x14ac:dyDescent="0.4"/>
    <row r="742" ht="18" customHeight="1" x14ac:dyDescent="0.4"/>
    <row r="743" ht="18" customHeight="1" x14ac:dyDescent="0.4"/>
    <row r="744" ht="18" customHeight="1" x14ac:dyDescent="0.4"/>
    <row r="745" ht="18" customHeight="1" x14ac:dyDescent="0.4"/>
    <row r="746" ht="18" customHeight="1" x14ac:dyDescent="0.4"/>
    <row r="747" ht="18" customHeight="1" x14ac:dyDescent="0.4"/>
    <row r="748" ht="18" customHeight="1" x14ac:dyDescent="0.4"/>
    <row r="749" ht="18" customHeight="1" x14ac:dyDescent="0.4"/>
    <row r="750" ht="18" customHeight="1" x14ac:dyDescent="0.4"/>
    <row r="751" ht="18" customHeight="1" x14ac:dyDescent="0.4"/>
    <row r="752" ht="18" customHeight="1" x14ac:dyDescent="0.4"/>
    <row r="753" ht="18" customHeight="1" x14ac:dyDescent="0.4"/>
    <row r="754" ht="18" customHeight="1" x14ac:dyDescent="0.4"/>
    <row r="755" ht="18" customHeight="1" x14ac:dyDescent="0.4"/>
    <row r="756" ht="18" customHeight="1" x14ac:dyDescent="0.4"/>
    <row r="757" ht="18" customHeight="1" x14ac:dyDescent="0.4"/>
    <row r="758" ht="18" customHeight="1" x14ac:dyDescent="0.4"/>
    <row r="759" ht="18" customHeight="1" x14ac:dyDescent="0.4"/>
    <row r="760" ht="18" customHeight="1" x14ac:dyDescent="0.4"/>
    <row r="761" ht="18" customHeight="1" x14ac:dyDescent="0.4"/>
    <row r="762" ht="18" customHeight="1" x14ac:dyDescent="0.4"/>
    <row r="763" ht="18" customHeight="1" x14ac:dyDescent="0.4"/>
    <row r="764" ht="18" customHeight="1" x14ac:dyDescent="0.4"/>
    <row r="765" ht="18" customHeight="1" x14ac:dyDescent="0.4"/>
    <row r="766" ht="18" customHeight="1" x14ac:dyDescent="0.4"/>
    <row r="767" ht="18" customHeight="1" x14ac:dyDescent="0.4"/>
    <row r="768" ht="18" customHeight="1" x14ac:dyDescent="0.4"/>
    <row r="769" ht="18" customHeight="1" x14ac:dyDescent="0.4"/>
    <row r="770" ht="18" customHeight="1" x14ac:dyDescent="0.4"/>
    <row r="771" ht="18" customHeight="1" x14ac:dyDescent="0.4"/>
    <row r="772" ht="18" customHeight="1" x14ac:dyDescent="0.4"/>
    <row r="773" ht="18" customHeight="1" x14ac:dyDescent="0.4"/>
    <row r="774" ht="18" customHeight="1" x14ac:dyDescent="0.4"/>
    <row r="775" ht="18" customHeight="1" x14ac:dyDescent="0.4"/>
    <row r="776" ht="18" customHeight="1" x14ac:dyDescent="0.4"/>
    <row r="777" ht="18" customHeight="1" x14ac:dyDescent="0.4"/>
    <row r="778" ht="18" customHeight="1" x14ac:dyDescent="0.4"/>
    <row r="779" ht="18" customHeight="1" x14ac:dyDescent="0.4"/>
    <row r="780" ht="18" customHeight="1" x14ac:dyDescent="0.4"/>
    <row r="781" ht="18" customHeight="1" x14ac:dyDescent="0.4"/>
    <row r="782" ht="18" customHeight="1" x14ac:dyDescent="0.4"/>
    <row r="783" ht="18" customHeight="1" x14ac:dyDescent="0.4"/>
    <row r="784" ht="18" customHeight="1" x14ac:dyDescent="0.4"/>
    <row r="785" ht="18" customHeight="1" x14ac:dyDescent="0.4"/>
    <row r="786" ht="18" customHeight="1" x14ac:dyDescent="0.4"/>
    <row r="787" ht="18" customHeight="1" x14ac:dyDescent="0.4"/>
    <row r="788" ht="18" customHeight="1" x14ac:dyDescent="0.4"/>
    <row r="789" ht="18" customHeight="1" x14ac:dyDescent="0.4"/>
    <row r="790" ht="18" customHeight="1" x14ac:dyDescent="0.4"/>
    <row r="791" ht="18" customHeight="1" x14ac:dyDescent="0.4"/>
    <row r="792" ht="18" customHeight="1" x14ac:dyDescent="0.4"/>
    <row r="793" ht="18" customHeight="1" x14ac:dyDescent="0.4"/>
    <row r="794" ht="18" customHeight="1" x14ac:dyDescent="0.4"/>
    <row r="795" ht="18" customHeight="1" x14ac:dyDescent="0.4"/>
    <row r="796" ht="18" customHeight="1" x14ac:dyDescent="0.4"/>
    <row r="797" ht="18" customHeight="1" x14ac:dyDescent="0.4"/>
    <row r="798" ht="18" customHeight="1" x14ac:dyDescent="0.4"/>
    <row r="799" ht="18" customHeight="1" x14ac:dyDescent="0.4"/>
    <row r="800" ht="18" customHeight="1" x14ac:dyDescent="0.4"/>
    <row r="801" ht="18" customHeight="1" x14ac:dyDescent="0.4"/>
    <row r="802" ht="18" customHeight="1" x14ac:dyDescent="0.4"/>
    <row r="803" ht="18" customHeight="1" x14ac:dyDescent="0.4"/>
    <row r="804" ht="18" customHeight="1" x14ac:dyDescent="0.4"/>
    <row r="805" ht="18" customHeight="1" x14ac:dyDescent="0.4"/>
    <row r="806" ht="18" customHeight="1" x14ac:dyDescent="0.4"/>
    <row r="807" ht="18" customHeight="1" x14ac:dyDescent="0.4"/>
    <row r="808" ht="18" customHeight="1" x14ac:dyDescent="0.4"/>
    <row r="809" ht="18" customHeight="1" x14ac:dyDescent="0.4"/>
    <row r="810" ht="18" customHeight="1" x14ac:dyDescent="0.4"/>
    <row r="811" ht="18" customHeight="1" x14ac:dyDescent="0.4"/>
    <row r="812" ht="18" customHeight="1" x14ac:dyDescent="0.4"/>
    <row r="813" ht="18" customHeight="1" x14ac:dyDescent="0.4"/>
    <row r="814" ht="18" customHeight="1" x14ac:dyDescent="0.4"/>
    <row r="815" ht="18" customHeight="1" x14ac:dyDescent="0.4"/>
    <row r="816" ht="18" customHeight="1" x14ac:dyDescent="0.4"/>
    <row r="817" ht="18" customHeight="1" x14ac:dyDescent="0.4"/>
    <row r="818" ht="18" customHeight="1" x14ac:dyDescent="0.4"/>
    <row r="819" ht="18" customHeight="1" x14ac:dyDescent="0.4"/>
    <row r="820" ht="18" customHeight="1" x14ac:dyDescent="0.4"/>
    <row r="821" ht="18" customHeight="1" x14ac:dyDescent="0.4"/>
    <row r="822" ht="18" customHeight="1" x14ac:dyDescent="0.4"/>
    <row r="823" ht="18" customHeight="1" x14ac:dyDescent="0.4"/>
    <row r="824" ht="18" customHeight="1" x14ac:dyDescent="0.4"/>
    <row r="825" ht="18" customHeight="1" x14ac:dyDescent="0.4"/>
    <row r="826" ht="18" customHeight="1" x14ac:dyDescent="0.4"/>
    <row r="827" ht="18" customHeight="1" x14ac:dyDescent="0.4"/>
    <row r="828" ht="18" customHeight="1" x14ac:dyDescent="0.4"/>
    <row r="829" ht="18" customHeight="1" x14ac:dyDescent="0.4"/>
    <row r="830" ht="18" customHeight="1" x14ac:dyDescent="0.4"/>
    <row r="831" ht="18" customHeight="1" x14ac:dyDescent="0.4"/>
    <row r="832" ht="18" customHeight="1" x14ac:dyDescent="0.4"/>
    <row r="833" ht="18" customHeight="1" x14ac:dyDescent="0.4"/>
    <row r="834" ht="18" customHeight="1" x14ac:dyDescent="0.4"/>
    <row r="835" ht="18" customHeight="1" x14ac:dyDescent="0.4"/>
    <row r="836" ht="18" customHeight="1" x14ac:dyDescent="0.4"/>
    <row r="837" ht="18" customHeight="1" x14ac:dyDescent="0.4"/>
    <row r="838" ht="18" customHeight="1" x14ac:dyDescent="0.4"/>
    <row r="839" ht="18" customHeight="1" x14ac:dyDescent="0.4"/>
    <row r="840" ht="18" customHeight="1" x14ac:dyDescent="0.4"/>
    <row r="841" ht="18" customHeight="1" x14ac:dyDescent="0.4"/>
    <row r="842" ht="18" customHeight="1" x14ac:dyDescent="0.4"/>
    <row r="843" ht="18" customHeight="1" x14ac:dyDescent="0.4"/>
    <row r="844" ht="18" customHeight="1" x14ac:dyDescent="0.4"/>
    <row r="845" ht="18" customHeight="1" x14ac:dyDescent="0.4"/>
    <row r="846" ht="18" customHeight="1" x14ac:dyDescent="0.4"/>
    <row r="847" ht="18" customHeight="1" x14ac:dyDescent="0.4"/>
    <row r="848" ht="18" customHeight="1" x14ac:dyDescent="0.4"/>
    <row r="849" ht="18" customHeight="1" x14ac:dyDescent="0.4"/>
    <row r="850" ht="18" customHeight="1" x14ac:dyDescent="0.4"/>
    <row r="851" ht="18" customHeight="1" x14ac:dyDescent="0.4"/>
    <row r="852" ht="18" customHeight="1" x14ac:dyDescent="0.4"/>
    <row r="853" ht="18" customHeight="1" x14ac:dyDescent="0.4"/>
    <row r="854" ht="18" customHeight="1" x14ac:dyDescent="0.4"/>
    <row r="855" ht="18" customHeight="1" x14ac:dyDescent="0.4"/>
    <row r="856" ht="18" customHeight="1" x14ac:dyDescent="0.4"/>
    <row r="857" ht="18" customHeight="1" x14ac:dyDescent="0.4"/>
    <row r="858" ht="18" customHeight="1" x14ac:dyDescent="0.4"/>
    <row r="859" ht="18" customHeight="1" x14ac:dyDescent="0.4"/>
    <row r="860" ht="18" customHeight="1" x14ac:dyDescent="0.4"/>
    <row r="861" ht="18" customHeight="1" x14ac:dyDescent="0.4"/>
    <row r="862" ht="18" customHeight="1" x14ac:dyDescent="0.4"/>
    <row r="863" ht="18" customHeight="1" x14ac:dyDescent="0.4"/>
    <row r="864" ht="18" customHeight="1" x14ac:dyDescent="0.4"/>
    <row r="865" ht="18" customHeight="1" x14ac:dyDescent="0.4"/>
    <row r="866" ht="18" customHeight="1" x14ac:dyDescent="0.4"/>
    <row r="867" ht="18" customHeight="1" x14ac:dyDescent="0.4"/>
    <row r="868" ht="18" customHeight="1" x14ac:dyDescent="0.4"/>
    <row r="869" ht="18" customHeight="1" x14ac:dyDescent="0.4"/>
    <row r="870" ht="18" customHeight="1" x14ac:dyDescent="0.4"/>
    <row r="871" ht="18" customHeight="1" x14ac:dyDescent="0.4"/>
    <row r="872" ht="18" customHeight="1" x14ac:dyDescent="0.4"/>
    <row r="873" ht="18" customHeight="1" x14ac:dyDescent="0.4"/>
    <row r="874" ht="18" customHeight="1" x14ac:dyDescent="0.4"/>
    <row r="875" ht="18" customHeight="1" x14ac:dyDescent="0.4"/>
    <row r="876" ht="18" customHeight="1" x14ac:dyDescent="0.4"/>
    <row r="877" ht="18" customHeight="1" x14ac:dyDescent="0.4"/>
    <row r="878" ht="18" customHeight="1" x14ac:dyDescent="0.4"/>
    <row r="879" ht="18" customHeight="1" x14ac:dyDescent="0.4"/>
    <row r="880" ht="18" customHeight="1" x14ac:dyDescent="0.4"/>
    <row r="881" ht="18" customHeight="1" x14ac:dyDescent="0.4"/>
    <row r="882" ht="18" customHeight="1" x14ac:dyDescent="0.4"/>
    <row r="883" ht="18" customHeight="1" x14ac:dyDescent="0.4"/>
    <row r="884" ht="18" customHeight="1" x14ac:dyDescent="0.4"/>
    <row r="885" ht="18" customHeight="1" x14ac:dyDescent="0.4"/>
    <row r="886" ht="18" customHeight="1" x14ac:dyDescent="0.4"/>
    <row r="887" ht="18" customHeight="1" x14ac:dyDescent="0.4"/>
    <row r="888" ht="18" customHeight="1" x14ac:dyDescent="0.4"/>
    <row r="889" ht="18" customHeight="1" x14ac:dyDescent="0.4"/>
    <row r="890" ht="18" customHeight="1" x14ac:dyDescent="0.4"/>
    <row r="891" ht="18" customHeight="1" x14ac:dyDescent="0.4"/>
    <row r="892" ht="18" customHeight="1" x14ac:dyDescent="0.4"/>
    <row r="893" ht="18" customHeight="1" x14ac:dyDescent="0.4"/>
    <row r="894" ht="18" customHeight="1" x14ac:dyDescent="0.4"/>
    <row r="895" ht="18" customHeight="1" x14ac:dyDescent="0.4"/>
    <row r="896" ht="18" customHeight="1" x14ac:dyDescent="0.4"/>
    <row r="897" ht="18" customHeight="1" x14ac:dyDescent="0.4"/>
    <row r="898" ht="18" customHeight="1" x14ac:dyDescent="0.4"/>
    <row r="899" ht="18" customHeight="1" x14ac:dyDescent="0.4"/>
    <row r="900" ht="18" customHeight="1" x14ac:dyDescent="0.4"/>
    <row r="901" ht="18" customHeight="1" x14ac:dyDescent="0.4"/>
    <row r="902" ht="18" customHeight="1" x14ac:dyDescent="0.4"/>
    <row r="903" ht="18" customHeight="1" x14ac:dyDescent="0.4"/>
    <row r="904" ht="18" customHeight="1" x14ac:dyDescent="0.4"/>
    <row r="905" ht="18" customHeight="1" x14ac:dyDescent="0.4"/>
    <row r="906" ht="18" customHeight="1" x14ac:dyDescent="0.4"/>
    <row r="907" ht="18" customHeight="1" x14ac:dyDescent="0.4"/>
    <row r="908" ht="18" customHeight="1" x14ac:dyDescent="0.4"/>
    <row r="909" ht="18" customHeight="1" x14ac:dyDescent="0.4"/>
    <row r="910" ht="18" customHeight="1" x14ac:dyDescent="0.4"/>
    <row r="911" ht="18" customHeight="1" x14ac:dyDescent="0.4"/>
    <row r="912" ht="18" customHeight="1" x14ac:dyDescent="0.4"/>
    <row r="913" ht="18" customHeight="1" x14ac:dyDescent="0.4"/>
    <row r="914" ht="18" customHeight="1" x14ac:dyDescent="0.4"/>
    <row r="915" ht="18" customHeight="1" x14ac:dyDescent="0.4"/>
    <row r="916" ht="18" customHeight="1" x14ac:dyDescent="0.4"/>
    <row r="917" ht="18" customHeight="1" x14ac:dyDescent="0.4"/>
    <row r="918" ht="18" customHeight="1" x14ac:dyDescent="0.4"/>
    <row r="919" ht="18" customHeight="1" x14ac:dyDescent="0.4"/>
    <row r="920" ht="18" customHeight="1" x14ac:dyDescent="0.4"/>
    <row r="921" ht="18" customHeight="1" x14ac:dyDescent="0.4"/>
    <row r="922" ht="18" customHeight="1" x14ac:dyDescent="0.4"/>
    <row r="923" ht="18" customHeight="1" x14ac:dyDescent="0.4"/>
    <row r="924" ht="18" customHeight="1" x14ac:dyDescent="0.4"/>
    <row r="925" ht="18" customHeight="1" x14ac:dyDescent="0.4"/>
    <row r="926" ht="18" customHeight="1" x14ac:dyDescent="0.4"/>
    <row r="927" ht="18" customHeight="1" x14ac:dyDescent="0.4"/>
    <row r="928" ht="18" customHeight="1" x14ac:dyDescent="0.4"/>
    <row r="929" ht="18" customHeight="1" x14ac:dyDescent="0.4"/>
    <row r="930" ht="18" customHeight="1" x14ac:dyDescent="0.4"/>
    <row r="931" ht="18" customHeight="1" x14ac:dyDescent="0.4"/>
    <row r="932" ht="18" customHeight="1" x14ac:dyDescent="0.4"/>
    <row r="933" ht="18" customHeight="1" x14ac:dyDescent="0.4"/>
    <row r="934" ht="18" customHeight="1" x14ac:dyDescent="0.4"/>
    <row r="935" ht="18" customHeight="1" x14ac:dyDescent="0.4"/>
    <row r="936" ht="18" customHeight="1" x14ac:dyDescent="0.4"/>
    <row r="937" ht="18" customHeight="1" x14ac:dyDescent="0.4"/>
    <row r="938" ht="18" customHeight="1" x14ac:dyDescent="0.4"/>
    <row r="939" ht="18" customHeight="1" x14ac:dyDescent="0.4"/>
    <row r="940" ht="18" customHeight="1" x14ac:dyDescent="0.4"/>
    <row r="941" ht="18" customHeight="1" x14ac:dyDescent="0.4"/>
    <row r="942" ht="18" customHeight="1" x14ac:dyDescent="0.4"/>
    <row r="943" ht="18" customHeight="1" x14ac:dyDescent="0.4"/>
    <row r="944" ht="18" customHeight="1" x14ac:dyDescent="0.4"/>
    <row r="945" ht="18" customHeight="1" x14ac:dyDescent="0.4"/>
    <row r="946" ht="18" customHeight="1" x14ac:dyDescent="0.4"/>
    <row r="947" ht="18" customHeight="1" x14ac:dyDescent="0.4"/>
    <row r="948" ht="18" customHeight="1" x14ac:dyDescent="0.4"/>
    <row r="949" ht="18" customHeight="1" x14ac:dyDescent="0.4"/>
    <row r="950" ht="18" customHeight="1" x14ac:dyDescent="0.4"/>
    <row r="951" ht="18" customHeight="1" x14ac:dyDescent="0.4"/>
    <row r="952" ht="18" customHeight="1" x14ac:dyDescent="0.4"/>
    <row r="953" ht="18" customHeight="1" x14ac:dyDescent="0.4"/>
    <row r="954" ht="18" customHeight="1" x14ac:dyDescent="0.4"/>
    <row r="955" ht="18" customHeight="1" x14ac:dyDescent="0.4"/>
    <row r="956" ht="18" customHeight="1" x14ac:dyDescent="0.4"/>
    <row r="957" ht="18" customHeight="1" x14ac:dyDescent="0.4"/>
    <row r="958" ht="18" customHeight="1" x14ac:dyDescent="0.4"/>
    <row r="959" ht="18" customHeight="1" x14ac:dyDescent="0.4"/>
    <row r="960" ht="18" customHeight="1" x14ac:dyDescent="0.4"/>
    <row r="961" ht="18" customHeight="1" x14ac:dyDescent="0.4"/>
    <row r="962" ht="18" customHeight="1" x14ac:dyDescent="0.4"/>
    <row r="963" ht="18" customHeight="1" x14ac:dyDescent="0.4"/>
    <row r="964" ht="18" customHeight="1" x14ac:dyDescent="0.4"/>
    <row r="965" ht="18" customHeight="1" x14ac:dyDescent="0.4"/>
    <row r="966" ht="18" customHeight="1" x14ac:dyDescent="0.4"/>
    <row r="967" ht="18" customHeight="1" x14ac:dyDescent="0.4"/>
    <row r="968" ht="18" customHeight="1" x14ac:dyDescent="0.4"/>
    <row r="969" ht="18" customHeight="1" x14ac:dyDescent="0.4"/>
    <row r="970" ht="18" customHeight="1" x14ac:dyDescent="0.4"/>
    <row r="971" ht="18" customHeight="1" x14ac:dyDescent="0.4"/>
    <row r="972" ht="18" customHeight="1" x14ac:dyDescent="0.4"/>
    <row r="973" ht="18" customHeight="1" x14ac:dyDescent="0.4"/>
    <row r="974" ht="18" customHeight="1" x14ac:dyDescent="0.4"/>
    <row r="975" ht="18" customHeight="1" x14ac:dyDescent="0.4"/>
    <row r="976" ht="18" customHeight="1" x14ac:dyDescent="0.4"/>
    <row r="977" ht="18" customHeight="1" x14ac:dyDescent="0.4"/>
    <row r="978" ht="18" customHeight="1" x14ac:dyDescent="0.4"/>
    <row r="979" ht="18" customHeight="1" x14ac:dyDescent="0.4"/>
    <row r="980" ht="18" customHeight="1" x14ac:dyDescent="0.4"/>
    <row r="981" ht="18" customHeight="1" x14ac:dyDescent="0.4"/>
    <row r="982" ht="18" customHeight="1" x14ac:dyDescent="0.4"/>
    <row r="983" ht="18" customHeight="1" x14ac:dyDescent="0.4"/>
    <row r="984" ht="18" customHeight="1" x14ac:dyDescent="0.4"/>
    <row r="985" ht="18" customHeight="1" x14ac:dyDescent="0.4"/>
    <row r="986" ht="18" customHeight="1" x14ac:dyDescent="0.4"/>
    <row r="987" ht="18" customHeight="1" x14ac:dyDescent="0.4"/>
    <row r="988" ht="18" customHeight="1" x14ac:dyDescent="0.4"/>
    <row r="989" ht="18" customHeight="1" x14ac:dyDescent="0.4"/>
    <row r="990" ht="18" customHeight="1" x14ac:dyDescent="0.4"/>
    <row r="991" ht="18" customHeight="1" x14ac:dyDescent="0.4"/>
    <row r="992" ht="18" customHeight="1" x14ac:dyDescent="0.4"/>
    <row r="993" ht="18" customHeight="1" x14ac:dyDescent="0.4"/>
    <row r="994" ht="18" customHeight="1" x14ac:dyDescent="0.4"/>
    <row r="995" ht="18" customHeight="1" x14ac:dyDescent="0.4"/>
    <row r="996" ht="18" customHeight="1" x14ac:dyDescent="0.4"/>
    <row r="997" ht="18" customHeight="1" x14ac:dyDescent="0.4"/>
    <row r="998" ht="18" customHeight="1" x14ac:dyDescent="0.4"/>
    <row r="999" ht="18" customHeight="1" x14ac:dyDescent="0.4"/>
    <row r="1000" ht="18" customHeight="1" x14ac:dyDescent="0.4"/>
    <row r="1001" ht="18" customHeight="1" x14ac:dyDescent="0.4"/>
    <row r="1002" ht="18" customHeight="1" x14ac:dyDescent="0.4"/>
    <row r="1003" ht="18" customHeight="1" x14ac:dyDescent="0.4"/>
    <row r="1004" ht="18" customHeight="1" x14ac:dyDescent="0.4"/>
    <row r="1005" ht="18" customHeight="1" x14ac:dyDescent="0.4"/>
    <row r="1006" ht="18" customHeight="1" x14ac:dyDescent="0.4"/>
    <row r="1007" ht="18" customHeight="1" x14ac:dyDescent="0.4"/>
    <row r="1008" ht="18" customHeight="1" x14ac:dyDescent="0.4"/>
    <row r="1009" ht="18" customHeight="1" x14ac:dyDescent="0.4"/>
    <row r="1010" ht="18" customHeight="1" x14ac:dyDescent="0.4"/>
    <row r="1011" ht="18" customHeight="1" x14ac:dyDescent="0.4"/>
    <row r="1012" ht="18" customHeight="1" x14ac:dyDescent="0.4"/>
    <row r="1013" ht="18" customHeight="1" x14ac:dyDescent="0.4"/>
    <row r="1014" ht="18" customHeight="1" x14ac:dyDescent="0.4"/>
    <row r="1015" ht="18" customHeight="1" x14ac:dyDescent="0.4"/>
    <row r="1016" ht="18" customHeight="1" x14ac:dyDescent="0.4"/>
    <row r="1017" ht="18" customHeight="1" x14ac:dyDescent="0.4"/>
    <row r="1018" ht="18" customHeight="1" x14ac:dyDescent="0.4"/>
    <row r="1019" ht="18" customHeight="1" x14ac:dyDescent="0.4"/>
    <row r="1020" ht="18" customHeight="1" x14ac:dyDescent="0.4"/>
    <row r="1021" ht="18" customHeight="1" x14ac:dyDescent="0.4"/>
    <row r="1022" ht="18" customHeight="1" x14ac:dyDescent="0.4"/>
    <row r="1023" ht="18" customHeight="1" x14ac:dyDescent="0.4"/>
    <row r="1024" ht="18" customHeight="1" x14ac:dyDescent="0.4"/>
    <row r="1025" ht="18" customHeight="1" x14ac:dyDescent="0.4"/>
    <row r="1026" ht="18" customHeight="1" x14ac:dyDescent="0.4"/>
    <row r="1027" ht="18" customHeight="1" x14ac:dyDescent="0.4"/>
    <row r="1028" ht="18" customHeight="1" x14ac:dyDescent="0.4"/>
    <row r="1029" ht="18" customHeight="1" x14ac:dyDescent="0.4"/>
    <row r="1030" ht="18" customHeight="1" x14ac:dyDescent="0.4"/>
    <row r="1031" ht="18" customHeight="1" x14ac:dyDescent="0.4"/>
    <row r="1032" ht="18" customHeight="1" x14ac:dyDescent="0.4"/>
    <row r="1033" ht="18" customHeight="1" x14ac:dyDescent="0.4"/>
    <row r="1034" ht="18" customHeight="1" x14ac:dyDescent="0.4"/>
    <row r="1035" ht="18" customHeight="1" x14ac:dyDescent="0.4"/>
    <row r="1036" ht="18" customHeight="1" x14ac:dyDescent="0.4"/>
    <row r="1037" ht="18" customHeight="1" x14ac:dyDescent="0.4"/>
    <row r="1038" ht="18" customHeight="1" x14ac:dyDescent="0.4"/>
    <row r="1039" ht="18" customHeight="1" x14ac:dyDescent="0.4"/>
    <row r="1040" ht="18" customHeight="1" x14ac:dyDescent="0.4"/>
    <row r="1041" ht="18" customHeight="1" x14ac:dyDescent="0.4"/>
    <row r="1042" ht="18" customHeight="1" x14ac:dyDescent="0.4"/>
    <row r="1043" ht="18" customHeight="1" x14ac:dyDescent="0.4"/>
    <row r="1044" ht="18" customHeight="1" x14ac:dyDescent="0.4"/>
    <row r="1045" ht="18" customHeight="1" x14ac:dyDescent="0.4"/>
    <row r="1046" ht="18" customHeight="1" x14ac:dyDescent="0.4"/>
    <row r="1047" ht="18" customHeight="1" x14ac:dyDescent="0.4"/>
    <row r="1048" ht="18" customHeight="1" x14ac:dyDescent="0.4"/>
    <row r="1049" ht="18" customHeight="1" x14ac:dyDescent="0.4"/>
    <row r="1050" ht="18" customHeight="1" x14ac:dyDescent="0.4"/>
    <row r="1051" ht="18" customHeight="1" x14ac:dyDescent="0.4"/>
    <row r="1052" ht="18" customHeight="1" x14ac:dyDescent="0.4"/>
    <row r="1053" ht="18" customHeight="1" x14ac:dyDescent="0.4"/>
    <row r="1054" ht="18" customHeight="1" x14ac:dyDescent="0.4"/>
    <row r="1055" ht="18" customHeight="1" x14ac:dyDescent="0.4"/>
    <row r="1056" ht="18" customHeight="1" x14ac:dyDescent="0.4"/>
    <row r="1057" ht="18" customHeight="1" x14ac:dyDescent="0.4"/>
    <row r="1058" ht="18" customHeight="1" x14ac:dyDescent="0.4"/>
    <row r="1059" ht="18" customHeight="1" x14ac:dyDescent="0.4"/>
    <row r="1060" ht="18" customHeight="1" x14ac:dyDescent="0.4"/>
    <row r="1061" ht="18" customHeight="1" x14ac:dyDescent="0.4"/>
    <row r="1062" ht="18" customHeight="1" x14ac:dyDescent="0.4"/>
    <row r="1063" ht="18" customHeight="1" x14ac:dyDescent="0.4"/>
    <row r="1064" ht="18" customHeight="1" x14ac:dyDescent="0.4"/>
    <row r="1065" ht="18" customHeight="1" x14ac:dyDescent="0.4"/>
    <row r="1066" ht="18" customHeight="1" x14ac:dyDescent="0.4"/>
    <row r="1067" ht="18" customHeight="1" x14ac:dyDescent="0.4"/>
    <row r="1068" ht="18" customHeight="1" x14ac:dyDescent="0.4"/>
    <row r="1069" ht="18" customHeight="1" x14ac:dyDescent="0.4"/>
    <row r="1070" ht="18" customHeight="1" x14ac:dyDescent="0.4"/>
    <row r="1071" ht="18" customHeight="1" x14ac:dyDescent="0.4"/>
    <row r="1072" ht="18" customHeight="1" x14ac:dyDescent="0.4"/>
    <row r="1073" ht="18" customHeight="1" x14ac:dyDescent="0.4"/>
    <row r="1074" ht="18" customHeight="1" x14ac:dyDescent="0.4"/>
    <row r="1075" ht="18" customHeight="1" x14ac:dyDescent="0.4"/>
    <row r="1076" ht="18" customHeight="1" x14ac:dyDescent="0.4"/>
    <row r="1077" ht="18" customHeight="1" x14ac:dyDescent="0.4"/>
    <row r="1078" ht="18" customHeight="1" x14ac:dyDescent="0.4"/>
    <row r="1079" ht="18" customHeight="1" x14ac:dyDescent="0.4"/>
    <row r="1080" ht="18" customHeight="1" x14ac:dyDescent="0.4"/>
    <row r="1081" ht="18" customHeight="1" x14ac:dyDescent="0.4"/>
    <row r="1082" ht="18" customHeight="1" x14ac:dyDescent="0.4"/>
    <row r="1083" ht="18" customHeight="1" x14ac:dyDescent="0.4"/>
    <row r="1084" ht="18" customHeight="1" x14ac:dyDescent="0.4"/>
    <row r="1085" ht="18" customHeight="1" x14ac:dyDescent="0.4"/>
    <row r="1086" ht="18" customHeight="1" x14ac:dyDescent="0.4"/>
    <row r="1087" ht="18" customHeight="1" x14ac:dyDescent="0.4"/>
    <row r="1088" ht="18" customHeight="1" x14ac:dyDescent="0.4"/>
    <row r="1089" ht="18" customHeight="1" x14ac:dyDescent="0.4"/>
    <row r="1090" ht="18" customHeight="1" x14ac:dyDescent="0.4"/>
    <row r="1091" ht="18" customHeight="1" x14ac:dyDescent="0.4"/>
    <row r="1092" ht="18" customHeight="1" x14ac:dyDescent="0.4"/>
    <row r="1093" ht="18" customHeight="1" x14ac:dyDescent="0.4"/>
    <row r="1094" ht="18" customHeight="1" x14ac:dyDescent="0.4"/>
    <row r="1095" ht="18" customHeight="1" x14ac:dyDescent="0.4"/>
    <row r="1096" ht="18" customHeight="1" x14ac:dyDescent="0.4"/>
    <row r="1097" ht="18" customHeight="1" x14ac:dyDescent="0.4"/>
    <row r="1098" ht="18" customHeight="1" x14ac:dyDescent="0.4"/>
    <row r="1099" ht="18" customHeight="1" x14ac:dyDescent="0.4"/>
    <row r="1100" ht="18" customHeight="1" x14ac:dyDescent="0.4"/>
    <row r="1101" ht="18" customHeight="1" x14ac:dyDescent="0.4"/>
    <row r="1102" ht="18" customHeight="1" x14ac:dyDescent="0.4"/>
    <row r="1103" ht="18" customHeight="1" x14ac:dyDescent="0.4"/>
    <row r="1104" ht="18" customHeight="1" x14ac:dyDescent="0.4"/>
    <row r="1105" ht="18" customHeight="1" x14ac:dyDescent="0.4"/>
    <row r="1106" ht="18" customHeight="1" x14ac:dyDescent="0.4"/>
    <row r="1107" ht="18" customHeight="1" x14ac:dyDescent="0.4"/>
    <row r="1108" ht="18" customHeight="1" x14ac:dyDescent="0.4"/>
    <row r="1109" ht="18" customHeight="1" x14ac:dyDescent="0.4"/>
    <row r="1110" ht="18" customHeight="1" x14ac:dyDescent="0.4"/>
    <row r="1111" ht="18" customHeight="1" x14ac:dyDescent="0.4"/>
    <row r="1112" ht="18" customHeight="1" x14ac:dyDescent="0.4"/>
    <row r="1113" ht="18" customHeight="1" x14ac:dyDescent="0.4"/>
    <row r="1114" ht="18" customHeight="1" x14ac:dyDescent="0.4"/>
    <row r="1115" ht="18" customHeight="1" x14ac:dyDescent="0.4"/>
    <row r="1116" ht="18" customHeight="1" x14ac:dyDescent="0.4"/>
    <row r="1117" ht="18" customHeight="1" x14ac:dyDescent="0.4"/>
    <row r="1118" ht="18" customHeight="1" x14ac:dyDescent="0.4"/>
    <row r="1119" ht="18" customHeight="1" x14ac:dyDescent="0.4"/>
    <row r="1120" ht="18" customHeight="1" x14ac:dyDescent="0.4"/>
    <row r="1121" ht="18" customHeight="1" x14ac:dyDescent="0.4"/>
    <row r="1122" ht="18" customHeight="1" x14ac:dyDescent="0.4"/>
    <row r="1123" ht="18" customHeight="1" x14ac:dyDescent="0.4"/>
    <row r="1124" ht="18" customHeight="1" x14ac:dyDescent="0.4"/>
    <row r="1125" ht="18" customHeight="1" x14ac:dyDescent="0.4"/>
    <row r="1126" ht="18" customHeight="1" x14ac:dyDescent="0.4"/>
    <row r="1127" ht="18" customHeight="1" x14ac:dyDescent="0.4"/>
    <row r="1128" ht="18" customHeight="1" x14ac:dyDescent="0.4"/>
    <row r="1129" ht="18" customHeight="1" x14ac:dyDescent="0.4"/>
    <row r="1130" ht="18" customHeight="1" x14ac:dyDescent="0.4"/>
    <row r="1131" ht="18" customHeight="1" x14ac:dyDescent="0.4"/>
    <row r="1132" ht="18" customHeight="1" x14ac:dyDescent="0.4"/>
    <row r="1133" ht="18" customHeight="1" x14ac:dyDescent="0.4"/>
    <row r="1134" ht="18" customHeight="1" x14ac:dyDescent="0.4"/>
    <row r="1135" ht="18" customHeight="1" x14ac:dyDescent="0.4"/>
    <row r="1136" ht="18" customHeight="1" x14ac:dyDescent="0.4"/>
    <row r="1137" ht="18" customHeight="1" x14ac:dyDescent="0.4"/>
    <row r="1138" ht="18" customHeight="1" x14ac:dyDescent="0.4"/>
    <row r="1139" ht="18" customHeight="1" x14ac:dyDescent="0.4"/>
    <row r="1140" ht="18" customHeight="1" x14ac:dyDescent="0.4"/>
    <row r="1141" ht="18" customHeight="1" x14ac:dyDescent="0.4"/>
    <row r="1142" ht="18" customHeight="1" x14ac:dyDescent="0.4"/>
    <row r="1143" ht="18" customHeight="1" x14ac:dyDescent="0.4"/>
    <row r="1144" ht="18" customHeight="1" x14ac:dyDescent="0.4"/>
    <row r="1145" ht="18" customHeight="1" x14ac:dyDescent="0.4"/>
    <row r="1146" ht="18" customHeight="1" x14ac:dyDescent="0.4"/>
    <row r="1147" ht="18" customHeight="1" x14ac:dyDescent="0.4"/>
    <row r="1148" ht="18" customHeight="1" x14ac:dyDescent="0.4"/>
    <row r="1149" ht="18" customHeight="1" x14ac:dyDescent="0.4"/>
    <row r="1150" ht="18" customHeight="1" x14ac:dyDescent="0.4"/>
    <row r="1151" ht="18" customHeight="1" x14ac:dyDescent="0.4"/>
    <row r="1152" ht="18" customHeight="1" x14ac:dyDescent="0.4"/>
    <row r="1153" ht="18" customHeight="1" x14ac:dyDescent="0.4"/>
    <row r="1154" ht="18" customHeight="1" x14ac:dyDescent="0.4"/>
    <row r="1155" ht="18" customHeight="1" x14ac:dyDescent="0.4"/>
    <row r="1156" ht="18" customHeight="1" x14ac:dyDescent="0.4"/>
    <row r="1157" ht="18" customHeight="1" x14ac:dyDescent="0.4"/>
    <row r="1158" ht="18" customHeight="1" x14ac:dyDescent="0.4"/>
    <row r="1159" ht="18" customHeight="1" x14ac:dyDescent="0.4"/>
    <row r="1160" ht="18" customHeight="1" x14ac:dyDescent="0.4"/>
    <row r="1161" ht="18" customHeight="1" x14ac:dyDescent="0.4"/>
    <row r="1162" ht="18" customHeight="1" x14ac:dyDescent="0.4"/>
    <row r="1163" ht="18" customHeight="1" x14ac:dyDescent="0.4"/>
    <row r="1164" ht="18" customHeight="1" x14ac:dyDescent="0.4"/>
    <row r="1165" ht="18" customHeight="1" x14ac:dyDescent="0.4"/>
    <row r="1166" ht="18" customHeight="1" x14ac:dyDescent="0.4"/>
    <row r="1167" ht="18" customHeight="1" x14ac:dyDescent="0.4"/>
    <row r="1168" ht="18" customHeight="1" x14ac:dyDescent="0.4"/>
    <row r="1169" ht="18" customHeight="1" x14ac:dyDescent="0.4"/>
    <row r="1170" ht="18" customHeight="1" x14ac:dyDescent="0.4"/>
    <row r="1171" ht="18" customHeight="1" x14ac:dyDescent="0.4"/>
    <row r="1172" ht="18" customHeight="1" x14ac:dyDescent="0.4"/>
    <row r="1173" ht="18" customHeight="1" x14ac:dyDescent="0.4"/>
    <row r="1174" ht="18" customHeight="1" x14ac:dyDescent="0.4"/>
    <row r="1175" ht="18" customHeight="1" x14ac:dyDescent="0.4"/>
    <row r="1176" ht="18" customHeight="1" x14ac:dyDescent="0.4"/>
    <row r="1177" ht="18" customHeight="1" x14ac:dyDescent="0.4"/>
    <row r="1178" ht="18" customHeight="1" x14ac:dyDescent="0.4"/>
    <row r="1179" ht="18" customHeight="1" x14ac:dyDescent="0.4"/>
    <row r="1180" ht="18" customHeight="1" x14ac:dyDescent="0.4"/>
    <row r="1181" ht="18" customHeight="1" x14ac:dyDescent="0.4"/>
    <row r="1182" ht="18" customHeight="1" x14ac:dyDescent="0.4"/>
    <row r="1183" ht="18" customHeight="1" x14ac:dyDescent="0.4"/>
    <row r="1184" ht="18" customHeight="1" x14ac:dyDescent="0.4"/>
    <row r="1185" ht="18" customHeight="1" x14ac:dyDescent="0.4"/>
    <row r="1186" ht="18" customHeight="1" x14ac:dyDescent="0.4"/>
    <row r="1187" ht="18" customHeight="1" x14ac:dyDescent="0.4"/>
    <row r="1188" ht="18" customHeight="1" x14ac:dyDescent="0.4"/>
    <row r="1189" ht="18" customHeight="1" x14ac:dyDescent="0.4"/>
    <row r="1190" ht="18" customHeight="1" x14ac:dyDescent="0.4"/>
    <row r="1191" ht="18" customHeight="1" x14ac:dyDescent="0.4"/>
    <row r="1192" ht="18" customHeight="1" x14ac:dyDescent="0.4"/>
    <row r="1193" ht="18" customHeight="1" x14ac:dyDescent="0.4"/>
    <row r="1194" ht="18" customHeight="1" x14ac:dyDescent="0.4"/>
    <row r="1195" ht="18" customHeight="1" x14ac:dyDescent="0.4"/>
    <row r="1196" ht="18" customHeight="1" x14ac:dyDescent="0.4"/>
    <row r="1197" ht="18" customHeight="1" x14ac:dyDescent="0.4"/>
    <row r="1198" ht="18" customHeight="1" x14ac:dyDescent="0.4"/>
    <row r="1199" ht="18" customHeight="1" x14ac:dyDescent="0.4"/>
    <row r="1200" ht="18" customHeight="1" x14ac:dyDescent="0.4"/>
    <row r="1201" ht="18" customHeight="1" x14ac:dyDescent="0.4"/>
    <row r="1202" ht="18" customHeight="1" x14ac:dyDescent="0.4"/>
    <row r="1203" ht="18" customHeight="1" x14ac:dyDescent="0.4"/>
    <row r="1204" ht="18" customHeight="1" x14ac:dyDescent="0.4"/>
    <row r="1205" ht="18" customHeight="1" x14ac:dyDescent="0.4"/>
    <row r="1206" ht="18" customHeight="1" x14ac:dyDescent="0.4"/>
    <row r="1207" ht="18" customHeight="1" x14ac:dyDescent="0.4"/>
    <row r="1208" ht="18" customHeight="1" x14ac:dyDescent="0.4"/>
    <row r="1209" ht="18" customHeight="1" x14ac:dyDescent="0.4"/>
    <row r="1210" ht="18" customHeight="1" x14ac:dyDescent="0.4"/>
    <row r="1211" ht="18" customHeight="1" x14ac:dyDescent="0.4"/>
    <row r="1212" ht="18" customHeight="1" x14ac:dyDescent="0.4"/>
    <row r="1213" ht="18" customHeight="1" x14ac:dyDescent="0.4"/>
    <row r="1214" ht="18" customHeight="1" x14ac:dyDescent="0.4"/>
    <row r="1215" ht="18" customHeight="1" x14ac:dyDescent="0.4"/>
    <row r="1216" ht="18" customHeight="1" x14ac:dyDescent="0.4"/>
    <row r="1217" ht="18" customHeight="1" x14ac:dyDescent="0.4"/>
    <row r="1218" ht="18" customHeight="1" x14ac:dyDescent="0.4"/>
    <row r="1219" ht="18" customHeight="1" x14ac:dyDescent="0.4"/>
    <row r="1220" ht="18" customHeight="1" x14ac:dyDescent="0.4"/>
    <row r="1221" ht="18" customHeight="1" x14ac:dyDescent="0.4"/>
    <row r="1222" ht="18" customHeight="1" x14ac:dyDescent="0.4"/>
    <row r="1223" ht="18" customHeight="1" x14ac:dyDescent="0.4"/>
    <row r="1224" ht="18" customHeight="1" x14ac:dyDescent="0.4"/>
    <row r="1225" ht="18" customHeight="1" x14ac:dyDescent="0.4"/>
    <row r="1226" ht="18" customHeight="1" x14ac:dyDescent="0.4"/>
    <row r="1227" ht="18" customHeight="1" x14ac:dyDescent="0.4"/>
    <row r="1228" ht="18" customHeight="1" x14ac:dyDescent="0.4"/>
    <row r="1229" ht="18" customHeight="1" x14ac:dyDescent="0.4"/>
    <row r="1230" ht="18" customHeight="1" x14ac:dyDescent="0.4"/>
    <row r="1231" ht="18" customHeight="1" x14ac:dyDescent="0.4"/>
    <row r="1232" ht="18" customHeight="1" x14ac:dyDescent="0.4"/>
    <row r="1233" ht="18" customHeight="1" x14ac:dyDescent="0.4"/>
    <row r="1234" ht="18" customHeight="1" x14ac:dyDescent="0.4"/>
    <row r="1235" ht="18" customHeight="1" x14ac:dyDescent="0.4"/>
    <row r="1236" ht="18" customHeight="1" x14ac:dyDescent="0.4"/>
    <row r="1237" ht="18" customHeight="1" x14ac:dyDescent="0.4"/>
    <row r="1238" ht="18" customHeight="1" x14ac:dyDescent="0.4"/>
    <row r="1239" ht="18" customHeight="1" x14ac:dyDescent="0.4"/>
    <row r="1240" ht="18" customHeight="1" x14ac:dyDescent="0.4"/>
    <row r="1241" ht="18" customHeight="1" x14ac:dyDescent="0.4"/>
    <row r="1242" ht="18" customHeight="1" x14ac:dyDescent="0.4"/>
    <row r="1243" ht="18" customHeight="1" x14ac:dyDescent="0.4"/>
    <row r="1244" ht="18" customHeight="1" x14ac:dyDescent="0.4"/>
    <row r="1245" ht="18" customHeight="1" x14ac:dyDescent="0.4"/>
    <row r="1246" ht="18" customHeight="1" x14ac:dyDescent="0.4"/>
    <row r="1247" ht="18" customHeight="1" x14ac:dyDescent="0.4"/>
    <row r="1248" ht="18" customHeight="1" x14ac:dyDescent="0.4"/>
    <row r="1249" ht="18" customHeight="1" x14ac:dyDescent="0.4"/>
    <row r="1250" ht="18" customHeight="1" x14ac:dyDescent="0.4"/>
    <row r="1251" ht="18" customHeight="1" x14ac:dyDescent="0.4"/>
    <row r="1252" ht="18" customHeight="1" x14ac:dyDescent="0.4"/>
    <row r="1253" ht="18" customHeight="1" x14ac:dyDescent="0.4"/>
    <row r="1254" ht="18" customHeight="1" x14ac:dyDescent="0.4"/>
    <row r="1255" ht="18" customHeight="1" x14ac:dyDescent="0.4"/>
    <row r="1256" ht="18" customHeight="1" x14ac:dyDescent="0.4"/>
    <row r="1257" ht="18" customHeight="1" x14ac:dyDescent="0.4"/>
    <row r="1258" ht="18" customHeight="1" x14ac:dyDescent="0.4"/>
    <row r="1259" ht="18" customHeight="1" x14ac:dyDescent="0.4"/>
    <row r="1260" ht="18" customHeight="1" x14ac:dyDescent="0.4"/>
    <row r="1261" ht="18" customHeight="1" x14ac:dyDescent="0.4"/>
    <row r="1262" ht="18" customHeight="1" x14ac:dyDescent="0.4"/>
    <row r="1263" ht="18" customHeight="1" x14ac:dyDescent="0.4"/>
    <row r="1264" ht="18" customHeight="1" x14ac:dyDescent="0.4"/>
    <row r="1265" ht="18" customHeight="1" x14ac:dyDescent="0.4"/>
    <row r="1266" ht="18" customHeight="1" x14ac:dyDescent="0.4"/>
    <row r="1267" ht="18" customHeight="1" x14ac:dyDescent="0.4"/>
    <row r="1268" ht="18" customHeight="1" x14ac:dyDescent="0.4"/>
    <row r="1269" ht="18" customHeight="1" x14ac:dyDescent="0.4"/>
    <row r="1270" ht="18" customHeight="1" x14ac:dyDescent="0.4"/>
    <row r="1271" ht="18" customHeight="1" x14ac:dyDescent="0.4"/>
    <row r="1272" ht="18" customHeight="1" x14ac:dyDescent="0.4"/>
    <row r="1273" ht="18" customHeight="1" x14ac:dyDescent="0.4"/>
    <row r="1274" ht="18" customHeight="1" x14ac:dyDescent="0.4"/>
    <row r="1275" ht="18" customHeight="1" x14ac:dyDescent="0.4"/>
    <row r="1276" ht="18" customHeight="1" x14ac:dyDescent="0.4"/>
    <row r="1277" ht="18" customHeight="1" x14ac:dyDescent="0.4"/>
    <row r="1278" ht="18" customHeight="1" x14ac:dyDescent="0.4"/>
    <row r="1279" ht="18" customHeight="1" x14ac:dyDescent="0.4"/>
    <row r="1280" ht="18" customHeight="1" x14ac:dyDescent="0.4"/>
    <row r="1281" ht="18" customHeight="1" x14ac:dyDescent="0.4"/>
    <row r="1282" ht="18" customHeight="1" x14ac:dyDescent="0.4"/>
    <row r="1283" ht="18" customHeight="1" x14ac:dyDescent="0.4"/>
    <row r="1284" ht="18" customHeight="1" x14ac:dyDescent="0.4"/>
    <row r="1285" ht="18" customHeight="1" x14ac:dyDescent="0.4"/>
    <row r="1286" ht="18" customHeight="1" x14ac:dyDescent="0.4"/>
    <row r="1287" ht="18" customHeight="1" x14ac:dyDescent="0.4"/>
    <row r="1288" ht="18" customHeight="1" x14ac:dyDescent="0.4"/>
    <row r="1289" ht="18" customHeight="1" x14ac:dyDescent="0.4"/>
    <row r="1290" ht="18" customHeight="1" x14ac:dyDescent="0.4"/>
    <row r="1291" ht="18" customHeight="1" x14ac:dyDescent="0.4"/>
    <row r="1292" ht="18" customHeight="1" x14ac:dyDescent="0.4"/>
    <row r="1293" ht="18" customHeight="1" x14ac:dyDescent="0.4"/>
    <row r="1294" ht="18" customHeight="1" x14ac:dyDescent="0.4"/>
    <row r="1295" ht="18" customHeight="1" x14ac:dyDescent="0.4"/>
    <row r="1296" ht="18" customHeight="1" x14ac:dyDescent="0.4"/>
    <row r="1297" ht="18" customHeight="1" x14ac:dyDescent="0.4"/>
    <row r="1298" ht="18" customHeight="1" x14ac:dyDescent="0.4"/>
    <row r="1299" ht="18" customHeight="1" x14ac:dyDescent="0.4"/>
    <row r="1300" ht="18" customHeight="1" x14ac:dyDescent="0.4"/>
    <row r="1301" ht="18" customHeight="1" x14ac:dyDescent="0.4"/>
    <row r="1302" ht="18" customHeight="1" x14ac:dyDescent="0.4"/>
    <row r="1303" ht="18" customHeight="1" x14ac:dyDescent="0.4"/>
    <row r="1304" ht="18" customHeight="1" x14ac:dyDescent="0.4"/>
    <row r="1305" ht="18" customHeight="1" x14ac:dyDescent="0.4"/>
    <row r="1306" ht="18" customHeight="1" x14ac:dyDescent="0.4"/>
    <row r="1307" ht="18" customHeight="1" x14ac:dyDescent="0.4"/>
    <row r="1308" ht="18" customHeight="1" x14ac:dyDescent="0.4"/>
    <row r="1309" ht="18" customHeight="1" x14ac:dyDescent="0.4"/>
    <row r="1310" ht="18" customHeight="1" x14ac:dyDescent="0.4"/>
    <row r="1311" ht="18" customHeight="1" x14ac:dyDescent="0.4"/>
    <row r="1312" ht="18" customHeight="1" x14ac:dyDescent="0.4"/>
    <row r="1313" ht="18" customHeight="1" x14ac:dyDescent="0.4"/>
    <row r="1314" ht="18" customHeight="1" x14ac:dyDescent="0.4"/>
    <row r="1315" ht="18" customHeight="1" x14ac:dyDescent="0.4"/>
    <row r="1316" ht="18" customHeight="1" x14ac:dyDescent="0.4"/>
    <row r="1317" ht="18" customHeight="1" x14ac:dyDescent="0.4"/>
    <row r="1318" ht="18" customHeight="1" x14ac:dyDescent="0.4"/>
    <row r="1319" ht="18" customHeight="1" x14ac:dyDescent="0.4"/>
    <row r="1320" ht="18" customHeight="1" x14ac:dyDescent="0.4"/>
    <row r="1321" ht="18" customHeight="1" x14ac:dyDescent="0.4"/>
    <row r="1322" ht="18" customHeight="1" x14ac:dyDescent="0.4"/>
    <row r="1323" ht="18" customHeight="1" x14ac:dyDescent="0.4"/>
    <row r="1324" ht="18" customHeight="1" x14ac:dyDescent="0.4"/>
    <row r="1325" ht="18" customHeight="1" x14ac:dyDescent="0.4"/>
    <row r="1326" ht="18" customHeight="1" x14ac:dyDescent="0.4"/>
    <row r="1327" ht="18" customHeight="1" x14ac:dyDescent="0.4"/>
    <row r="1328" ht="18" customHeight="1" x14ac:dyDescent="0.4"/>
    <row r="1329" ht="18" customHeight="1" x14ac:dyDescent="0.4"/>
    <row r="1330" ht="18" customHeight="1" x14ac:dyDescent="0.4"/>
    <row r="1331" ht="18" customHeight="1" x14ac:dyDescent="0.4"/>
    <row r="1332" ht="18" customHeight="1" x14ac:dyDescent="0.4"/>
    <row r="1333" ht="18" customHeight="1" x14ac:dyDescent="0.4"/>
    <row r="1334" ht="18" customHeight="1" x14ac:dyDescent="0.4"/>
    <row r="1335" ht="18" customHeight="1" x14ac:dyDescent="0.4"/>
    <row r="1336" ht="18" customHeight="1" x14ac:dyDescent="0.4"/>
    <row r="1337" ht="18" customHeight="1" x14ac:dyDescent="0.4"/>
    <row r="1338" ht="18" customHeight="1" x14ac:dyDescent="0.4"/>
    <row r="1339" ht="18" customHeight="1" x14ac:dyDescent="0.4"/>
    <row r="1340" ht="18" customHeight="1" x14ac:dyDescent="0.4"/>
    <row r="1341" ht="18" customHeight="1" x14ac:dyDescent="0.4"/>
    <row r="1342" ht="18" customHeight="1" x14ac:dyDescent="0.4"/>
    <row r="1343" ht="18" customHeight="1" x14ac:dyDescent="0.4"/>
    <row r="1344" ht="18" customHeight="1" x14ac:dyDescent="0.4"/>
    <row r="1345" ht="18" customHeight="1" x14ac:dyDescent="0.4"/>
    <row r="1346" ht="18" customHeight="1" x14ac:dyDescent="0.4"/>
    <row r="1347" ht="18" customHeight="1" x14ac:dyDescent="0.4"/>
    <row r="1348" ht="18" customHeight="1" x14ac:dyDescent="0.4"/>
    <row r="1349" ht="18" customHeight="1" x14ac:dyDescent="0.4"/>
    <row r="1350" ht="18" customHeight="1" x14ac:dyDescent="0.4"/>
    <row r="1351" ht="18" customHeight="1" x14ac:dyDescent="0.4"/>
    <row r="1352" ht="18" customHeight="1" x14ac:dyDescent="0.4"/>
    <row r="1353" ht="18" customHeight="1" x14ac:dyDescent="0.4"/>
    <row r="1354" ht="18" customHeight="1" x14ac:dyDescent="0.4"/>
    <row r="1355" ht="18" customHeight="1" x14ac:dyDescent="0.4"/>
    <row r="1356" ht="18" customHeight="1" x14ac:dyDescent="0.4"/>
    <row r="1357" ht="18" customHeight="1" x14ac:dyDescent="0.4"/>
    <row r="1358" ht="18" customHeight="1" x14ac:dyDescent="0.4"/>
    <row r="1359" ht="18" customHeight="1" x14ac:dyDescent="0.4"/>
    <row r="1360" ht="18" customHeight="1" x14ac:dyDescent="0.4"/>
    <row r="1361" ht="18" customHeight="1" x14ac:dyDescent="0.4"/>
    <row r="1362" ht="18" customHeight="1" x14ac:dyDescent="0.4"/>
    <row r="1363" ht="18" customHeight="1" x14ac:dyDescent="0.4"/>
    <row r="1364" ht="18" customHeight="1" x14ac:dyDescent="0.4"/>
    <row r="1365" ht="18" customHeight="1" x14ac:dyDescent="0.4"/>
    <row r="1366" ht="18" customHeight="1" x14ac:dyDescent="0.4"/>
    <row r="1367" ht="18" customHeight="1" x14ac:dyDescent="0.4"/>
    <row r="1368" ht="18" customHeight="1" x14ac:dyDescent="0.4"/>
    <row r="1369" ht="18" customHeight="1" x14ac:dyDescent="0.4"/>
    <row r="1370" ht="18" customHeight="1" x14ac:dyDescent="0.4"/>
    <row r="1371" ht="18" customHeight="1" x14ac:dyDescent="0.4"/>
    <row r="1372" ht="18" customHeight="1" x14ac:dyDescent="0.4"/>
    <row r="1373" ht="18" customHeight="1" x14ac:dyDescent="0.4"/>
    <row r="1374" ht="18" customHeight="1" x14ac:dyDescent="0.4"/>
    <row r="1375" ht="18" customHeight="1" x14ac:dyDescent="0.4"/>
    <row r="1376" ht="18" customHeight="1" x14ac:dyDescent="0.4"/>
    <row r="1377" ht="18" customHeight="1" x14ac:dyDescent="0.4"/>
    <row r="1378" ht="18" customHeight="1" x14ac:dyDescent="0.4"/>
    <row r="1379" ht="18" customHeight="1" x14ac:dyDescent="0.4"/>
    <row r="1380" ht="18" customHeight="1" x14ac:dyDescent="0.4"/>
    <row r="1381" ht="18" customHeight="1" x14ac:dyDescent="0.4"/>
    <row r="1382" ht="18" customHeight="1" x14ac:dyDescent="0.4"/>
    <row r="1383" ht="18" customHeight="1" x14ac:dyDescent="0.4"/>
    <row r="1384" ht="18" customHeight="1" x14ac:dyDescent="0.4"/>
    <row r="1385" ht="18" customHeight="1" x14ac:dyDescent="0.4"/>
    <row r="1386" ht="18" customHeight="1" x14ac:dyDescent="0.4"/>
    <row r="1387" ht="18" customHeight="1" x14ac:dyDescent="0.4"/>
    <row r="1388" ht="18" customHeight="1" x14ac:dyDescent="0.4"/>
    <row r="1389" ht="18" customHeight="1" x14ac:dyDescent="0.4"/>
    <row r="1390" ht="18" customHeight="1" x14ac:dyDescent="0.4"/>
    <row r="1391" ht="18" customHeight="1" x14ac:dyDescent="0.4"/>
    <row r="1392" ht="18" customHeight="1" x14ac:dyDescent="0.4"/>
    <row r="1393" ht="18" customHeight="1" x14ac:dyDescent="0.4"/>
    <row r="1394" ht="18" customHeight="1" x14ac:dyDescent="0.4"/>
    <row r="1395" ht="18" customHeight="1" x14ac:dyDescent="0.4"/>
    <row r="1396" ht="18" customHeight="1" x14ac:dyDescent="0.4"/>
    <row r="1397" ht="18" customHeight="1" x14ac:dyDescent="0.4"/>
    <row r="1398" ht="18" customHeight="1" x14ac:dyDescent="0.4"/>
    <row r="1399" ht="18" customHeight="1" x14ac:dyDescent="0.4"/>
    <row r="1400" ht="18" customHeight="1" x14ac:dyDescent="0.4"/>
    <row r="1401" ht="18" customHeight="1" x14ac:dyDescent="0.4"/>
    <row r="1402" ht="18" customHeight="1" x14ac:dyDescent="0.4"/>
    <row r="1403" ht="18" customHeight="1" x14ac:dyDescent="0.4"/>
    <row r="1404" ht="18" customHeight="1" x14ac:dyDescent="0.4"/>
    <row r="1405" ht="18" customHeight="1" x14ac:dyDescent="0.4"/>
    <row r="1406" ht="18" customHeight="1" x14ac:dyDescent="0.4"/>
    <row r="1407" ht="18" customHeight="1" x14ac:dyDescent="0.4"/>
    <row r="1408" ht="18" customHeight="1" x14ac:dyDescent="0.4"/>
    <row r="1409" ht="18" customHeight="1" x14ac:dyDescent="0.4"/>
    <row r="1410" ht="18" customHeight="1" x14ac:dyDescent="0.4"/>
    <row r="1411" ht="18" customHeight="1" x14ac:dyDescent="0.4"/>
    <row r="1412" ht="18" customHeight="1" x14ac:dyDescent="0.4"/>
    <row r="1413" ht="18" customHeight="1" x14ac:dyDescent="0.4"/>
    <row r="1414" ht="18" customHeight="1" x14ac:dyDescent="0.4"/>
    <row r="1415" ht="18" customHeight="1" x14ac:dyDescent="0.4"/>
    <row r="1416" ht="18" customHeight="1" x14ac:dyDescent="0.4"/>
    <row r="1417" ht="18" customHeight="1" x14ac:dyDescent="0.4"/>
    <row r="1418" ht="18" customHeight="1" x14ac:dyDescent="0.4"/>
    <row r="1419" ht="18" customHeight="1" x14ac:dyDescent="0.4"/>
    <row r="1420" ht="18" customHeight="1" x14ac:dyDescent="0.4"/>
    <row r="1421" ht="18" customHeight="1" x14ac:dyDescent="0.4"/>
    <row r="1422" ht="18" customHeight="1" x14ac:dyDescent="0.4"/>
    <row r="1423" ht="18" customHeight="1" x14ac:dyDescent="0.4"/>
    <row r="1424" ht="18" customHeight="1" x14ac:dyDescent="0.4"/>
    <row r="1425" ht="18" customHeight="1" x14ac:dyDescent="0.4"/>
    <row r="1426" ht="18" customHeight="1" x14ac:dyDescent="0.4"/>
    <row r="1427" ht="18" customHeight="1" x14ac:dyDescent="0.4"/>
    <row r="1428" ht="18" customHeight="1" x14ac:dyDescent="0.4"/>
    <row r="1429" ht="18" customHeight="1" x14ac:dyDescent="0.4"/>
    <row r="1430" ht="18" customHeight="1" x14ac:dyDescent="0.4"/>
    <row r="1431" ht="18" customHeight="1" x14ac:dyDescent="0.4"/>
    <row r="1432" ht="18" customHeight="1" x14ac:dyDescent="0.4"/>
    <row r="1433" ht="18" customHeight="1" x14ac:dyDescent="0.4"/>
    <row r="1434" ht="18" customHeight="1" x14ac:dyDescent="0.4"/>
    <row r="1435" ht="18" customHeight="1" x14ac:dyDescent="0.4"/>
    <row r="1436" ht="18" customHeight="1" x14ac:dyDescent="0.4"/>
    <row r="1437" ht="18" customHeight="1" x14ac:dyDescent="0.4"/>
    <row r="1438" ht="18" customHeight="1" x14ac:dyDescent="0.4"/>
    <row r="1439" ht="18" customHeight="1" x14ac:dyDescent="0.4"/>
    <row r="1440" ht="18" customHeight="1" x14ac:dyDescent="0.4"/>
    <row r="1441" ht="18" customHeight="1" x14ac:dyDescent="0.4"/>
    <row r="1442" ht="18" customHeight="1" x14ac:dyDescent="0.4"/>
    <row r="1443" ht="18" customHeight="1" x14ac:dyDescent="0.4"/>
    <row r="1444" ht="18" customHeight="1" x14ac:dyDescent="0.4"/>
    <row r="1445" ht="18" customHeight="1" x14ac:dyDescent="0.4"/>
    <row r="1446" ht="18" customHeight="1" x14ac:dyDescent="0.4"/>
    <row r="1447" ht="18" customHeight="1" x14ac:dyDescent="0.4"/>
    <row r="1448" ht="18" customHeight="1" x14ac:dyDescent="0.4"/>
    <row r="1449" ht="18" customHeight="1" x14ac:dyDescent="0.4"/>
    <row r="1450" ht="18" customHeight="1" x14ac:dyDescent="0.4"/>
    <row r="1451" ht="18" customHeight="1" x14ac:dyDescent="0.4"/>
    <row r="1452" ht="18" customHeight="1" x14ac:dyDescent="0.4"/>
    <row r="1453" ht="18" customHeight="1" x14ac:dyDescent="0.4"/>
    <row r="1454" ht="18" customHeight="1" x14ac:dyDescent="0.4"/>
    <row r="1455" ht="18" customHeight="1" x14ac:dyDescent="0.4"/>
    <row r="1456" ht="18" customHeight="1" x14ac:dyDescent="0.4"/>
    <row r="1457" ht="18" customHeight="1" x14ac:dyDescent="0.4"/>
    <row r="1458" ht="18" customHeight="1" x14ac:dyDescent="0.4"/>
    <row r="1459" ht="18" customHeight="1" x14ac:dyDescent="0.4"/>
    <row r="1460" ht="18" customHeight="1" x14ac:dyDescent="0.4"/>
    <row r="1461" ht="18" customHeight="1" x14ac:dyDescent="0.4"/>
    <row r="1462" ht="18" customHeight="1" x14ac:dyDescent="0.4"/>
    <row r="1463" ht="18" customHeight="1" x14ac:dyDescent="0.4"/>
    <row r="1464" ht="18" customHeight="1" x14ac:dyDescent="0.4"/>
    <row r="1465" ht="18" customHeight="1" x14ac:dyDescent="0.4"/>
    <row r="1466" ht="18" customHeight="1" x14ac:dyDescent="0.4"/>
    <row r="1467" ht="18" customHeight="1" x14ac:dyDescent="0.4"/>
    <row r="1468" ht="18" customHeight="1" x14ac:dyDescent="0.4"/>
    <row r="1469" ht="18" customHeight="1" x14ac:dyDescent="0.4"/>
    <row r="1470" ht="18" customHeight="1" x14ac:dyDescent="0.4"/>
    <row r="1471" ht="18" customHeight="1" x14ac:dyDescent="0.4"/>
    <row r="1472" ht="18" customHeight="1" x14ac:dyDescent="0.4"/>
    <row r="1473" ht="18" customHeight="1" x14ac:dyDescent="0.4"/>
    <row r="1474" ht="18" customHeight="1" x14ac:dyDescent="0.4"/>
    <row r="1475" ht="18" customHeight="1" x14ac:dyDescent="0.4"/>
    <row r="1476" ht="18" customHeight="1" x14ac:dyDescent="0.4"/>
    <row r="1477" ht="18" customHeight="1" x14ac:dyDescent="0.4"/>
    <row r="1478" ht="18" customHeight="1" x14ac:dyDescent="0.4"/>
    <row r="1479" ht="18" customHeight="1" x14ac:dyDescent="0.4"/>
    <row r="1480" ht="18" customHeight="1" x14ac:dyDescent="0.4"/>
    <row r="1481" ht="18" customHeight="1" x14ac:dyDescent="0.4"/>
    <row r="1482" ht="18" customHeight="1" x14ac:dyDescent="0.4"/>
    <row r="1483" ht="18" customHeight="1" x14ac:dyDescent="0.4"/>
    <row r="1484" ht="18" customHeight="1" x14ac:dyDescent="0.4"/>
    <row r="1485" ht="18" customHeight="1" x14ac:dyDescent="0.4"/>
    <row r="1486" ht="18" customHeight="1" x14ac:dyDescent="0.4"/>
    <row r="1487" ht="18" customHeight="1" x14ac:dyDescent="0.4"/>
    <row r="1488" ht="18" customHeight="1" x14ac:dyDescent="0.4"/>
    <row r="1489" ht="18" customHeight="1" x14ac:dyDescent="0.4"/>
    <row r="1490" ht="18" customHeight="1" x14ac:dyDescent="0.4"/>
    <row r="1491" ht="18" customHeight="1" x14ac:dyDescent="0.4"/>
    <row r="1492" ht="18" customHeight="1" x14ac:dyDescent="0.4"/>
    <row r="1493" ht="18" customHeight="1" x14ac:dyDescent="0.4"/>
    <row r="1494" ht="18" customHeight="1" x14ac:dyDescent="0.4"/>
    <row r="1495" ht="18" customHeight="1" x14ac:dyDescent="0.4"/>
    <row r="1496" ht="18" customHeight="1" x14ac:dyDescent="0.4"/>
    <row r="1497" ht="18" customHeight="1" x14ac:dyDescent="0.4"/>
    <row r="1498" ht="18" customHeight="1" x14ac:dyDescent="0.4"/>
    <row r="1499" ht="18" customHeight="1" x14ac:dyDescent="0.4"/>
    <row r="1500" ht="18" customHeight="1" x14ac:dyDescent="0.4"/>
    <row r="1501" ht="18" customHeight="1" x14ac:dyDescent="0.4"/>
    <row r="1502" ht="18" customHeight="1" x14ac:dyDescent="0.4"/>
    <row r="1503" ht="18" customHeight="1" x14ac:dyDescent="0.4"/>
    <row r="1504" ht="18" customHeight="1" x14ac:dyDescent="0.4"/>
    <row r="1505" ht="18" customHeight="1" x14ac:dyDescent="0.4"/>
    <row r="1506" ht="18" customHeight="1" x14ac:dyDescent="0.4"/>
    <row r="1507" ht="18" customHeight="1" x14ac:dyDescent="0.4"/>
    <row r="1508" ht="18" customHeight="1" x14ac:dyDescent="0.4"/>
    <row r="1509" ht="18" customHeight="1" x14ac:dyDescent="0.4"/>
    <row r="1510" ht="18" customHeight="1" x14ac:dyDescent="0.4"/>
    <row r="1511" ht="18" customHeight="1" x14ac:dyDescent="0.4"/>
    <row r="1512" ht="18" customHeight="1" x14ac:dyDescent="0.4"/>
    <row r="1513" ht="18" customHeight="1" x14ac:dyDescent="0.4"/>
    <row r="1514" ht="18" customHeight="1" x14ac:dyDescent="0.4"/>
    <row r="1515" ht="18" customHeight="1" x14ac:dyDescent="0.4"/>
    <row r="1516" ht="18" customHeight="1" x14ac:dyDescent="0.4"/>
    <row r="1517" ht="18" customHeight="1" x14ac:dyDescent="0.4"/>
    <row r="1518" ht="18" customHeight="1" x14ac:dyDescent="0.4"/>
    <row r="1519" ht="18" customHeight="1" x14ac:dyDescent="0.4"/>
    <row r="1520" ht="18" customHeight="1" x14ac:dyDescent="0.4"/>
    <row r="1521" ht="18" customHeight="1" x14ac:dyDescent="0.4"/>
    <row r="1522" ht="18" customHeight="1" x14ac:dyDescent="0.4"/>
    <row r="1523" ht="18" customHeight="1" x14ac:dyDescent="0.4"/>
    <row r="1524" ht="18" customHeight="1" x14ac:dyDescent="0.4"/>
    <row r="1525" ht="18" customHeight="1" x14ac:dyDescent="0.4"/>
    <row r="1526" ht="18" customHeight="1" x14ac:dyDescent="0.4"/>
    <row r="1527" ht="18" customHeight="1" x14ac:dyDescent="0.4"/>
    <row r="1528" ht="18" customHeight="1" x14ac:dyDescent="0.4"/>
    <row r="1529" ht="18" customHeight="1" x14ac:dyDescent="0.4"/>
    <row r="1530" ht="18" customHeight="1" x14ac:dyDescent="0.4"/>
    <row r="1531" ht="18" customHeight="1" x14ac:dyDescent="0.4"/>
    <row r="1532" ht="18" customHeight="1" x14ac:dyDescent="0.4"/>
    <row r="1533" ht="18" customHeight="1" x14ac:dyDescent="0.4"/>
    <row r="1534" ht="18" customHeight="1" x14ac:dyDescent="0.4"/>
    <row r="1535" ht="18" customHeight="1" x14ac:dyDescent="0.4"/>
    <row r="1536" ht="18" customHeight="1" x14ac:dyDescent="0.4"/>
    <row r="1537" ht="18" customHeight="1" x14ac:dyDescent="0.4"/>
    <row r="1538" ht="18" customHeight="1" x14ac:dyDescent="0.4"/>
    <row r="1539" ht="18" customHeight="1" x14ac:dyDescent="0.4"/>
    <row r="1540" ht="18" customHeight="1" x14ac:dyDescent="0.4"/>
    <row r="1541" ht="18" customHeight="1" x14ac:dyDescent="0.4"/>
    <row r="1542" ht="18" customHeight="1" x14ac:dyDescent="0.4"/>
    <row r="1543" ht="18" customHeight="1" x14ac:dyDescent="0.4"/>
    <row r="1544" ht="18" customHeight="1" x14ac:dyDescent="0.4"/>
    <row r="1545" ht="18" customHeight="1" x14ac:dyDescent="0.4"/>
    <row r="1546" ht="18" customHeight="1" x14ac:dyDescent="0.4"/>
    <row r="1547" ht="18" customHeight="1" x14ac:dyDescent="0.4"/>
    <row r="1548" ht="18" customHeight="1" x14ac:dyDescent="0.4"/>
    <row r="1549" ht="18" customHeight="1" x14ac:dyDescent="0.4"/>
    <row r="1550" ht="18" customHeight="1" x14ac:dyDescent="0.4"/>
    <row r="1551" ht="18" customHeight="1" x14ac:dyDescent="0.4"/>
    <row r="1552" ht="18" customHeight="1" x14ac:dyDescent="0.4"/>
    <row r="1553" ht="18" customHeight="1" x14ac:dyDescent="0.4"/>
    <row r="1554" ht="18" customHeight="1" x14ac:dyDescent="0.4"/>
    <row r="1555" ht="18" customHeight="1" x14ac:dyDescent="0.4"/>
    <row r="1556" ht="18" customHeight="1" x14ac:dyDescent="0.4"/>
    <row r="1557" ht="18" customHeight="1" x14ac:dyDescent="0.4"/>
    <row r="1558" ht="18" customHeight="1" x14ac:dyDescent="0.4"/>
    <row r="1559" ht="18" customHeight="1" x14ac:dyDescent="0.4"/>
    <row r="1560" ht="18" customHeight="1" x14ac:dyDescent="0.4"/>
    <row r="1561" ht="18" customHeight="1" x14ac:dyDescent="0.4"/>
    <row r="1562" ht="18" customHeight="1" x14ac:dyDescent="0.4"/>
    <row r="1563" ht="18" customHeight="1" x14ac:dyDescent="0.4"/>
    <row r="1564" ht="18" customHeight="1" x14ac:dyDescent="0.4"/>
    <row r="1565" ht="18" customHeight="1" x14ac:dyDescent="0.4"/>
    <row r="1566" ht="18" customHeight="1" x14ac:dyDescent="0.4"/>
    <row r="1567" ht="18" customHeight="1" x14ac:dyDescent="0.4"/>
    <row r="1568" ht="18" customHeight="1" x14ac:dyDescent="0.4"/>
    <row r="1569" ht="18" customHeight="1" x14ac:dyDescent="0.4"/>
    <row r="1570" ht="18" customHeight="1" x14ac:dyDescent="0.4"/>
    <row r="1571" ht="18" customHeight="1" x14ac:dyDescent="0.4"/>
    <row r="1572" ht="18" customHeight="1" x14ac:dyDescent="0.4"/>
    <row r="1573" ht="18" customHeight="1" x14ac:dyDescent="0.4"/>
    <row r="1574" ht="18" customHeight="1" x14ac:dyDescent="0.4"/>
    <row r="1575" ht="18" customHeight="1" x14ac:dyDescent="0.4"/>
    <row r="1576" ht="18" customHeight="1" x14ac:dyDescent="0.4"/>
    <row r="1577" ht="18" customHeight="1" x14ac:dyDescent="0.4"/>
    <row r="1578" ht="18" customHeight="1" x14ac:dyDescent="0.4"/>
    <row r="1579" ht="18" customHeight="1" x14ac:dyDescent="0.4"/>
    <row r="1580" ht="18" customHeight="1" x14ac:dyDescent="0.4"/>
    <row r="1581" ht="18" customHeight="1" x14ac:dyDescent="0.4"/>
    <row r="1582" ht="18" customHeight="1" x14ac:dyDescent="0.4"/>
    <row r="1583" ht="18" customHeight="1" x14ac:dyDescent="0.4"/>
    <row r="1584" ht="18" customHeight="1" x14ac:dyDescent="0.4"/>
    <row r="1585" ht="18" customHeight="1" x14ac:dyDescent="0.4"/>
    <row r="1586" ht="18" customHeight="1" x14ac:dyDescent="0.4"/>
    <row r="1587" ht="18" customHeight="1" x14ac:dyDescent="0.4"/>
    <row r="1588" ht="18" customHeight="1" x14ac:dyDescent="0.4"/>
    <row r="1589" ht="18" customHeight="1" x14ac:dyDescent="0.4"/>
    <row r="1590" ht="18" customHeight="1" x14ac:dyDescent="0.4"/>
    <row r="1591" ht="18" customHeight="1" x14ac:dyDescent="0.4"/>
    <row r="1592" ht="18" customHeight="1" x14ac:dyDescent="0.4"/>
    <row r="1593" ht="18" customHeight="1" x14ac:dyDescent="0.4"/>
    <row r="1594" ht="18" customHeight="1" x14ac:dyDescent="0.4"/>
    <row r="1595" ht="18" customHeight="1" x14ac:dyDescent="0.4"/>
    <row r="1596" ht="18" customHeight="1" x14ac:dyDescent="0.4"/>
    <row r="1597" ht="18" customHeight="1" x14ac:dyDescent="0.4"/>
    <row r="1598" ht="18" customHeight="1" x14ac:dyDescent="0.4"/>
    <row r="1599" ht="18" customHeight="1" x14ac:dyDescent="0.4"/>
    <row r="1600" ht="18" customHeight="1" x14ac:dyDescent="0.4"/>
    <row r="1601" ht="18" customHeight="1" x14ac:dyDescent="0.4"/>
    <row r="1602" ht="18" customHeight="1" x14ac:dyDescent="0.4"/>
    <row r="1603" ht="18" customHeight="1" x14ac:dyDescent="0.4"/>
    <row r="1604" ht="18" customHeight="1" x14ac:dyDescent="0.4"/>
    <row r="1605" ht="18" customHeight="1" x14ac:dyDescent="0.4"/>
    <row r="1606" ht="18" customHeight="1" x14ac:dyDescent="0.4"/>
    <row r="1607" ht="18" customHeight="1" x14ac:dyDescent="0.4"/>
    <row r="1608" ht="18" customHeight="1" x14ac:dyDescent="0.4"/>
    <row r="1609" ht="18" customHeight="1" x14ac:dyDescent="0.4"/>
    <row r="1610" ht="18" customHeight="1" x14ac:dyDescent="0.4"/>
    <row r="1611" ht="18" customHeight="1" x14ac:dyDescent="0.4"/>
    <row r="1612" ht="18" customHeight="1" x14ac:dyDescent="0.4"/>
    <row r="1613" ht="18" customHeight="1" x14ac:dyDescent="0.4"/>
    <row r="1614" ht="18" customHeight="1" x14ac:dyDescent="0.4"/>
    <row r="1615" ht="18" customHeight="1" x14ac:dyDescent="0.4"/>
    <row r="1616" ht="18" customHeight="1" x14ac:dyDescent="0.4"/>
    <row r="1617" ht="18" customHeight="1" x14ac:dyDescent="0.4"/>
    <row r="1618" ht="18" customHeight="1" x14ac:dyDescent="0.4"/>
    <row r="1619" ht="18" customHeight="1" x14ac:dyDescent="0.4"/>
    <row r="1620" ht="18" customHeight="1" x14ac:dyDescent="0.4"/>
    <row r="1621" ht="18" customHeight="1" x14ac:dyDescent="0.4"/>
    <row r="1622" ht="18" customHeight="1" x14ac:dyDescent="0.4"/>
    <row r="1623" ht="18" customHeight="1" x14ac:dyDescent="0.4"/>
    <row r="1624" ht="18" customHeight="1" x14ac:dyDescent="0.4"/>
    <row r="1625" ht="18" customHeight="1" x14ac:dyDescent="0.4"/>
    <row r="1626" ht="18" customHeight="1" x14ac:dyDescent="0.4"/>
    <row r="1627" ht="18" customHeight="1" x14ac:dyDescent="0.4"/>
    <row r="1628" ht="18" customHeight="1" x14ac:dyDescent="0.4"/>
    <row r="1629" ht="18" customHeight="1" x14ac:dyDescent="0.4"/>
    <row r="1630" ht="18" customHeight="1" x14ac:dyDescent="0.4"/>
    <row r="1631" ht="18" customHeight="1" x14ac:dyDescent="0.4"/>
    <row r="1632" ht="18" customHeight="1" x14ac:dyDescent="0.4"/>
    <row r="1633" ht="18" customHeight="1" x14ac:dyDescent="0.4"/>
    <row r="1634" ht="18" customHeight="1" x14ac:dyDescent="0.4"/>
    <row r="1635" ht="18" customHeight="1" x14ac:dyDescent="0.4"/>
    <row r="1636" ht="18" customHeight="1" x14ac:dyDescent="0.4"/>
    <row r="1637" ht="18" customHeight="1" x14ac:dyDescent="0.4"/>
    <row r="1638" ht="18" customHeight="1" x14ac:dyDescent="0.4"/>
    <row r="1639" ht="18" customHeight="1" x14ac:dyDescent="0.4"/>
    <row r="1640" ht="18" customHeight="1" x14ac:dyDescent="0.4"/>
    <row r="1641" ht="18" customHeight="1" x14ac:dyDescent="0.4"/>
    <row r="1642" ht="18" customHeight="1" x14ac:dyDescent="0.4"/>
    <row r="1643" ht="18" customHeight="1" x14ac:dyDescent="0.4"/>
    <row r="1644" ht="18" customHeight="1" x14ac:dyDescent="0.4"/>
    <row r="1645" ht="18" customHeight="1" x14ac:dyDescent="0.4"/>
    <row r="1646" ht="18" customHeight="1" x14ac:dyDescent="0.4"/>
    <row r="1647" ht="18" customHeight="1" x14ac:dyDescent="0.4"/>
    <row r="1648" ht="18" customHeight="1" x14ac:dyDescent="0.4"/>
    <row r="1649" ht="18" customHeight="1" x14ac:dyDescent="0.4"/>
    <row r="1650" ht="18" customHeight="1" x14ac:dyDescent="0.4"/>
    <row r="1651" ht="18" customHeight="1" x14ac:dyDescent="0.4"/>
    <row r="1652" ht="18" customHeight="1" x14ac:dyDescent="0.4"/>
    <row r="1653" ht="18" customHeight="1" x14ac:dyDescent="0.4"/>
    <row r="1654" ht="18" customHeight="1" x14ac:dyDescent="0.4"/>
    <row r="1655" ht="18" customHeight="1" x14ac:dyDescent="0.4"/>
    <row r="1656" ht="18" customHeight="1" x14ac:dyDescent="0.4"/>
    <row r="1657" ht="18" customHeight="1" x14ac:dyDescent="0.4"/>
    <row r="1658" ht="18" customHeight="1" x14ac:dyDescent="0.4"/>
    <row r="1659" ht="18" customHeight="1" x14ac:dyDescent="0.4"/>
    <row r="1660" ht="18" customHeight="1" x14ac:dyDescent="0.4"/>
    <row r="1661" ht="18" customHeight="1" x14ac:dyDescent="0.4"/>
    <row r="1662" ht="18" customHeight="1" x14ac:dyDescent="0.4"/>
    <row r="1663" ht="18" customHeight="1" x14ac:dyDescent="0.4"/>
    <row r="1664" ht="18" customHeight="1" x14ac:dyDescent="0.4"/>
    <row r="1665" ht="18" customHeight="1" x14ac:dyDescent="0.4"/>
    <row r="1666" ht="18" customHeight="1" x14ac:dyDescent="0.4"/>
    <row r="1667" ht="18" customHeight="1" x14ac:dyDescent="0.4"/>
    <row r="1668" ht="18" customHeight="1" x14ac:dyDescent="0.4"/>
    <row r="1669" ht="18" customHeight="1" x14ac:dyDescent="0.4"/>
    <row r="1670" ht="18" customHeight="1" x14ac:dyDescent="0.4"/>
    <row r="1671" ht="18" customHeight="1" x14ac:dyDescent="0.4"/>
    <row r="1672" ht="18" customHeight="1" x14ac:dyDescent="0.4"/>
    <row r="1673" ht="18" customHeight="1" x14ac:dyDescent="0.4"/>
    <row r="1674" ht="18" customHeight="1" x14ac:dyDescent="0.4"/>
    <row r="1675" ht="18" customHeight="1" x14ac:dyDescent="0.4"/>
    <row r="1676" ht="18" customHeight="1" x14ac:dyDescent="0.4"/>
    <row r="1677" ht="18" customHeight="1" x14ac:dyDescent="0.4"/>
    <row r="1678" ht="18" customHeight="1" x14ac:dyDescent="0.4"/>
    <row r="1679" ht="18" customHeight="1" x14ac:dyDescent="0.4"/>
    <row r="1680" ht="18" customHeight="1" x14ac:dyDescent="0.4"/>
    <row r="1681" ht="18" customHeight="1" x14ac:dyDescent="0.4"/>
    <row r="1682" ht="18" customHeight="1" x14ac:dyDescent="0.4"/>
    <row r="1683" ht="18" customHeight="1" x14ac:dyDescent="0.4"/>
    <row r="1684" ht="18" customHeight="1" x14ac:dyDescent="0.4"/>
    <row r="1685" ht="18" customHeight="1" x14ac:dyDescent="0.4"/>
    <row r="1686" ht="18" customHeight="1" x14ac:dyDescent="0.4"/>
    <row r="1687" ht="18" customHeight="1" x14ac:dyDescent="0.4"/>
    <row r="1688" ht="18" customHeight="1" x14ac:dyDescent="0.4"/>
    <row r="1689" ht="18" customHeight="1" x14ac:dyDescent="0.4"/>
    <row r="1690" ht="18" customHeight="1" x14ac:dyDescent="0.4"/>
    <row r="1691" ht="18" customHeight="1" x14ac:dyDescent="0.4"/>
    <row r="1692" ht="18" customHeight="1" x14ac:dyDescent="0.4"/>
    <row r="1693" ht="18" customHeight="1" x14ac:dyDescent="0.4"/>
    <row r="1694" ht="18" customHeight="1" x14ac:dyDescent="0.4"/>
    <row r="1695" ht="18" customHeight="1" x14ac:dyDescent="0.4"/>
    <row r="1696" ht="18" customHeight="1" x14ac:dyDescent="0.4"/>
    <row r="1697" ht="18" customHeight="1" x14ac:dyDescent="0.4"/>
    <row r="1698" ht="18" customHeight="1" x14ac:dyDescent="0.4"/>
    <row r="1699" ht="18" customHeight="1" x14ac:dyDescent="0.4"/>
    <row r="1700" ht="18" customHeight="1" x14ac:dyDescent="0.4"/>
    <row r="1701" ht="18" customHeight="1" x14ac:dyDescent="0.4"/>
    <row r="1702" ht="18" customHeight="1" x14ac:dyDescent="0.4"/>
    <row r="1703" ht="18" customHeight="1" x14ac:dyDescent="0.4"/>
    <row r="1704" ht="18" customHeight="1" x14ac:dyDescent="0.4"/>
    <row r="1705" ht="18" customHeight="1" x14ac:dyDescent="0.4"/>
    <row r="1706" ht="18" customHeight="1" x14ac:dyDescent="0.4"/>
    <row r="1707" ht="18" customHeight="1" x14ac:dyDescent="0.4"/>
    <row r="1708" ht="18" customHeight="1" x14ac:dyDescent="0.4"/>
    <row r="1709" ht="18" customHeight="1" x14ac:dyDescent="0.4"/>
    <row r="1710" ht="18" customHeight="1" x14ac:dyDescent="0.4"/>
    <row r="1711" ht="18" customHeight="1" x14ac:dyDescent="0.4"/>
    <row r="1712" ht="18" customHeight="1" x14ac:dyDescent="0.4"/>
    <row r="1713" ht="18" customHeight="1" x14ac:dyDescent="0.4"/>
    <row r="1714" ht="18" customHeight="1" x14ac:dyDescent="0.4"/>
    <row r="1715" ht="18" customHeight="1" x14ac:dyDescent="0.4"/>
    <row r="1716" ht="18" customHeight="1" x14ac:dyDescent="0.4"/>
    <row r="1717" ht="18" customHeight="1" x14ac:dyDescent="0.4"/>
    <row r="1718" ht="18" customHeight="1" x14ac:dyDescent="0.4"/>
    <row r="1719" ht="18" customHeight="1" x14ac:dyDescent="0.4"/>
    <row r="1720" ht="18" customHeight="1" x14ac:dyDescent="0.4"/>
    <row r="1721" ht="18" customHeight="1" x14ac:dyDescent="0.4"/>
    <row r="1722" ht="18" customHeight="1" x14ac:dyDescent="0.4"/>
    <row r="1723" ht="18" customHeight="1" x14ac:dyDescent="0.4"/>
    <row r="1724" ht="18" customHeight="1" x14ac:dyDescent="0.4"/>
    <row r="1725" ht="18" customHeight="1" x14ac:dyDescent="0.4"/>
    <row r="1726" ht="18" customHeight="1" x14ac:dyDescent="0.4"/>
    <row r="1727" ht="18" customHeight="1" x14ac:dyDescent="0.4"/>
    <row r="1728" ht="18" customHeight="1" x14ac:dyDescent="0.4"/>
    <row r="1729" ht="18" customHeight="1" x14ac:dyDescent="0.4"/>
    <row r="1730" ht="18" customHeight="1" x14ac:dyDescent="0.4"/>
    <row r="1731" ht="18" customHeight="1" x14ac:dyDescent="0.4"/>
    <row r="1732" ht="18" customHeight="1" x14ac:dyDescent="0.4"/>
    <row r="1733" ht="18" customHeight="1" x14ac:dyDescent="0.4"/>
    <row r="1734" ht="18" customHeight="1" x14ac:dyDescent="0.4"/>
    <row r="1735" ht="18" customHeight="1" x14ac:dyDescent="0.4"/>
    <row r="1736" ht="18" customHeight="1" x14ac:dyDescent="0.4"/>
    <row r="1737" ht="18" customHeight="1" x14ac:dyDescent="0.4"/>
    <row r="1738" ht="18" customHeight="1" x14ac:dyDescent="0.4"/>
    <row r="1739" ht="18" customHeight="1" x14ac:dyDescent="0.4"/>
    <row r="1740" ht="18" customHeight="1" x14ac:dyDescent="0.4"/>
    <row r="1741" ht="18" customHeight="1" x14ac:dyDescent="0.4"/>
    <row r="1742" ht="18" customHeight="1" x14ac:dyDescent="0.4"/>
    <row r="1743" ht="18" customHeight="1" x14ac:dyDescent="0.4"/>
    <row r="1744" ht="18" customHeight="1" x14ac:dyDescent="0.4"/>
    <row r="1745" ht="18" customHeight="1" x14ac:dyDescent="0.4"/>
    <row r="1746" ht="18" customHeight="1" x14ac:dyDescent="0.4"/>
    <row r="1747" ht="18" customHeight="1" x14ac:dyDescent="0.4"/>
    <row r="1748" ht="18" customHeight="1" x14ac:dyDescent="0.4"/>
    <row r="1749" ht="18" customHeight="1" x14ac:dyDescent="0.4"/>
    <row r="1750" ht="18" customHeight="1" x14ac:dyDescent="0.4"/>
    <row r="1751" ht="18" customHeight="1" x14ac:dyDescent="0.4"/>
    <row r="1752" ht="18" customHeight="1" x14ac:dyDescent="0.4"/>
    <row r="1753" ht="18" customHeight="1" x14ac:dyDescent="0.4"/>
    <row r="1754" ht="18" customHeight="1" x14ac:dyDescent="0.4"/>
    <row r="1755" ht="18" customHeight="1" x14ac:dyDescent="0.4"/>
    <row r="1756" ht="18" customHeight="1" x14ac:dyDescent="0.4"/>
    <row r="1757" ht="18" customHeight="1" x14ac:dyDescent="0.4"/>
    <row r="1758" ht="18" customHeight="1" x14ac:dyDescent="0.4"/>
    <row r="1759" ht="18" customHeight="1" x14ac:dyDescent="0.4"/>
    <row r="1760" ht="18" customHeight="1" x14ac:dyDescent="0.4"/>
    <row r="1761" ht="18" customHeight="1" x14ac:dyDescent="0.4"/>
    <row r="1762" ht="18" customHeight="1" x14ac:dyDescent="0.4"/>
    <row r="1763" ht="18" customHeight="1" x14ac:dyDescent="0.4"/>
    <row r="1764" ht="18" customHeight="1" x14ac:dyDescent="0.4"/>
    <row r="1765" ht="18" customHeight="1" x14ac:dyDescent="0.4"/>
    <row r="1766" ht="18" customHeight="1" x14ac:dyDescent="0.4"/>
    <row r="1767" ht="18" customHeight="1" x14ac:dyDescent="0.4"/>
    <row r="1768" ht="18" customHeight="1" x14ac:dyDescent="0.4"/>
    <row r="1769" ht="18" customHeight="1" x14ac:dyDescent="0.4"/>
    <row r="1770" ht="18" customHeight="1" x14ac:dyDescent="0.4"/>
    <row r="1771" ht="18" customHeight="1" x14ac:dyDescent="0.4"/>
    <row r="1772" ht="18" customHeight="1" x14ac:dyDescent="0.4"/>
    <row r="1773" ht="18" customHeight="1" x14ac:dyDescent="0.4"/>
    <row r="1774" ht="18" customHeight="1" x14ac:dyDescent="0.4"/>
    <row r="1775" ht="18" customHeight="1" x14ac:dyDescent="0.4"/>
    <row r="1776" ht="18" customHeight="1" x14ac:dyDescent="0.4"/>
    <row r="1777" ht="18" customHeight="1" x14ac:dyDescent="0.4"/>
    <row r="1778" ht="18" customHeight="1" x14ac:dyDescent="0.4"/>
    <row r="1779" ht="18" customHeight="1" x14ac:dyDescent="0.4"/>
    <row r="1780" ht="18" customHeight="1" x14ac:dyDescent="0.4"/>
    <row r="1781" ht="18" customHeight="1" x14ac:dyDescent="0.4"/>
    <row r="1782" ht="18" customHeight="1" x14ac:dyDescent="0.4"/>
    <row r="1783" ht="18" customHeight="1" x14ac:dyDescent="0.4"/>
    <row r="1784" ht="18" customHeight="1" x14ac:dyDescent="0.4"/>
    <row r="1785" ht="18" customHeight="1" x14ac:dyDescent="0.4"/>
    <row r="1786" ht="18" customHeight="1" x14ac:dyDescent="0.4"/>
    <row r="1787" ht="18" customHeight="1" x14ac:dyDescent="0.4"/>
    <row r="1788" ht="18" customHeight="1" x14ac:dyDescent="0.4"/>
    <row r="1789" ht="18" customHeight="1" x14ac:dyDescent="0.4"/>
    <row r="1790" ht="18" customHeight="1" x14ac:dyDescent="0.4"/>
    <row r="1791" ht="18" customHeight="1" x14ac:dyDescent="0.4"/>
    <row r="1792" ht="18" customHeight="1" x14ac:dyDescent="0.4"/>
    <row r="1793" ht="18" customHeight="1" x14ac:dyDescent="0.4"/>
    <row r="1794" ht="18" customHeight="1" x14ac:dyDescent="0.4"/>
    <row r="1795" ht="18" customHeight="1" x14ac:dyDescent="0.4"/>
    <row r="1796" ht="18" customHeight="1" x14ac:dyDescent="0.4"/>
    <row r="1797" ht="18" customHeight="1" x14ac:dyDescent="0.4"/>
    <row r="1798" ht="18" customHeight="1" x14ac:dyDescent="0.4"/>
    <row r="1799" ht="18" customHeight="1" x14ac:dyDescent="0.4"/>
    <row r="1800" ht="18" customHeight="1" x14ac:dyDescent="0.4"/>
    <row r="1801" ht="18" customHeight="1" x14ac:dyDescent="0.4"/>
    <row r="1802" ht="18" customHeight="1" x14ac:dyDescent="0.4"/>
    <row r="1803" ht="18" customHeight="1" x14ac:dyDescent="0.4"/>
    <row r="1804" ht="18" customHeight="1" x14ac:dyDescent="0.4"/>
    <row r="1805" ht="18" customHeight="1" x14ac:dyDescent="0.4"/>
    <row r="1806" ht="18" customHeight="1" x14ac:dyDescent="0.4"/>
    <row r="1807" ht="18" customHeight="1" x14ac:dyDescent="0.4"/>
    <row r="1808" ht="18" customHeight="1" x14ac:dyDescent="0.4"/>
    <row r="1809" ht="18" customHeight="1" x14ac:dyDescent="0.4"/>
    <row r="1810" ht="18" customHeight="1" x14ac:dyDescent="0.4"/>
    <row r="1811" ht="18" customHeight="1" x14ac:dyDescent="0.4"/>
    <row r="1812" ht="18" customHeight="1" x14ac:dyDescent="0.4"/>
    <row r="1813" ht="18" customHeight="1" x14ac:dyDescent="0.4"/>
    <row r="1814" ht="18" customHeight="1" x14ac:dyDescent="0.4"/>
    <row r="1815" ht="18" customHeight="1" x14ac:dyDescent="0.4"/>
    <row r="1816" ht="18" customHeight="1" x14ac:dyDescent="0.4"/>
    <row r="1817" ht="18" customHeight="1" x14ac:dyDescent="0.4"/>
    <row r="1818" ht="18" customHeight="1" x14ac:dyDescent="0.4"/>
    <row r="1819" ht="18" customHeight="1" x14ac:dyDescent="0.4"/>
    <row r="1820" ht="18" customHeight="1" x14ac:dyDescent="0.4"/>
    <row r="1821" ht="18" customHeight="1" x14ac:dyDescent="0.4"/>
    <row r="1822" ht="18" customHeight="1" x14ac:dyDescent="0.4"/>
    <row r="1823" ht="18" customHeight="1" x14ac:dyDescent="0.4"/>
    <row r="1824" ht="18" customHeight="1" x14ac:dyDescent="0.4"/>
    <row r="1825" ht="18" customHeight="1" x14ac:dyDescent="0.4"/>
    <row r="1826" ht="18" customHeight="1" x14ac:dyDescent="0.4"/>
    <row r="1827" ht="18" customHeight="1" x14ac:dyDescent="0.4"/>
    <row r="1828" ht="18" customHeight="1" x14ac:dyDescent="0.4"/>
    <row r="1829" ht="18" customHeight="1" x14ac:dyDescent="0.4"/>
    <row r="1830" ht="18" customHeight="1" x14ac:dyDescent="0.4"/>
    <row r="1831" ht="18" customHeight="1" x14ac:dyDescent="0.4"/>
    <row r="1832" ht="18" customHeight="1" x14ac:dyDescent="0.4"/>
    <row r="1833" ht="18" customHeight="1" x14ac:dyDescent="0.4"/>
    <row r="1834" ht="18" customHeight="1" x14ac:dyDescent="0.4"/>
    <row r="1835" ht="18" customHeight="1" x14ac:dyDescent="0.4"/>
    <row r="1836" ht="18" customHeight="1" x14ac:dyDescent="0.4"/>
    <row r="1837" ht="18" customHeight="1" x14ac:dyDescent="0.4"/>
    <row r="1838" ht="18" customHeight="1" x14ac:dyDescent="0.4"/>
    <row r="1839" ht="18" customHeight="1" x14ac:dyDescent="0.4"/>
    <row r="1840" ht="18" customHeight="1" x14ac:dyDescent="0.4"/>
    <row r="1841" ht="18" customHeight="1" x14ac:dyDescent="0.4"/>
    <row r="1842" ht="18" customHeight="1" x14ac:dyDescent="0.4"/>
    <row r="1843" ht="18" customHeight="1" x14ac:dyDescent="0.4"/>
    <row r="1844" ht="18" customHeight="1" x14ac:dyDescent="0.4"/>
    <row r="1845" ht="18" customHeight="1" x14ac:dyDescent="0.4"/>
  </sheetData>
  <mergeCells count="20">
    <mergeCell ref="B42:K42"/>
    <mergeCell ref="A4:L5"/>
    <mergeCell ref="F6:K6"/>
    <mergeCell ref="G9:K9"/>
    <mergeCell ref="E8:K8"/>
    <mergeCell ref="E9:E10"/>
    <mergeCell ref="B41:D41"/>
    <mergeCell ref="B8:B10"/>
    <mergeCell ref="C8:C10"/>
    <mergeCell ref="D8:D10"/>
    <mergeCell ref="F10:G10"/>
    <mergeCell ref="H10:I10"/>
    <mergeCell ref="J10:K10"/>
    <mergeCell ref="M12:M13"/>
    <mergeCell ref="M14:M21"/>
    <mergeCell ref="M3:M5"/>
    <mergeCell ref="M6:M11"/>
    <mergeCell ref="M36:M39"/>
    <mergeCell ref="M23:M24"/>
    <mergeCell ref="M27:M29"/>
  </mergeCells>
  <phoneticPr fontId="7"/>
  <conditionalFormatting sqref="C11:E40">
    <cfRule type="containsBlanks" dxfId="2" priority="28">
      <formula>LEN(TRIM(C11))=0</formula>
    </cfRule>
  </conditionalFormatting>
  <conditionalFormatting sqref="F11:F40 H11:H40">
    <cfRule type="containsBlanks" dxfId="1" priority="25">
      <formula>LEN(TRIM(F11))=0</formula>
    </cfRule>
  </conditionalFormatting>
  <conditionalFormatting sqref="F6">
    <cfRule type="containsBlanks" dxfId="0" priority="3">
      <formula>LEN(TRIM(F6))=0</formula>
    </cfRule>
  </conditionalFormatting>
  <dataValidations count="1">
    <dataValidation type="list" allowBlank="1" showInputMessage="1" showErrorMessage="1" sqref="D11:D40">
      <formula1>"常勤職員,非常勤職員"</formula1>
    </dataValidation>
  </dataValidations>
  <printOptions horizontalCentered="1"/>
  <pageMargins left="0.19685039370078741" right="0.19685039370078741" top="0.39370078740157483" bottom="0.39370078740157483" header="0.31496062992125984" footer="0.31496062992125984"/>
  <pageSetup paperSize="9" scale="71"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43"/>
  <sheetViews>
    <sheetView showGridLines="0" view="pageBreakPreview" zoomScaleNormal="100" zoomScaleSheetLayoutView="100" workbookViewId="0">
      <selection activeCell="M6" sqref="M6:M8"/>
    </sheetView>
  </sheetViews>
  <sheetFormatPr defaultColWidth="2.875" defaultRowHeight="13.5" x14ac:dyDescent="0.4"/>
  <cols>
    <col min="1" max="1" width="1.875" style="238" customWidth="1"/>
    <col min="2" max="2" width="2.875" style="238"/>
    <col min="3" max="3" width="3.5" style="238" customWidth="1"/>
    <col min="4" max="4" width="12.5" style="238" customWidth="1"/>
    <col min="5" max="5" width="4.875" style="238" customWidth="1"/>
    <col min="6" max="6" width="12.5" style="238" customWidth="1"/>
    <col min="7" max="8" width="6.25" style="238" customWidth="1"/>
    <col min="9" max="9" width="17.5" style="238" customWidth="1"/>
    <col min="10" max="10" width="14.25" style="238" customWidth="1"/>
    <col min="11" max="11" width="3.75" style="238" customWidth="1"/>
    <col min="12" max="12" width="1.875" style="238" customWidth="1"/>
    <col min="13" max="13" width="21.375" style="484" customWidth="1"/>
    <col min="14" max="16384" width="2.875" style="238"/>
  </cols>
  <sheetData>
    <row r="1" spans="1:34" s="326" customFormat="1" ht="45" customHeight="1" x14ac:dyDescent="0.4">
      <c r="A1" s="555" t="s">
        <v>548</v>
      </c>
    </row>
    <row r="2" spans="1:34" ht="18.75" customHeight="1" x14ac:dyDescent="0.4">
      <c r="A2" s="462"/>
      <c r="B2" s="463"/>
      <c r="C2" s="463"/>
      <c r="D2" s="463"/>
      <c r="E2" s="463"/>
      <c r="F2" s="463"/>
      <c r="G2" s="463"/>
      <c r="H2" s="463"/>
      <c r="I2" s="463"/>
      <c r="J2" s="463"/>
      <c r="K2" s="463"/>
      <c r="L2" s="464" t="s">
        <v>356</v>
      </c>
    </row>
    <row r="3" spans="1:34" ht="11.25" customHeight="1" x14ac:dyDescent="0.4">
      <c r="A3" s="465"/>
      <c r="B3" s="239"/>
      <c r="C3" s="239"/>
      <c r="D3" s="239"/>
      <c r="E3" s="239"/>
      <c r="F3" s="239"/>
      <c r="G3" s="239"/>
      <c r="H3" s="239"/>
      <c r="I3" s="239"/>
      <c r="J3" s="239"/>
      <c r="K3" s="239"/>
      <c r="L3" s="466"/>
      <c r="M3" s="933"/>
    </row>
    <row r="4" spans="1:34" ht="21.75" customHeight="1" x14ac:dyDescent="0.4">
      <c r="A4" s="467"/>
      <c r="B4" s="937" t="s">
        <v>275</v>
      </c>
      <c r="C4" s="937"/>
      <c r="D4" s="937"/>
      <c r="E4" s="937"/>
      <c r="F4" s="937"/>
      <c r="G4" s="937"/>
      <c r="H4" s="937"/>
      <c r="I4" s="937"/>
      <c r="J4" s="937"/>
      <c r="K4" s="937"/>
      <c r="L4" s="468"/>
      <c r="M4" s="933"/>
      <c r="N4" s="123"/>
      <c r="O4" s="123"/>
    </row>
    <row r="5" spans="1:34" ht="11.25" customHeight="1" x14ac:dyDescent="0.4">
      <c r="A5" s="465"/>
      <c r="B5" s="239"/>
      <c r="C5" s="239"/>
      <c r="D5" s="239"/>
      <c r="E5" s="239"/>
      <c r="F5" s="239"/>
      <c r="G5" s="239"/>
      <c r="H5" s="239"/>
      <c r="I5" s="239"/>
      <c r="J5" s="239"/>
      <c r="K5" s="239"/>
      <c r="L5" s="466"/>
      <c r="M5" s="933"/>
    </row>
    <row r="6" spans="1:34" ht="21" customHeight="1" x14ac:dyDescent="0.4">
      <c r="A6" s="465"/>
      <c r="B6" s="239"/>
      <c r="C6" s="239"/>
      <c r="D6" s="239"/>
      <c r="E6" s="239"/>
      <c r="F6" s="239"/>
      <c r="G6" s="469" t="s">
        <v>19</v>
      </c>
      <c r="H6" s="938" t="s">
        <v>442</v>
      </c>
      <c r="I6" s="938"/>
      <c r="J6" s="938"/>
      <c r="K6" s="938"/>
      <c r="L6" s="468"/>
      <c r="M6" s="933" t="s">
        <v>549</v>
      </c>
      <c r="AB6" s="239"/>
      <c r="AC6" s="239"/>
      <c r="AD6" s="239"/>
      <c r="AE6" s="239"/>
      <c r="AF6" s="239"/>
      <c r="AG6" s="239"/>
      <c r="AH6" s="239"/>
    </row>
    <row r="7" spans="1:34" ht="15" customHeight="1" x14ac:dyDescent="0.4">
      <c r="A7" s="465"/>
      <c r="B7" s="239"/>
      <c r="C7" s="239"/>
      <c r="D7" s="239"/>
      <c r="E7" s="239"/>
      <c r="F7" s="239"/>
      <c r="G7" s="469"/>
      <c r="H7" s="143"/>
      <c r="I7" s="143"/>
      <c r="J7" s="143"/>
      <c r="K7" s="143"/>
      <c r="L7" s="468"/>
      <c r="M7" s="933"/>
      <c r="AB7" s="239"/>
      <c r="AC7" s="239"/>
      <c r="AD7" s="239"/>
      <c r="AE7" s="239"/>
      <c r="AF7" s="239"/>
      <c r="AG7" s="239"/>
      <c r="AH7" s="239"/>
    </row>
    <row r="8" spans="1:34" ht="18.75" customHeight="1" x14ac:dyDescent="0.4">
      <c r="A8" s="465"/>
      <c r="B8" s="470" t="s">
        <v>252</v>
      </c>
      <c r="C8" s="239"/>
      <c r="D8" s="239"/>
      <c r="E8" s="239"/>
      <c r="F8" s="239"/>
      <c r="G8" s="239"/>
      <c r="H8" s="239"/>
      <c r="I8" s="239"/>
      <c r="J8" s="239"/>
      <c r="K8" s="239"/>
      <c r="L8" s="466"/>
      <c r="M8" s="933"/>
    </row>
    <row r="9" spans="1:34" ht="18.75" customHeight="1" x14ac:dyDescent="0.4">
      <c r="A9" s="465"/>
      <c r="B9" s="239"/>
      <c r="C9" s="373" t="s">
        <v>253</v>
      </c>
      <c r="D9" s="373" t="s">
        <v>254</v>
      </c>
      <c r="E9" s="617" t="s">
        <v>255</v>
      </c>
      <c r="F9" s="939"/>
      <c r="G9" s="939"/>
      <c r="H9" s="939"/>
      <c r="I9" s="618"/>
      <c r="J9" s="619" t="s">
        <v>227</v>
      </c>
      <c r="K9" s="619"/>
      <c r="L9" s="466"/>
      <c r="M9" s="933" t="s">
        <v>550</v>
      </c>
    </row>
    <row r="10" spans="1:34" ht="19.5" customHeight="1" x14ac:dyDescent="0.4">
      <c r="A10" s="465"/>
      <c r="B10" s="239"/>
      <c r="C10" s="141">
        <v>1</v>
      </c>
      <c r="D10" s="483" t="s">
        <v>490</v>
      </c>
      <c r="E10" s="1076" t="s">
        <v>540</v>
      </c>
      <c r="F10" s="1077"/>
      <c r="G10" s="1077"/>
      <c r="H10" s="1077"/>
      <c r="I10" s="1078"/>
      <c r="J10" s="372">
        <v>15000</v>
      </c>
      <c r="K10" s="240" t="s">
        <v>9</v>
      </c>
      <c r="L10" s="466"/>
      <c r="M10" s="933"/>
    </row>
    <row r="11" spans="1:34" ht="19.5" customHeight="1" x14ac:dyDescent="0.4">
      <c r="A11" s="465"/>
      <c r="B11" s="239"/>
      <c r="C11" s="141">
        <v>2</v>
      </c>
      <c r="D11" s="483" t="s">
        <v>490</v>
      </c>
      <c r="E11" s="1076" t="s">
        <v>541</v>
      </c>
      <c r="F11" s="1077"/>
      <c r="G11" s="1077"/>
      <c r="H11" s="1077"/>
      <c r="I11" s="1078"/>
      <c r="J11" s="372">
        <v>6000</v>
      </c>
      <c r="K11" s="240" t="s">
        <v>9</v>
      </c>
      <c r="L11" s="466"/>
      <c r="M11" s="933"/>
    </row>
    <row r="12" spans="1:34" ht="19.5" customHeight="1" x14ac:dyDescent="0.4">
      <c r="A12" s="465"/>
      <c r="B12" s="239"/>
      <c r="C12" s="141">
        <v>3</v>
      </c>
      <c r="D12" s="483" t="s">
        <v>490</v>
      </c>
      <c r="E12" s="1076" t="s">
        <v>542</v>
      </c>
      <c r="F12" s="1077"/>
      <c r="G12" s="1077"/>
      <c r="H12" s="1077"/>
      <c r="I12" s="1078"/>
      <c r="J12" s="372">
        <v>800</v>
      </c>
      <c r="K12" s="240" t="s">
        <v>9</v>
      </c>
      <c r="L12" s="466"/>
      <c r="M12" s="932"/>
    </row>
    <row r="13" spans="1:34" ht="19.5" customHeight="1" x14ac:dyDescent="0.4">
      <c r="A13" s="465"/>
      <c r="B13" s="239"/>
      <c r="C13" s="141">
        <v>4</v>
      </c>
      <c r="D13" s="483" t="s">
        <v>473</v>
      </c>
      <c r="E13" s="1076" t="s">
        <v>543</v>
      </c>
      <c r="F13" s="1077"/>
      <c r="G13" s="1077"/>
      <c r="H13" s="1077"/>
      <c r="I13" s="1078"/>
      <c r="J13" s="372">
        <v>3500</v>
      </c>
      <c r="K13" s="240" t="s">
        <v>9</v>
      </c>
      <c r="L13" s="466"/>
      <c r="M13" s="932"/>
    </row>
    <row r="14" spans="1:34" ht="19.5" customHeight="1" x14ac:dyDescent="0.4">
      <c r="A14" s="465"/>
      <c r="B14" s="239"/>
      <c r="C14" s="141">
        <v>5</v>
      </c>
      <c r="D14" s="483" t="s">
        <v>473</v>
      </c>
      <c r="E14" s="1076" t="s">
        <v>544</v>
      </c>
      <c r="F14" s="1077"/>
      <c r="G14" s="1077"/>
      <c r="H14" s="1077"/>
      <c r="I14" s="1078"/>
      <c r="J14" s="372">
        <v>80000</v>
      </c>
      <c r="K14" s="240" t="s">
        <v>9</v>
      </c>
      <c r="L14" s="466"/>
      <c r="M14" s="932" t="s">
        <v>551</v>
      </c>
    </row>
    <row r="15" spans="1:34" ht="19.5" customHeight="1" x14ac:dyDescent="0.4">
      <c r="A15" s="465"/>
      <c r="B15" s="239"/>
      <c r="C15" s="141">
        <v>6</v>
      </c>
      <c r="D15" s="483"/>
      <c r="E15" s="1076"/>
      <c r="F15" s="1077"/>
      <c r="G15" s="1077"/>
      <c r="H15" s="1077"/>
      <c r="I15" s="1078"/>
      <c r="J15" s="372"/>
      <c r="K15" s="240" t="s">
        <v>9</v>
      </c>
      <c r="L15" s="466"/>
      <c r="M15" s="932"/>
    </row>
    <row r="16" spans="1:34" ht="19.5" customHeight="1" x14ac:dyDescent="0.4">
      <c r="A16" s="465"/>
      <c r="B16" s="239"/>
      <c r="C16" s="141">
        <v>7</v>
      </c>
      <c r="D16" s="483"/>
      <c r="E16" s="1076"/>
      <c r="F16" s="1077"/>
      <c r="G16" s="1077"/>
      <c r="H16" s="1077"/>
      <c r="I16" s="1078"/>
      <c r="J16" s="372"/>
      <c r="K16" s="240" t="s">
        <v>9</v>
      </c>
      <c r="L16" s="466"/>
      <c r="M16" s="932"/>
    </row>
    <row r="17" spans="1:13" ht="19.5" customHeight="1" x14ac:dyDescent="0.4">
      <c r="A17" s="465"/>
      <c r="B17" s="239"/>
      <c r="C17" s="141">
        <v>8</v>
      </c>
      <c r="D17" s="483"/>
      <c r="E17" s="1076"/>
      <c r="F17" s="1077"/>
      <c r="G17" s="1077"/>
      <c r="H17" s="1077"/>
      <c r="I17" s="1078"/>
      <c r="J17" s="372"/>
      <c r="K17" s="240" t="s">
        <v>9</v>
      </c>
      <c r="L17" s="466"/>
      <c r="M17" s="932"/>
    </row>
    <row r="18" spans="1:13" ht="19.5" customHeight="1" x14ac:dyDescent="0.4">
      <c r="A18" s="465"/>
      <c r="B18" s="239"/>
      <c r="C18" s="141">
        <v>9</v>
      </c>
      <c r="D18" s="483"/>
      <c r="E18" s="1076"/>
      <c r="F18" s="1077"/>
      <c r="G18" s="1077"/>
      <c r="H18" s="1077"/>
      <c r="I18" s="1078"/>
      <c r="J18" s="372"/>
      <c r="K18" s="240" t="s">
        <v>9</v>
      </c>
      <c r="L18" s="466"/>
      <c r="M18" s="932"/>
    </row>
    <row r="19" spans="1:13" ht="19.5" customHeight="1" x14ac:dyDescent="0.4">
      <c r="A19" s="465"/>
      <c r="B19" s="239"/>
      <c r="C19" s="141">
        <v>10</v>
      </c>
      <c r="D19" s="483"/>
      <c r="E19" s="1076"/>
      <c r="F19" s="1077"/>
      <c r="G19" s="1077"/>
      <c r="H19" s="1077"/>
      <c r="I19" s="1078"/>
      <c r="J19" s="372"/>
      <c r="K19" s="240" t="s">
        <v>9</v>
      </c>
      <c r="L19" s="466"/>
      <c r="M19" s="932"/>
    </row>
    <row r="20" spans="1:13" ht="19.5" customHeight="1" x14ac:dyDescent="0.4">
      <c r="A20" s="465"/>
      <c r="B20" s="239"/>
      <c r="C20" s="141">
        <v>11</v>
      </c>
      <c r="D20" s="483"/>
      <c r="E20" s="1076"/>
      <c r="F20" s="1077"/>
      <c r="G20" s="1077"/>
      <c r="H20" s="1077"/>
      <c r="I20" s="1078"/>
      <c r="J20" s="372"/>
      <c r="K20" s="240" t="s">
        <v>9</v>
      </c>
      <c r="L20" s="466"/>
      <c r="M20" s="932"/>
    </row>
    <row r="21" spans="1:13" ht="19.5" customHeight="1" x14ac:dyDescent="0.4">
      <c r="A21" s="465"/>
      <c r="B21" s="239"/>
      <c r="C21" s="141">
        <v>12</v>
      </c>
      <c r="D21" s="374"/>
      <c r="E21" s="934"/>
      <c r="F21" s="935"/>
      <c r="G21" s="935"/>
      <c r="H21" s="935"/>
      <c r="I21" s="936"/>
      <c r="J21" s="315"/>
      <c r="K21" s="240" t="s">
        <v>9</v>
      </c>
      <c r="L21" s="466"/>
      <c r="M21" s="932"/>
    </row>
    <row r="22" spans="1:13" ht="19.5" customHeight="1" x14ac:dyDescent="0.4">
      <c r="A22" s="465"/>
      <c r="B22" s="239"/>
      <c r="C22" s="141">
        <v>13</v>
      </c>
      <c r="D22" s="241"/>
      <c r="E22" s="934"/>
      <c r="F22" s="935"/>
      <c r="G22" s="935"/>
      <c r="H22" s="935"/>
      <c r="I22" s="936"/>
      <c r="J22" s="315"/>
      <c r="K22" s="240" t="s">
        <v>9</v>
      </c>
      <c r="L22" s="466"/>
      <c r="M22" s="529"/>
    </row>
    <row r="23" spans="1:13" ht="19.5" customHeight="1" x14ac:dyDescent="0.4">
      <c r="A23" s="465"/>
      <c r="B23" s="239"/>
      <c r="C23" s="141">
        <v>14</v>
      </c>
      <c r="D23" s="241"/>
      <c r="E23" s="934"/>
      <c r="F23" s="935"/>
      <c r="G23" s="935"/>
      <c r="H23" s="935"/>
      <c r="I23" s="936"/>
      <c r="J23" s="315"/>
      <c r="K23" s="240" t="s">
        <v>9</v>
      </c>
      <c r="L23" s="466"/>
      <c r="M23" s="933"/>
    </row>
    <row r="24" spans="1:13" ht="19.5" customHeight="1" x14ac:dyDescent="0.4">
      <c r="A24" s="465"/>
      <c r="B24" s="239"/>
      <c r="C24" s="141">
        <v>15</v>
      </c>
      <c r="D24" s="241"/>
      <c r="E24" s="934"/>
      <c r="F24" s="935"/>
      <c r="G24" s="935"/>
      <c r="H24" s="935"/>
      <c r="I24" s="936"/>
      <c r="J24" s="315"/>
      <c r="K24" s="240" t="s">
        <v>9</v>
      </c>
      <c r="L24" s="466"/>
      <c r="M24" s="933"/>
    </row>
    <row r="25" spans="1:13" ht="19.5" customHeight="1" x14ac:dyDescent="0.4">
      <c r="A25" s="465"/>
      <c r="B25" s="239"/>
      <c r="C25" s="141">
        <v>16</v>
      </c>
      <c r="D25" s="241"/>
      <c r="E25" s="934"/>
      <c r="F25" s="935"/>
      <c r="G25" s="935"/>
      <c r="H25" s="935"/>
      <c r="I25" s="936"/>
      <c r="J25" s="315"/>
      <c r="K25" s="240" t="s">
        <v>9</v>
      </c>
      <c r="L25" s="466"/>
    </row>
    <row r="26" spans="1:13" ht="19.5" customHeight="1" x14ac:dyDescent="0.4">
      <c r="A26" s="465"/>
      <c r="B26" s="239"/>
      <c r="C26" s="141">
        <v>17</v>
      </c>
      <c r="D26" s="241"/>
      <c r="E26" s="934"/>
      <c r="F26" s="935"/>
      <c r="G26" s="935"/>
      <c r="H26" s="935"/>
      <c r="I26" s="936"/>
      <c r="J26" s="315"/>
      <c r="K26" s="240" t="s">
        <v>9</v>
      </c>
      <c r="L26" s="466"/>
    </row>
    <row r="27" spans="1:13" ht="19.5" customHeight="1" x14ac:dyDescent="0.4">
      <c r="A27" s="465"/>
      <c r="B27" s="239"/>
      <c r="C27" s="141">
        <v>18</v>
      </c>
      <c r="D27" s="241"/>
      <c r="E27" s="934"/>
      <c r="F27" s="935"/>
      <c r="G27" s="935"/>
      <c r="H27" s="935"/>
      <c r="I27" s="936"/>
      <c r="J27" s="315"/>
      <c r="K27" s="240" t="s">
        <v>9</v>
      </c>
      <c r="L27" s="466"/>
      <c r="M27" s="933"/>
    </row>
    <row r="28" spans="1:13" ht="19.5" customHeight="1" x14ac:dyDescent="0.4">
      <c r="A28" s="465"/>
      <c r="B28" s="239"/>
      <c r="C28" s="141">
        <v>19</v>
      </c>
      <c r="D28" s="241"/>
      <c r="E28" s="934"/>
      <c r="F28" s="935"/>
      <c r="G28" s="935"/>
      <c r="H28" s="935"/>
      <c r="I28" s="936"/>
      <c r="J28" s="315"/>
      <c r="K28" s="240" t="s">
        <v>9</v>
      </c>
      <c r="L28" s="466"/>
      <c r="M28" s="933"/>
    </row>
    <row r="29" spans="1:13" ht="19.5" customHeight="1" x14ac:dyDescent="0.4">
      <c r="A29" s="465"/>
      <c r="B29" s="239"/>
      <c r="C29" s="141">
        <v>20</v>
      </c>
      <c r="D29" s="241"/>
      <c r="E29" s="934"/>
      <c r="F29" s="935"/>
      <c r="G29" s="935"/>
      <c r="H29" s="935"/>
      <c r="I29" s="936"/>
      <c r="J29" s="315"/>
      <c r="K29" s="240" t="s">
        <v>9</v>
      </c>
      <c r="L29" s="466"/>
      <c r="M29" s="933"/>
    </row>
    <row r="30" spans="1:13" ht="19.5" customHeight="1" x14ac:dyDescent="0.4">
      <c r="A30" s="465"/>
      <c r="B30" s="239"/>
      <c r="C30" s="141">
        <v>21</v>
      </c>
      <c r="D30" s="241"/>
      <c r="E30" s="934"/>
      <c r="F30" s="935"/>
      <c r="G30" s="935"/>
      <c r="H30" s="935"/>
      <c r="I30" s="936"/>
      <c r="J30" s="315"/>
      <c r="K30" s="240" t="s">
        <v>9</v>
      </c>
      <c r="L30" s="466"/>
    </row>
    <row r="31" spans="1:13" ht="19.5" customHeight="1" x14ac:dyDescent="0.4">
      <c r="A31" s="465"/>
      <c r="B31" s="239"/>
      <c r="C31" s="141">
        <v>22</v>
      </c>
      <c r="D31" s="241"/>
      <c r="E31" s="934"/>
      <c r="F31" s="935"/>
      <c r="G31" s="935"/>
      <c r="H31" s="935"/>
      <c r="I31" s="936"/>
      <c r="J31" s="315"/>
      <c r="K31" s="240" t="s">
        <v>9</v>
      </c>
      <c r="L31" s="466"/>
    </row>
    <row r="32" spans="1:13" ht="19.5" customHeight="1" x14ac:dyDescent="0.4">
      <c r="A32" s="465"/>
      <c r="B32" s="239"/>
      <c r="C32" s="141">
        <v>23</v>
      </c>
      <c r="D32" s="241"/>
      <c r="E32" s="934"/>
      <c r="F32" s="935"/>
      <c r="G32" s="935"/>
      <c r="H32" s="935"/>
      <c r="I32" s="936"/>
      <c r="J32" s="315"/>
      <c r="K32" s="240" t="s">
        <v>9</v>
      </c>
      <c r="L32" s="466"/>
    </row>
    <row r="33" spans="1:14" ht="19.5" customHeight="1" x14ac:dyDescent="0.4">
      <c r="A33" s="465"/>
      <c r="B33" s="239"/>
      <c r="C33" s="141">
        <v>24</v>
      </c>
      <c r="D33" s="241"/>
      <c r="E33" s="934"/>
      <c r="F33" s="935"/>
      <c r="G33" s="935"/>
      <c r="H33" s="935"/>
      <c r="I33" s="936"/>
      <c r="J33" s="315"/>
      <c r="K33" s="240" t="s">
        <v>9</v>
      </c>
      <c r="L33" s="466"/>
    </row>
    <row r="34" spans="1:14" ht="19.5" customHeight="1" x14ac:dyDescent="0.4">
      <c r="A34" s="465"/>
      <c r="B34" s="239"/>
      <c r="C34" s="141">
        <v>25</v>
      </c>
      <c r="D34" s="241"/>
      <c r="E34" s="934"/>
      <c r="F34" s="935"/>
      <c r="G34" s="935"/>
      <c r="H34" s="935"/>
      <c r="I34" s="936"/>
      <c r="J34" s="315"/>
      <c r="K34" s="240" t="s">
        <v>9</v>
      </c>
      <c r="L34" s="466"/>
    </row>
    <row r="35" spans="1:14" ht="16.5" customHeight="1" x14ac:dyDescent="0.4">
      <c r="A35" s="465"/>
      <c r="B35" s="239"/>
      <c r="C35" s="239"/>
      <c r="D35" s="239"/>
      <c r="E35" s="239"/>
      <c r="F35" s="239"/>
      <c r="G35" s="239"/>
      <c r="H35" s="239"/>
      <c r="I35" s="239"/>
      <c r="J35" s="239"/>
      <c r="K35" s="239"/>
      <c r="L35" s="466"/>
    </row>
    <row r="36" spans="1:14" ht="18.75" customHeight="1" x14ac:dyDescent="0.4">
      <c r="A36" s="471"/>
      <c r="B36" s="470" t="s">
        <v>256</v>
      </c>
      <c r="C36" s="239"/>
      <c r="D36" s="239"/>
      <c r="E36" s="239"/>
      <c r="F36" s="239"/>
      <c r="G36" s="239"/>
      <c r="H36" s="239"/>
      <c r="I36" s="239"/>
      <c r="J36" s="239"/>
      <c r="K36" s="239"/>
      <c r="L36" s="466"/>
      <c r="M36" s="933"/>
    </row>
    <row r="37" spans="1:14" ht="22.5" customHeight="1" x14ac:dyDescent="0.4">
      <c r="A37" s="465"/>
      <c r="B37" s="143" t="s">
        <v>267</v>
      </c>
      <c r="C37" s="472"/>
      <c r="D37" s="143"/>
      <c r="E37" s="143"/>
      <c r="F37" s="658">
        <f>SUM($J$10:$J$34)</f>
        <v>105300</v>
      </c>
      <c r="G37" s="658"/>
      <c r="H37" s="473" t="s">
        <v>9</v>
      </c>
      <c r="I37" s="239"/>
      <c r="J37" s="239"/>
      <c r="K37" s="239"/>
      <c r="L37" s="466"/>
      <c r="M37" s="933"/>
    </row>
    <row r="38" spans="1:14" ht="22.5" customHeight="1" x14ac:dyDescent="0.4">
      <c r="A38" s="465"/>
      <c r="B38" s="239"/>
      <c r="C38" s="143" t="s">
        <v>268</v>
      </c>
      <c r="D38" s="143"/>
      <c r="E38" s="143"/>
      <c r="F38" s="658">
        <f>SUMIF($D$10:$D$34,"人件費",$J$10:$J$34)</f>
        <v>21800</v>
      </c>
      <c r="G38" s="658"/>
      <c r="H38" s="473" t="s">
        <v>269</v>
      </c>
      <c r="I38" s="239"/>
      <c r="J38" s="239"/>
      <c r="K38" s="239"/>
      <c r="L38" s="466"/>
      <c r="M38" s="933"/>
    </row>
    <row r="39" spans="1:14" ht="22.5" customHeight="1" x14ac:dyDescent="0.4">
      <c r="A39" s="465"/>
      <c r="B39" s="239"/>
      <c r="C39" s="143" t="s">
        <v>270</v>
      </c>
      <c r="D39" s="475"/>
      <c r="E39" s="475"/>
      <c r="F39" s="658">
        <f>SUMIF($D$10:$D$34,"管理運営費",$J$10:$J$34)</f>
        <v>83500</v>
      </c>
      <c r="G39" s="658"/>
      <c r="H39" s="473" t="s">
        <v>269</v>
      </c>
      <c r="I39" s="239"/>
      <c r="J39" s="239"/>
      <c r="K39" s="239"/>
      <c r="L39" s="466"/>
      <c r="M39" s="933"/>
    </row>
    <row r="40" spans="1:14" ht="22.5" customHeight="1" x14ac:dyDescent="0.4">
      <c r="A40" s="465"/>
      <c r="B40" s="143" t="s">
        <v>271</v>
      </c>
      <c r="C40" s="472"/>
      <c r="D40" s="143"/>
      <c r="E40" s="143"/>
      <c r="F40" s="943">
        <v>800000</v>
      </c>
      <c r="G40" s="943"/>
      <c r="H40" s="473" t="s">
        <v>9</v>
      </c>
      <c r="I40" s="944" t="s">
        <v>274</v>
      </c>
      <c r="J40" s="944"/>
      <c r="K40" s="944"/>
      <c r="L40" s="476"/>
      <c r="M40" s="330"/>
      <c r="N40" s="123"/>
    </row>
    <row r="41" spans="1:14" ht="22.5" customHeight="1" x14ac:dyDescent="0.4">
      <c r="A41" s="465"/>
      <c r="B41" s="143" t="s">
        <v>272</v>
      </c>
      <c r="C41" s="472"/>
      <c r="D41" s="143"/>
      <c r="E41" s="143"/>
      <c r="F41" s="658">
        <f>MIN(F37,F40)</f>
        <v>105300</v>
      </c>
      <c r="G41" s="658"/>
      <c r="H41" s="473" t="s">
        <v>9</v>
      </c>
      <c r="I41" s="473" t="s">
        <v>257</v>
      </c>
      <c r="J41" s="239"/>
      <c r="K41" s="239"/>
      <c r="L41" s="466"/>
    </row>
    <row r="42" spans="1:14" ht="22.5" customHeight="1" x14ac:dyDescent="0.4">
      <c r="A42" s="477"/>
      <c r="B42" s="478" t="s">
        <v>273</v>
      </c>
      <c r="C42" s="479"/>
      <c r="D42" s="478"/>
      <c r="E42" s="478"/>
      <c r="F42" s="658">
        <f>IF(F40&gt;F37,F40-F37,0)</f>
        <v>694700</v>
      </c>
      <c r="G42" s="658"/>
      <c r="H42" s="480" t="s">
        <v>9</v>
      </c>
      <c r="I42" s="480" t="s">
        <v>258</v>
      </c>
      <c r="J42" s="481"/>
      <c r="K42" s="481"/>
      <c r="L42" s="482"/>
    </row>
    <row r="43" spans="1:14" ht="10.5" customHeight="1" x14ac:dyDescent="0.4"/>
  </sheetData>
  <mergeCells count="44">
    <mergeCell ref="M27:M29"/>
    <mergeCell ref="M36:M39"/>
    <mergeCell ref="M6:M8"/>
    <mergeCell ref="M9:M11"/>
    <mergeCell ref="M3:M5"/>
    <mergeCell ref="M12:M13"/>
    <mergeCell ref="M14:M21"/>
    <mergeCell ref="M23:M24"/>
    <mergeCell ref="F40:G40"/>
    <mergeCell ref="I40:K40"/>
    <mergeCell ref="F41:G41"/>
    <mergeCell ref="F42:G42"/>
    <mergeCell ref="F37:G37"/>
    <mergeCell ref="F38:G38"/>
    <mergeCell ref="F39:G39"/>
    <mergeCell ref="E32:I32"/>
    <mergeCell ref="E33:I33"/>
    <mergeCell ref="E34:I34"/>
    <mergeCell ref="E29:I29"/>
    <mergeCell ref="E30:I30"/>
    <mergeCell ref="E31:I31"/>
    <mergeCell ref="E26:I26"/>
    <mergeCell ref="E27:I27"/>
    <mergeCell ref="E28:I28"/>
    <mergeCell ref="E23:I23"/>
    <mergeCell ref="E24:I24"/>
    <mergeCell ref="E25:I25"/>
    <mergeCell ref="E20:I20"/>
    <mergeCell ref="E21:I21"/>
    <mergeCell ref="E22:I22"/>
    <mergeCell ref="E17:I17"/>
    <mergeCell ref="E18:I18"/>
    <mergeCell ref="E19:I19"/>
    <mergeCell ref="E14:I14"/>
    <mergeCell ref="E15:I15"/>
    <mergeCell ref="E16:I16"/>
    <mergeCell ref="E11:I11"/>
    <mergeCell ref="E12:I12"/>
    <mergeCell ref="E13:I13"/>
    <mergeCell ref="H6:K6"/>
    <mergeCell ref="E9:I9"/>
    <mergeCell ref="J9:K9"/>
    <mergeCell ref="E10:I10"/>
    <mergeCell ref="B4:K4"/>
  </mergeCells>
  <phoneticPr fontId="7"/>
  <dataValidations count="1">
    <dataValidation type="list" allowBlank="1" showInputMessage="1" showErrorMessage="1" sqref="D10:D34">
      <formula1>"人件費,管理運営費"</formula1>
    </dataValidation>
  </dataValidations>
  <printOptions horizontalCentered="1"/>
  <pageMargins left="0.19685039370078741" right="0.19685039370078741" top="0.39370078740157483" bottom="0.39370078740157483" header="0.31496062992125984" footer="0.19685039370078741"/>
  <pageSetup paperSize="9" scale="84"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20号</vt:lpstr>
      <vt:lpstr>21号</vt:lpstr>
      <vt:lpstr>22号</vt:lpstr>
      <vt:lpstr>23号</vt:lpstr>
      <vt:lpstr>24号</vt:lpstr>
      <vt:lpstr>25号</vt:lpstr>
      <vt:lpstr>26号</vt:lpstr>
      <vt:lpstr>27号</vt:lpstr>
      <vt:lpstr>28号</vt:lpstr>
      <vt:lpstr>参考様式</vt:lpstr>
      <vt:lpstr>'20号'!Print_Area</vt:lpstr>
      <vt:lpstr>'21号'!Print_Area</vt:lpstr>
      <vt:lpstr>'22号'!Print_Area</vt:lpstr>
      <vt:lpstr>'23号'!Print_Area</vt:lpstr>
      <vt:lpstr>'24号'!Print_Area</vt:lpstr>
      <vt:lpstr>'25号'!Print_Area</vt:lpstr>
      <vt:lpstr>'26号'!Print_Area</vt:lpstr>
      <vt:lpstr>'27号'!Print_Area</vt:lpstr>
      <vt:lpstr>'28号'!Print_Area</vt:lpstr>
      <vt:lpstr>参考様式!Print_Area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2024-01-30T12:37:41Z</dcterms:modified>
</cp:coreProperties>
</file>