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5685" windowWidth="19230" windowHeight="5700"/>
  </bookViews>
  <sheets>
    <sheet name="表紙" sheetId="1"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62913" fullCalcOnLoad="1" refMode="R1C1"/>
</workbook>
</file>

<file path=xl/calcChain.xml><?xml version="1.0" encoding="utf-8"?>
<calcChain xmlns="http://schemas.openxmlformats.org/spreadsheetml/2006/main">
  <c r="F12" i="29" l="1"/>
  <c r="J12" i="29"/>
  <c r="P12" i="29"/>
  <c r="F11" i="29"/>
  <c r="L11" i="29"/>
  <c r="R11" i="29"/>
  <c r="F10" i="29"/>
  <c r="L10" i="29"/>
  <c r="R10" i="29"/>
  <c r="F12" i="28"/>
  <c r="H12" i="28"/>
  <c r="F11" i="28"/>
  <c r="J11" i="28"/>
  <c r="P11" i="28"/>
  <c r="F10" i="28"/>
  <c r="J10" i="28"/>
  <c r="P10" i="28"/>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c r="H9" i="33"/>
  <c r="P9" i="33"/>
  <c r="H10" i="33"/>
  <c r="P10" i="33"/>
  <c r="P26" i="33"/>
  <c r="K18" i="23"/>
  <c r="H11" i="33"/>
  <c r="P11" i="33"/>
  <c r="H12" i="33"/>
  <c r="P12" i="33"/>
  <c r="H13" i="33"/>
  <c r="P13" i="33"/>
  <c r="H14" i="33"/>
  <c r="P14" i="33"/>
  <c r="H15" i="33"/>
  <c r="P15" i="33"/>
  <c r="P9" i="15"/>
  <c r="P10" i="15"/>
  <c r="H22" i="14"/>
  <c r="P22" i="14"/>
  <c r="H21" i="14"/>
  <c r="H20" i="14"/>
  <c r="P20" i="14"/>
  <c r="H19" i="14"/>
  <c r="H18" i="14"/>
  <c r="H17" i="14"/>
  <c r="P17" i="14"/>
  <c r="H16" i="14"/>
  <c r="P16" i="14"/>
  <c r="H15" i="14"/>
  <c r="H14" i="14"/>
  <c r="P14" i="14"/>
  <c r="H13" i="14"/>
  <c r="P13" i="14"/>
  <c r="H12" i="14"/>
  <c r="P12" i="14"/>
  <c r="H11" i="14"/>
  <c r="H10" i="14"/>
  <c r="P10" i="14"/>
  <c r="H9" i="14"/>
  <c r="P9" i="14"/>
  <c r="H8" i="14"/>
  <c r="P8" i="14"/>
  <c r="H7" i="14"/>
  <c r="P7" i="14"/>
  <c r="H14" i="7"/>
  <c r="H13" i="7"/>
  <c r="P13" i="7"/>
  <c r="H12" i="7"/>
  <c r="H11" i="7"/>
  <c r="P11" i="7"/>
  <c r="P26" i="7"/>
  <c r="K12" i="23"/>
  <c r="H10" i="7"/>
  <c r="P10" i="7"/>
  <c r="H9" i="7"/>
  <c r="H8" i="7"/>
  <c r="H7" i="7"/>
  <c r="P7" i="7"/>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Q9" i="20"/>
  <c r="P9" i="20"/>
  <c r="O9" i="20"/>
  <c r="N9" i="20"/>
  <c r="M9" i="20"/>
  <c r="L9" i="20"/>
  <c r="L26" i="20"/>
  <c r="C31" i="23"/>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M11" i="17"/>
  <c r="L11" i="17"/>
  <c r="Q10" i="17"/>
  <c r="P10" i="17"/>
  <c r="O10" i="17"/>
  <c r="N10" i="17"/>
  <c r="M10" i="17"/>
  <c r="L10" i="17"/>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P10" i="16"/>
  <c r="O10" i="16"/>
  <c r="O29" i="16"/>
  <c r="J27" i="23"/>
  <c r="N10" i="16"/>
  <c r="M10" i="16"/>
  <c r="L10" i="16"/>
  <c r="L29" i="16"/>
  <c r="C27" i="23"/>
  <c r="Q9" i="16"/>
  <c r="P9" i="16"/>
  <c r="O9" i="16"/>
  <c r="N9" i="16"/>
  <c r="N29" i="16"/>
  <c r="I27" i="23"/>
  <c r="M9" i="16"/>
  <c r="L9" i="16"/>
  <c r="R14" i="29"/>
  <c r="Q14" i="29"/>
  <c r="P14" i="29"/>
  <c r="O14" i="29"/>
  <c r="R13" i="29"/>
  <c r="Q13" i="29"/>
  <c r="P13" i="29"/>
  <c r="O13" i="29"/>
  <c r="Q12" i="29"/>
  <c r="O12" i="29"/>
  <c r="Q11" i="29"/>
  <c r="O11" i="29"/>
  <c r="Q10" i="29"/>
  <c r="O10" i="29"/>
  <c r="R15" i="28"/>
  <c r="Q15" i="28"/>
  <c r="P15" i="28"/>
  <c r="O15" i="28"/>
  <c r="R13" i="28"/>
  <c r="Q13" i="28"/>
  <c r="P13" i="28"/>
  <c r="O13" i="28"/>
  <c r="O12" i="28"/>
  <c r="O11" i="28"/>
  <c r="O10" i="28"/>
  <c r="Q24" i="34"/>
  <c r="P24" i="34"/>
  <c r="O24" i="34"/>
  <c r="N24" i="34"/>
  <c r="M24" i="34"/>
  <c r="L24" i="34"/>
  <c r="Q23" i="34"/>
  <c r="P23" i="34"/>
  <c r="O23" i="34"/>
  <c r="N23" i="34"/>
  <c r="M23" i="34"/>
  <c r="L23" i="34"/>
  <c r="Q22" i="34"/>
  <c r="P22" i="34"/>
  <c r="O22" i="34"/>
  <c r="N22" i="34"/>
  <c r="M22" i="34"/>
  <c r="L22" i="34"/>
  <c r="Q21" i="34"/>
  <c r="P21" i="34"/>
  <c r="O21" i="34"/>
  <c r="N21" i="34"/>
  <c r="M21" i="34"/>
  <c r="L21" i="34"/>
  <c r="Q20" i="34"/>
  <c r="P20" i="34"/>
  <c r="O20" i="34"/>
  <c r="N20" i="34"/>
  <c r="M20" i="34"/>
  <c r="L20" i="34"/>
  <c r="Q19" i="34"/>
  <c r="P19" i="34"/>
  <c r="O19" i="34"/>
  <c r="N19" i="34"/>
  <c r="M19" i="34"/>
  <c r="L19" i="34"/>
  <c r="Q18" i="34"/>
  <c r="P18" i="34"/>
  <c r="O18" i="34"/>
  <c r="N18" i="34"/>
  <c r="M18" i="34"/>
  <c r="L18" i="34"/>
  <c r="Q17" i="34"/>
  <c r="P17" i="34"/>
  <c r="O17" i="34"/>
  <c r="N17" i="34"/>
  <c r="M17" i="34"/>
  <c r="L17" i="34"/>
  <c r="Q15" i="34"/>
  <c r="Q26" i="34"/>
  <c r="Q20" i="23"/>
  <c r="O15" i="34"/>
  <c r="N15" i="34"/>
  <c r="M15" i="34"/>
  <c r="L15" i="34"/>
  <c r="Q14" i="34"/>
  <c r="O14" i="34"/>
  <c r="N14" i="34"/>
  <c r="M14" i="34"/>
  <c r="L14" i="34"/>
  <c r="Q13" i="34"/>
  <c r="O13" i="34"/>
  <c r="N13" i="34"/>
  <c r="M13" i="34"/>
  <c r="L13" i="34"/>
  <c r="Q12" i="34"/>
  <c r="P12" i="34"/>
  <c r="O12" i="34"/>
  <c r="N12" i="34"/>
  <c r="M12" i="34"/>
  <c r="L12" i="34"/>
  <c r="L26" i="34"/>
  <c r="C20" i="23"/>
  <c r="Q11" i="34"/>
  <c r="O11" i="34"/>
  <c r="N11" i="34"/>
  <c r="M11" i="34"/>
  <c r="L11" i="34"/>
  <c r="Q10" i="34"/>
  <c r="O10" i="34"/>
  <c r="N10" i="34"/>
  <c r="M10" i="34"/>
  <c r="L10" i="34"/>
  <c r="Q9" i="34"/>
  <c r="O9" i="34"/>
  <c r="N9" i="34"/>
  <c r="M9" i="34"/>
  <c r="L9" i="34"/>
  <c r="Q25" i="25"/>
  <c r="P25" i="25"/>
  <c r="O25" i="25"/>
  <c r="N25" i="25"/>
  <c r="M25" i="25"/>
  <c r="L25" i="25"/>
  <c r="Q24" i="25"/>
  <c r="P24" i="25"/>
  <c r="O24" i="25"/>
  <c r="N24" i="25"/>
  <c r="M24" i="25"/>
  <c r="L24" i="25"/>
  <c r="Q23" i="25"/>
  <c r="P23" i="25"/>
  <c r="O23" i="25"/>
  <c r="N23" i="25"/>
  <c r="M23" i="25"/>
  <c r="L23" i="25"/>
  <c r="Q22" i="25"/>
  <c r="P22" i="25"/>
  <c r="O22" i="25"/>
  <c r="N22" i="25"/>
  <c r="M22" i="25"/>
  <c r="L22" i="25"/>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M12" i="8"/>
  <c r="L12" i="8"/>
  <c r="Q11" i="8"/>
  <c r="P11" i="8"/>
  <c r="O11" i="8"/>
  <c r="N11" i="8"/>
  <c r="M11" i="8"/>
  <c r="L11" i="8"/>
  <c r="Q10" i="8"/>
  <c r="P10" i="8"/>
  <c r="O10" i="8"/>
  <c r="O26" i="8"/>
  <c r="J13" i="23"/>
  <c r="N10" i="8"/>
  <c r="M10" i="8"/>
  <c r="L10" i="8"/>
  <c r="Q9" i="8"/>
  <c r="P9" i="8"/>
  <c r="O9" i="8"/>
  <c r="N9" i="8"/>
  <c r="M9" i="8"/>
  <c r="L9" i="8"/>
  <c r="Q8" i="4"/>
  <c r="P8" i="4"/>
  <c r="O8" i="4"/>
  <c r="N8" i="4"/>
  <c r="M8" i="4"/>
  <c r="L8" i="4"/>
  <c r="Q16" i="10"/>
  <c r="P16" i="10"/>
  <c r="O16" i="10"/>
  <c r="N16" i="10"/>
  <c r="M16" i="10"/>
  <c r="L16" i="10"/>
  <c r="Q15" i="10"/>
  <c r="P15" i="10"/>
  <c r="O15" i="10"/>
  <c r="N15" i="10"/>
  <c r="M15" i="10"/>
  <c r="L15" i="10"/>
  <c r="H15" i="34"/>
  <c r="P15" i="34"/>
  <c r="H14" i="34"/>
  <c r="P14" i="34"/>
  <c r="H13" i="34"/>
  <c r="P13" i="34"/>
  <c r="H12" i="34"/>
  <c r="H11" i="34"/>
  <c r="P11" i="34"/>
  <c r="H10" i="34"/>
  <c r="P10" i="34"/>
  <c r="H9" i="34"/>
  <c r="P9" i="34"/>
  <c r="H8" i="34"/>
  <c r="P8" i="34"/>
  <c r="Q8" i="34"/>
  <c r="O8" i="34"/>
  <c r="N8" i="34"/>
  <c r="N26" i="34"/>
  <c r="I20" i="23"/>
  <c r="M8" i="34"/>
  <c r="L8" i="34"/>
  <c r="N8" i="33"/>
  <c r="N26" i="33"/>
  <c r="I18" i="2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O18" i="33"/>
  <c r="N18" i="33"/>
  <c r="M18" i="33"/>
  <c r="L18" i="33"/>
  <c r="Q17" i="33"/>
  <c r="P17" i="33"/>
  <c r="O17" i="33"/>
  <c r="N17" i="33"/>
  <c r="M17" i="33"/>
  <c r="L17" i="33"/>
  <c r="Q13" i="33"/>
  <c r="O13" i="33"/>
  <c r="N13" i="33"/>
  <c r="M13" i="33"/>
  <c r="L13" i="33"/>
  <c r="Q12" i="33"/>
  <c r="O12" i="33"/>
  <c r="N12" i="33"/>
  <c r="M12" i="33"/>
  <c r="L12" i="33"/>
  <c r="Q11" i="33"/>
  <c r="O11" i="33"/>
  <c r="N11" i="33"/>
  <c r="M11" i="33"/>
  <c r="L11" i="33"/>
  <c r="Q10" i="33"/>
  <c r="O10" i="33"/>
  <c r="N10" i="33"/>
  <c r="M10" i="33"/>
  <c r="L10" i="33"/>
  <c r="Q9" i="33"/>
  <c r="O9" i="33"/>
  <c r="N9" i="33"/>
  <c r="M9" i="33"/>
  <c r="L9" i="33"/>
  <c r="Q8" i="33"/>
  <c r="Q26" i="33"/>
  <c r="Q18" i="23"/>
  <c r="O8" i="33"/>
  <c r="M8" i="33"/>
  <c r="L8" i="33"/>
  <c r="Q13" i="25"/>
  <c r="P13" i="25"/>
  <c r="O13" i="25"/>
  <c r="N13" i="25"/>
  <c r="M13" i="25"/>
  <c r="L13" i="25"/>
  <c r="Q12" i="25"/>
  <c r="P12" i="25"/>
  <c r="O12" i="25"/>
  <c r="N12" i="25"/>
  <c r="M12" i="25"/>
  <c r="L12" i="25"/>
  <c r="Q11" i="25"/>
  <c r="P11" i="25"/>
  <c r="O11" i="25"/>
  <c r="N11" i="25"/>
  <c r="M11" i="25"/>
  <c r="L11" i="25"/>
  <c r="Q10" i="25"/>
  <c r="P10" i="25"/>
  <c r="O10" i="25"/>
  <c r="N10" i="25"/>
  <c r="M10" i="25"/>
  <c r="L10" i="25"/>
  <c r="Q9" i="25"/>
  <c r="P9" i="25"/>
  <c r="O9" i="25"/>
  <c r="N9" i="25"/>
  <c r="M9" i="25"/>
  <c r="L9" i="25"/>
  <c r="Q8" i="25"/>
  <c r="Q26" i="25"/>
  <c r="Q19" i="23"/>
  <c r="P8" i="25"/>
  <c r="O8" i="25"/>
  <c r="N8" i="25"/>
  <c r="M8" i="25"/>
  <c r="L8" i="25"/>
  <c r="Q7" i="25"/>
  <c r="P7" i="25"/>
  <c r="P26" i="25"/>
  <c r="K19" i="23"/>
  <c r="O7" i="25"/>
  <c r="O26" i="25"/>
  <c r="J19" i="23"/>
  <c r="N7" i="25"/>
  <c r="M7" i="25"/>
  <c r="M26" i="25"/>
  <c r="D19" i="23"/>
  <c r="L7" i="25"/>
  <c r="L7" i="10"/>
  <c r="M7" i="10"/>
  <c r="M26" i="10"/>
  <c r="D17" i="23"/>
  <c r="N7" i="10"/>
  <c r="O7" i="10"/>
  <c r="P7" i="10"/>
  <c r="P26" i="10"/>
  <c r="K17" i="23"/>
  <c r="Q7" i="10"/>
  <c r="L8" i="10"/>
  <c r="M8" i="10"/>
  <c r="N8" i="10"/>
  <c r="O8" i="10"/>
  <c r="P8" i="10"/>
  <c r="Q8" i="10"/>
  <c r="L9" i="10"/>
  <c r="L26" i="10"/>
  <c r="C17" i="23"/>
  <c r="M9" i="10"/>
  <c r="N9" i="10"/>
  <c r="O9" i="10"/>
  <c r="O26" i="10"/>
  <c r="J17" i="23"/>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M29" i="16"/>
  <c r="D27" i="23"/>
  <c r="L8" i="16"/>
  <c r="Q8" i="16"/>
  <c r="R15" i="29"/>
  <c r="Q15" i="29"/>
  <c r="P15" i="29"/>
  <c r="O15" i="29"/>
  <c r="O9" i="29"/>
  <c r="F9" i="29"/>
  <c r="J9" i="29"/>
  <c r="P9" i="29"/>
  <c r="O8" i="29"/>
  <c r="F8" i="29"/>
  <c r="J8" i="29"/>
  <c r="O9" i="28"/>
  <c r="F9" i="28"/>
  <c r="J9" i="28"/>
  <c r="P9" i="28"/>
  <c r="O8" i="28"/>
  <c r="F8" i="28"/>
  <c r="Q11" i="22"/>
  <c r="Q26" i="22"/>
  <c r="Q33" i="23"/>
  <c r="Q7" i="21"/>
  <c r="Q8" i="21"/>
  <c r="Q9" i="21"/>
  <c r="Q10" i="21"/>
  <c r="Q11" i="21"/>
  <c r="Q14" i="21"/>
  <c r="Q15" i="21"/>
  <c r="Q19" i="21"/>
  <c r="Q11" i="19"/>
  <c r="Q15" i="19"/>
  <c r="Q19" i="19"/>
  <c r="Q21" i="19"/>
  <c r="Q8" i="18"/>
  <c r="Q9" i="18"/>
  <c r="Q11" i="18"/>
  <c r="P7" i="16"/>
  <c r="O7" i="16"/>
  <c r="N7" i="16"/>
  <c r="M7" i="16"/>
  <c r="L7" i="16"/>
  <c r="Q7" i="16"/>
  <c r="Q11" i="14"/>
  <c r="Q15" i="14"/>
  <c r="Q19" i="14"/>
  <c r="Q7" i="14"/>
  <c r="Q13" i="27"/>
  <c r="Q11" i="11"/>
  <c r="Q15" i="11"/>
  <c r="Q16" i="11"/>
  <c r="Q17" i="11"/>
  <c r="Q11" i="26"/>
  <c r="Q15" i="26"/>
  <c r="Q16" i="26"/>
  <c r="Q18" i="26"/>
  <c r="Q19" i="26"/>
  <c r="Q20" i="26"/>
  <c r="Q7" i="9"/>
  <c r="Q9" i="9"/>
  <c r="Q11" i="9"/>
  <c r="Q13" i="9"/>
  <c r="Q15" i="9"/>
  <c r="Q17" i="9"/>
  <c r="Q19" i="9"/>
  <c r="Q20" i="9"/>
  <c r="Q10" i="24"/>
  <c r="Q11" i="24"/>
  <c r="Q12" i="24"/>
  <c r="Q14" i="24"/>
  <c r="Q10" i="4"/>
  <c r="Q7" i="8"/>
  <c r="Q26" i="8"/>
  <c r="Q13" i="23"/>
  <c r="Q18" i="19"/>
  <c r="P18" i="19"/>
  <c r="O18" i="19"/>
  <c r="N18" i="19"/>
  <c r="M18" i="19"/>
  <c r="L18" i="19"/>
  <c r="Q16" i="19"/>
  <c r="Q26" i="19"/>
  <c r="Q30" i="23"/>
  <c r="Q34" i="23"/>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Q25" i="4"/>
  <c r="L13" i="18"/>
  <c r="M13" i="18"/>
  <c r="N13" i="18"/>
  <c r="O13" i="18"/>
  <c r="P13" i="18"/>
  <c r="Q13" i="18"/>
  <c r="L14" i="18"/>
  <c r="M14" i="18"/>
  <c r="N14" i="18"/>
  <c r="O14" i="18"/>
  <c r="P14" i="18"/>
  <c r="Q14" i="18"/>
  <c r="L8" i="8"/>
  <c r="L7" i="8"/>
  <c r="L26" i="8"/>
  <c r="C13" i="23"/>
  <c r="Q8" i="8"/>
  <c r="P8" i="8"/>
  <c r="O8" i="8"/>
  <c r="N8" i="8"/>
  <c r="M8" i="8"/>
  <c r="P10" i="4"/>
  <c r="O10" i="4"/>
  <c r="N10" i="4"/>
  <c r="M10" i="4"/>
  <c r="L10" i="4"/>
  <c r="Q9" i="4"/>
  <c r="P9" i="4"/>
  <c r="O9" i="4"/>
  <c r="N9" i="4"/>
  <c r="N26" i="4"/>
  <c r="I9" i="23"/>
  <c r="M9" i="4"/>
  <c r="L9" i="4"/>
  <c r="L7" i="4"/>
  <c r="L26" i="4"/>
  <c r="C9" i="23"/>
  <c r="M7" i="4"/>
  <c r="N7" i="4"/>
  <c r="O7" i="4"/>
  <c r="P7" i="4"/>
  <c r="P26" i="4"/>
  <c r="K9" i="23"/>
  <c r="Q7" i="4"/>
  <c r="Q23" i="19"/>
  <c r="P23" i="19"/>
  <c r="O23" i="19"/>
  <c r="N23" i="19"/>
  <c r="M23" i="19"/>
  <c r="L23" i="19"/>
  <c r="Q22" i="19"/>
  <c r="P22" i="19"/>
  <c r="O22" i="19"/>
  <c r="N22" i="19"/>
  <c r="M22" i="19"/>
  <c r="L22" i="19"/>
  <c r="P34" i="23"/>
  <c r="O34" i="23"/>
  <c r="N34" i="23"/>
  <c r="M34" i="23"/>
  <c r="L34" i="23"/>
  <c r="H34" i="23"/>
  <c r="G34" i="23"/>
  <c r="F34" i="23"/>
  <c r="E34" i="23"/>
  <c r="Q7" i="18"/>
  <c r="Q26" i="18"/>
  <c r="Q29" i="23"/>
  <c r="Q10" i="18"/>
  <c r="Q12" i="18"/>
  <c r="Q7" i="17"/>
  <c r="Q8" i="17"/>
  <c r="Q9" i="17"/>
  <c r="P7" i="18"/>
  <c r="P8" i="18"/>
  <c r="P9" i="18"/>
  <c r="P10" i="18"/>
  <c r="P11" i="18"/>
  <c r="P12" i="18"/>
  <c r="O7" i="18"/>
  <c r="O8" i="18"/>
  <c r="O9" i="18"/>
  <c r="O10" i="18"/>
  <c r="O11" i="18"/>
  <c r="O12" i="18"/>
  <c r="N7" i="18"/>
  <c r="N26" i="18"/>
  <c r="I29" i="23"/>
  <c r="N8" i="18"/>
  <c r="N9" i="18"/>
  <c r="N10" i="18"/>
  <c r="N11" i="18"/>
  <c r="N12" i="18"/>
  <c r="M7" i="18"/>
  <c r="M8" i="18"/>
  <c r="M9" i="18"/>
  <c r="M10" i="18"/>
  <c r="M11" i="18"/>
  <c r="M12" i="18"/>
  <c r="L7" i="18"/>
  <c r="L26" i="18"/>
  <c r="C29" i="23"/>
  <c r="L8" i="18"/>
  <c r="L9" i="18"/>
  <c r="L10" i="18"/>
  <c r="L11" i="18"/>
  <c r="L12" i="18"/>
  <c r="P7" i="17"/>
  <c r="P8" i="17"/>
  <c r="P9" i="17"/>
  <c r="O7" i="17"/>
  <c r="O27" i="17"/>
  <c r="J28" i="23"/>
  <c r="O8" i="17"/>
  <c r="O9" i="17"/>
  <c r="N7" i="17"/>
  <c r="N8" i="17"/>
  <c r="N9" i="17"/>
  <c r="M7" i="17"/>
  <c r="M8" i="17"/>
  <c r="M27" i="17"/>
  <c r="D28" i="23"/>
  <c r="M9" i="17"/>
  <c r="L7" i="17"/>
  <c r="L27" i="17"/>
  <c r="C28" i="23"/>
  <c r="L8" i="17"/>
  <c r="L9" i="17"/>
  <c r="P8" i="16"/>
  <c r="P29" i="16"/>
  <c r="K27" i="23"/>
  <c r="O8" i="16"/>
  <c r="N8" i="16"/>
  <c r="L7" i="27"/>
  <c r="M7" i="27"/>
  <c r="N7" i="27"/>
  <c r="N26" i="27"/>
  <c r="I22" i="23"/>
  <c r="O7" i="27"/>
  <c r="P7" i="27"/>
  <c r="Q7" i="27"/>
  <c r="L8" i="27"/>
  <c r="M8" i="27"/>
  <c r="N8" i="27"/>
  <c r="O8" i="27"/>
  <c r="P8" i="27"/>
  <c r="Q8" i="27"/>
  <c r="L9" i="27"/>
  <c r="M9" i="27"/>
  <c r="N9" i="27"/>
  <c r="O9" i="27"/>
  <c r="P9" i="27"/>
  <c r="Q9" i="27"/>
  <c r="L10" i="27"/>
  <c r="M10" i="27"/>
  <c r="N10" i="27"/>
  <c r="O10" i="27"/>
  <c r="O26" i="27"/>
  <c r="J22" i="23"/>
  <c r="P10" i="27"/>
  <c r="Q10" i="27"/>
  <c r="L11" i="27"/>
  <c r="M11" i="27"/>
  <c r="N11" i="27"/>
  <c r="O11" i="27"/>
  <c r="P11" i="27"/>
  <c r="Q11" i="27"/>
  <c r="L12" i="27"/>
  <c r="M12" i="27"/>
  <c r="N12" i="27"/>
  <c r="O12" i="27"/>
  <c r="P12" i="27"/>
  <c r="Q12" i="27"/>
  <c r="L13" i="27"/>
  <c r="M13" i="27"/>
  <c r="N13" i="27"/>
  <c r="O13" i="27"/>
  <c r="P13" i="27"/>
  <c r="L14" i="27"/>
  <c r="M14" i="27"/>
  <c r="N14" i="27"/>
  <c r="O14" i="27"/>
  <c r="P14" i="27"/>
  <c r="Q14" i="27"/>
  <c r="L15" i="27"/>
  <c r="M15" i="27"/>
  <c r="M26" i="27"/>
  <c r="D22" i="23"/>
  <c r="N15" i="27"/>
  <c r="O15" i="27"/>
  <c r="P15" i="27"/>
  <c r="Q15" i="27"/>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L23" i="27"/>
  <c r="M23" i="27"/>
  <c r="N23" i="27"/>
  <c r="O23" i="27"/>
  <c r="P23" i="27"/>
  <c r="Q23" i="27"/>
  <c r="L24" i="27"/>
  <c r="M24" i="27"/>
  <c r="N24" i="27"/>
  <c r="O24" i="27"/>
  <c r="P24" i="27"/>
  <c r="Q24" i="27"/>
  <c r="L25" i="27"/>
  <c r="M25" i="27"/>
  <c r="N25" i="27"/>
  <c r="O25" i="27"/>
  <c r="P25" i="27"/>
  <c r="Q25" i="27"/>
  <c r="F7" i="5"/>
  <c r="I7" i="5"/>
  <c r="F8" i="5"/>
  <c r="I8" i="5"/>
  <c r="F9" i="5"/>
  <c r="I9" i="5"/>
  <c r="F10" i="5"/>
  <c r="I10" i="5"/>
  <c r="F11" i="5"/>
  <c r="I11" i="5"/>
  <c r="F12" i="5"/>
  <c r="I12" i="5"/>
  <c r="F13" i="5"/>
  <c r="I13" i="5"/>
  <c r="F14" i="5"/>
  <c r="I14" i="5"/>
  <c r="F15" i="5"/>
  <c r="I15" i="5"/>
  <c r="F16" i="5"/>
  <c r="I16" i="5"/>
  <c r="F17" i="5"/>
  <c r="I17" i="5"/>
  <c r="F18" i="5"/>
  <c r="I18" i="5"/>
  <c r="F19" i="5"/>
  <c r="I19" i="5"/>
  <c r="F20" i="5"/>
  <c r="I20" i="5"/>
  <c r="F21" i="5"/>
  <c r="I21" i="5"/>
  <c r="F22" i="5"/>
  <c r="I22" i="5"/>
  <c r="F23" i="5"/>
  <c r="I23" i="5"/>
  <c r="F24" i="5"/>
  <c r="I24" i="5"/>
  <c r="F25" i="5"/>
  <c r="I25" i="5"/>
  <c r="I26" i="5"/>
  <c r="J13" i="5"/>
  <c r="J7" i="5"/>
  <c r="J8" i="5"/>
  <c r="J9" i="5"/>
  <c r="J10" i="5"/>
  <c r="J11" i="5"/>
  <c r="J12" i="5"/>
  <c r="J14" i="5"/>
  <c r="J15" i="5"/>
  <c r="J16" i="5"/>
  <c r="J17" i="5"/>
  <c r="J18" i="5"/>
  <c r="J19" i="5"/>
  <c r="J20" i="5"/>
  <c r="J21" i="5"/>
  <c r="J22" i="5"/>
  <c r="J23" i="5"/>
  <c r="J24" i="5"/>
  <c r="J25" i="5"/>
  <c r="J26" i="5"/>
  <c r="L7" i="7"/>
  <c r="L7" i="26"/>
  <c r="M7" i="26"/>
  <c r="N7" i="26"/>
  <c r="O7" i="26"/>
  <c r="P7" i="26"/>
  <c r="Q7" i="26"/>
  <c r="L8" i="26"/>
  <c r="M8" i="26"/>
  <c r="N8" i="26"/>
  <c r="O8" i="26"/>
  <c r="P8" i="26"/>
  <c r="Q8" i="26"/>
  <c r="Q26" i="26"/>
  <c r="Q16" i="23"/>
  <c r="L9" i="26"/>
  <c r="M9" i="26"/>
  <c r="N9" i="26"/>
  <c r="O9" i="26"/>
  <c r="P9" i="26"/>
  <c r="Q9" i="26"/>
  <c r="L10" i="26"/>
  <c r="M10" i="26"/>
  <c r="N10" i="26"/>
  <c r="O10" i="26"/>
  <c r="P10" i="26"/>
  <c r="Q10" i="26"/>
  <c r="L11" i="26"/>
  <c r="M11" i="26"/>
  <c r="N11" i="26"/>
  <c r="O11" i="26"/>
  <c r="P11" i="26"/>
  <c r="L12" i="26"/>
  <c r="M12" i="26"/>
  <c r="N12" i="26"/>
  <c r="N26" i="26"/>
  <c r="I16" i="23"/>
  <c r="O12" i="26"/>
  <c r="P12" i="26"/>
  <c r="Q12" i="26"/>
  <c r="L13" i="26"/>
  <c r="L26" i="26"/>
  <c r="C16" i="23"/>
  <c r="M13" i="26"/>
  <c r="N13" i="26"/>
  <c r="O13" i="26"/>
  <c r="P13" i="26"/>
  <c r="P26" i="26"/>
  <c r="K16" i="23"/>
  <c r="Q13" i="26"/>
  <c r="L14" i="26"/>
  <c r="M14" i="26"/>
  <c r="N14" i="26"/>
  <c r="O14" i="26"/>
  <c r="P14" i="26"/>
  <c r="Q14" i="26"/>
  <c r="L15" i="26"/>
  <c r="M15" i="26"/>
  <c r="N15" i="26"/>
  <c r="O15" i="26"/>
  <c r="P15" i="26"/>
  <c r="L16" i="26"/>
  <c r="M16" i="26"/>
  <c r="N16" i="26"/>
  <c r="O16" i="26"/>
  <c r="P16" i="26"/>
  <c r="L17" i="26"/>
  <c r="M17" i="26"/>
  <c r="N17" i="26"/>
  <c r="O17" i="26"/>
  <c r="P17" i="26"/>
  <c r="Q17" i="26"/>
  <c r="L18" i="26"/>
  <c r="M18" i="26"/>
  <c r="N18" i="26"/>
  <c r="O18" i="26"/>
  <c r="P18" i="26"/>
  <c r="L19" i="26"/>
  <c r="M19" i="26"/>
  <c r="N19" i="26"/>
  <c r="O19" i="26"/>
  <c r="P19" i="26"/>
  <c r="L20" i="26"/>
  <c r="M20" i="26"/>
  <c r="N20" i="26"/>
  <c r="O20" i="26"/>
  <c r="P20" i="26"/>
  <c r="L21" i="26"/>
  <c r="M21" i="26"/>
  <c r="N21" i="26"/>
  <c r="O21" i="26"/>
  <c r="P21" i="26"/>
  <c r="Q21" i="26"/>
  <c r="L22" i="26"/>
  <c r="M22" i="26"/>
  <c r="N22" i="26"/>
  <c r="O22" i="26"/>
  <c r="P22" i="26"/>
  <c r="Q22" i="26"/>
  <c r="L23" i="26"/>
  <c r="M23" i="26"/>
  <c r="N23" i="26"/>
  <c r="O23" i="26"/>
  <c r="P23" i="26"/>
  <c r="Q23" i="26"/>
  <c r="L24" i="26"/>
  <c r="M24" i="26"/>
  <c r="N24" i="26"/>
  <c r="O24" i="26"/>
  <c r="P24" i="26"/>
  <c r="Q24" i="26"/>
  <c r="L25" i="26"/>
  <c r="M25" i="26"/>
  <c r="N25" i="26"/>
  <c r="O25" i="26"/>
  <c r="P25" i="26"/>
  <c r="Q25"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26" i="9"/>
  <c r="I15" i="23"/>
  <c r="N11" i="9"/>
  <c r="N12" i="9"/>
  <c r="N13" i="9"/>
  <c r="N14" i="9"/>
  <c r="N15" i="9"/>
  <c r="N16" i="9"/>
  <c r="N17" i="9"/>
  <c r="N18" i="9"/>
  <c r="N19" i="9"/>
  <c r="N20" i="9"/>
  <c r="O7" i="9"/>
  <c r="O8" i="9"/>
  <c r="O26" i="9"/>
  <c r="J15" i="23"/>
  <c r="O9" i="9"/>
  <c r="O10" i="9"/>
  <c r="O11" i="9"/>
  <c r="O12" i="9"/>
  <c r="O13" i="9"/>
  <c r="O14" i="9"/>
  <c r="O15" i="9"/>
  <c r="O16" i="9"/>
  <c r="O17" i="9"/>
  <c r="O18" i="9"/>
  <c r="O19" i="9"/>
  <c r="O20" i="9"/>
  <c r="P7" i="9"/>
  <c r="P8" i="9"/>
  <c r="P9" i="9"/>
  <c r="P10" i="9"/>
  <c r="P11" i="9"/>
  <c r="P12" i="9"/>
  <c r="P13" i="9"/>
  <c r="P14" i="9"/>
  <c r="P15" i="9"/>
  <c r="P16" i="9"/>
  <c r="P17" i="9"/>
  <c r="P18" i="9"/>
  <c r="P19" i="9"/>
  <c r="P20" i="9"/>
  <c r="Q8" i="9"/>
  <c r="Q10" i="9"/>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L11" i="24"/>
  <c r="L7" i="24"/>
  <c r="M7" i="24"/>
  <c r="N7" i="24"/>
  <c r="O7" i="24"/>
  <c r="P7" i="24"/>
  <c r="Q7" i="24"/>
  <c r="L8" i="24"/>
  <c r="M8" i="24"/>
  <c r="N8" i="24"/>
  <c r="O8" i="24"/>
  <c r="P8" i="24"/>
  <c r="Q8" i="24"/>
  <c r="L9" i="24"/>
  <c r="M9" i="24"/>
  <c r="N9" i="24"/>
  <c r="N26" i="24"/>
  <c r="I14" i="23"/>
  <c r="O9" i="24"/>
  <c r="P9" i="24"/>
  <c r="Q9" i="24"/>
  <c r="L10" i="24"/>
  <c r="M10" i="24"/>
  <c r="N10" i="24"/>
  <c r="O10" i="24"/>
  <c r="P10" i="24"/>
  <c r="P26" i="24"/>
  <c r="K14" i="23"/>
  <c r="L12" i="24"/>
  <c r="M12" i="24"/>
  <c r="N12" i="24"/>
  <c r="O12" i="24"/>
  <c r="O26" i="24"/>
  <c r="J14" i="23"/>
  <c r="P12" i="24"/>
  <c r="L24" i="24"/>
  <c r="M24" i="24"/>
  <c r="N24" i="24"/>
  <c r="O24" i="24"/>
  <c r="P24" i="24"/>
  <c r="Q24" i="24"/>
  <c r="L25" i="24"/>
  <c r="M25" i="24"/>
  <c r="N25" i="24"/>
  <c r="O25" i="24"/>
  <c r="P25" i="24"/>
  <c r="Q25" i="24"/>
  <c r="J7" i="6"/>
  <c r="J8" i="6"/>
  <c r="J9" i="6"/>
  <c r="J26" i="6"/>
  <c r="Q11" i="23"/>
  <c r="J10" i="6"/>
  <c r="J11" i="6"/>
  <c r="J12" i="6"/>
  <c r="J13" i="6"/>
  <c r="J14" i="6"/>
  <c r="J15" i="6"/>
  <c r="J16" i="6"/>
  <c r="J17" i="6"/>
  <c r="J18" i="6"/>
  <c r="J19" i="6"/>
  <c r="J20" i="6"/>
  <c r="J21" i="6"/>
  <c r="J22" i="6"/>
  <c r="J23" i="6"/>
  <c r="J24" i="6"/>
  <c r="J25" i="6"/>
  <c r="Q7" i="7"/>
  <c r="Q18" i="11"/>
  <c r="Q19" i="11"/>
  <c r="Q20" i="11"/>
  <c r="Q21" i="11"/>
  <c r="Q22" i="11"/>
  <c r="Q23" i="11"/>
  <c r="Q24" i="11"/>
  <c r="P7" i="8"/>
  <c r="P16" i="11"/>
  <c r="P17" i="11"/>
  <c r="P18" i="11"/>
  <c r="P19" i="11"/>
  <c r="P20" i="11"/>
  <c r="P21" i="11"/>
  <c r="P22" i="11"/>
  <c r="P23" i="11"/>
  <c r="P24" i="11"/>
  <c r="O7" i="8"/>
  <c r="O7" i="7"/>
  <c r="O26" i="7"/>
  <c r="J12" i="23"/>
  <c r="O16" i="11"/>
  <c r="O17" i="11"/>
  <c r="O18" i="11"/>
  <c r="O19" i="11"/>
  <c r="O20" i="11"/>
  <c r="O21" i="11"/>
  <c r="O22" i="11"/>
  <c r="O23" i="11"/>
  <c r="O24" i="11"/>
  <c r="O15" i="11"/>
  <c r="N7" i="8"/>
  <c r="N7" i="7"/>
  <c r="N26" i="7"/>
  <c r="I12" i="23"/>
  <c r="N16" i="11"/>
  <c r="N17" i="11"/>
  <c r="N18" i="11"/>
  <c r="N19" i="11"/>
  <c r="N20" i="11"/>
  <c r="N21" i="11"/>
  <c r="N22" i="11"/>
  <c r="N23" i="11"/>
  <c r="N24" i="11"/>
  <c r="M7" i="8"/>
  <c r="M26" i="8"/>
  <c r="D13" i="23"/>
  <c r="M7" i="7"/>
  <c r="M16" i="11"/>
  <c r="M17" i="11"/>
  <c r="M18" i="11"/>
  <c r="M19" i="11"/>
  <c r="M20" i="11"/>
  <c r="M21" i="11"/>
  <c r="M22" i="11"/>
  <c r="M23" i="11"/>
  <c r="M24" i="11"/>
  <c r="M15" i="11"/>
  <c r="L16" i="11"/>
  <c r="L26" i="11"/>
  <c r="C21" i="23"/>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P19" i="19"/>
  <c r="O19" i="19"/>
  <c r="N19" i="19"/>
  <c r="M19" i="19"/>
  <c r="L19" i="19"/>
  <c r="Q17" i="19"/>
  <c r="P17" i="19"/>
  <c r="O17" i="19"/>
  <c r="N17" i="19"/>
  <c r="M17" i="19"/>
  <c r="L17" i="19"/>
  <c r="P15" i="19"/>
  <c r="O15" i="19"/>
  <c r="N15" i="19"/>
  <c r="N26" i="19"/>
  <c r="I30" i="23"/>
  <c r="I34" i="23"/>
  <c r="M15" i="19"/>
  <c r="L15" i="19"/>
  <c r="L26" i="19"/>
  <c r="C30" i="23"/>
  <c r="C34" i="23"/>
  <c r="Q13" i="19"/>
  <c r="P13" i="19"/>
  <c r="O13" i="19"/>
  <c r="N13" i="19"/>
  <c r="M13" i="19"/>
  <c r="L13" i="19"/>
  <c r="P11" i="19"/>
  <c r="O11" i="19"/>
  <c r="N11" i="19"/>
  <c r="M11" i="19"/>
  <c r="L11" i="19"/>
  <c r="Q9" i="19"/>
  <c r="P9" i="19"/>
  <c r="O9" i="19"/>
  <c r="N9" i="19"/>
  <c r="M9" i="19"/>
  <c r="L9" i="19"/>
  <c r="Q7" i="19"/>
  <c r="P7" i="19"/>
  <c r="O7" i="19"/>
  <c r="N7" i="19"/>
  <c r="M7" i="19"/>
  <c r="L7" i="19"/>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O12" i="21"/>
  <c r="N12" i="21"/>
  <c r="M12" i="21"/>
  <c r="L12" i="21"/>
  <c r="P11" i="21"/>
  <c r="O11" i="21"/>
  <c r="N11" i="21"/>
  <c r="M11" i="21"/>
  <c r="L11" i="21"/>
  <c r="P10" i="21"/>
  <c r="O10" i="21"/>
  <c r="N10" i="21"/>
  <c r="M10" i="21"/>
  <c r="L10" i="21"/>
  <c r="L26" i="21"/>
  <c r="C32" i="23"/>
  <c r="P9" i="21"/>
  <c r="O9" i="21"/>
  <c r="N9" i="21"/>
  <c r="M9" i="21"/>
  <c r="L9" i="21"/>
  <c r="P8" i="21"/>
  <c r="O8" i="21"/>
  <c r="N8" i="21"/>
  <c r="N26" i="21"/>
  <c r="I32" i="23"/>
  <c r="M8" i="21"/>
  <c r="L8" i="21"/>
  <c r="P7" i="21"/>
  <c r="P26" i="21"/>
  <c r="K32" i="23"/>
  <c r="O7" i="21"/>
  <c r="N7" i="21"/>
  <c r="M7" i="21"/>
  <c r="M26" i="21"/>
  <c r="D32" i="23"/>
  <c r="L7" i="21"/>
  <c r="Q8" i="20"/>
  <c r="P8" i="20"/>
  <c r="O8" i="20"/>
  <c r="N8" i="20"/>
  <c r="M8" i="20"/>
  <c r="L8" i="20"/>
  <c r="Q7" i="20"/>
  <c r="Q26" i="20"/>
  <c r="Q31" i="23"/>
  <c r="P7" i="20"/>
  <c r="P26" i="20"/>
  <c r="K31" i="23"/>
  <c r="O7" i="20"/>
  <c r="O26" i="20"/>
  <c r="J31" i="23"/>
  <c r="N7" i="20"/>
  <c r="M7" i="20"/>
  <c r="M26" i="20"/>
  <c r="D31" i="23"/>
  <c r="L7" i="20"/>
  <c r="Q14" i="22"/>
  <c r="P14" i="22"/>
  <c r="O14" i="22"/>
  <c r="N14" i="22"/>
  <c r="M14" i="22"/>
  <c r="L14" i="22"/>
  <c r="Q13" i="22"/>
  <c r="P13" i="22"/>
  <c r="O13" i="22"/>
  <c r="O26" i="22"/>
  <c r="J33" i="23"/>
  <c r="N13" i="22"/>
  <c r="M13" i="22"/>
  <c r="L13" i="22"/>
  <c r="Q12" i="22"/>
  <c r="P12" i="22"/>
  <c r="O12" i="22"/>
  <c r="N12" i="22"/>
  <c r="M12" i="22"/>
  <c r="L12" i="22"/>
  <c r="P11" i="22"/>
  <c r="O11" i="22"/>
  <c r="N11" i="22"/>
  <c r="M11" i="22"/>
  <c r="L11" i="22"/>
  <c r="Q10" i="22"/>
  <c r="P10" i="22"/>
  <c r="O10" i="22"/>
  <c r="N10" i="22"/>
  <c r="M10" i="22"/>
  <c r="L10" i="22"/>
  <c r="Q9" i="22"/>
  <c r="P9" i="22"/>
  <c r="O9" i="22"/>
  <c r="N9" i="22"/>
  <c r="M9" i="22"/>
  <c r="L9" i="22"/>
  <c r="Q8" i="22"/>
  <c r="P8" i="22"/>
  <c r="O8" i="22"/>
  <c r="N8" i="22"/>
  <c r="M8" i="22"/>
  <c r="L8" i="22"/>
  <c r="Q7" i="22"/>
  <c r="P7" i="22"/>
  <c r="P26" i="22"/>
  <c r="K33" i="23"/>
  <c r="O7" i="22"/>
  <c r="N7" i="22"/>
  <c r="N26" i="22"/>
  <c r="I33" i="23"/>
  <c r="M7" i="22"/>
  <c r="M26" i="22"/>
  <c r="D33" i="23"/>
  <c r="L7" i="22"/>
  <c r="L26" i="22"/>
  <c r="C33" i="23"/>
  <c r="Q25" i="7"/>
  <c r="P25" i="7"/>
  <c r="O25" i="7"/>
  <c r="N25" i="7"/>
  <c r="M25" i="7"/>
  <c r="L25" i="7"/>
  <c r="Q14" i="7"/>
  <c r="P14" i="7"/>
  <c r="O14" i="7"/>
  <c r="N14" i="7"/>
  <c r="M14" i="7"/>
  <c r="L14" i="7"/>
  <c r="Q13" i="7"/>
  <c r="O13" i="7"/>
  <c r="N13" i="7"/>
  <c r="M13" i="7"/>
  <c r="L13" i="7"/>
  <c r="Q12" i="7"/>
  <c r="P12" i="7"/>
  <c r="O12" i="7"/>
  <c r="N12" i="7"/>
  <c r="M12" i="7"/>
  <c r="L12" i="7"/>
  <c r="Q11" i="7"/>
  <c r="O11" i="7"/>
  <c r="N11" i="7"/>
  <c r="M11" i="7"/>
  <c r="L11" i="7"/>
  <c r="Q10" i="7"/>
  <c r="O10" i="7"/>
  <c r="N10" i="7"/>
  <c r="M10" i="7"/>
  <c r="L10" i="7"/>
  <c r="Q9" i="7"/>
  <c r="P9" i="7"/>
  <c r="O9" i="7"/>
  <c r="N9" i="7"/>
  <c r="M9" i="7"/>
  <c r="L9" i="7"/>
  <c r="Q8" i="7"/>
  <c r="Q26" i="7"/>
  <c r="Q12" i="23"/>
  <c r="P8" i="7"/>
  <c r="O8" i="7"/>
  <c r="N8" i="7"/>
  <c r="M8" i="7"/>
  <c r="M26" i="7"/>
  <c r="D12" i="23"/>
  <c r="L8" i="7"/>
  <c r="L7" i="15"/>
  <c r="L8" i="15"/>
  <c r="L9" i="15"/>
  <c r="L10" i="15"/>
  <c r="L11" i="15"/>
  <c r="L12" i="15"/>
  <c r="L13" i="15"/>
  <c r="L14" i="15"/>
  <c r="L15" i="15"/>
  <c r="L16" i="15"/>
  <c r="L17" i="15"/>
  <c r="L18" i="15"/>
  <c r="L19" i="15"/>
  <c r="L20" i="15"/>
  <c r="L21" i="15"/>
  <c r="L22" i="15"/>
  <c r="L23" i="15"/>
  <c r="L24" i="15"/>
  <c r="L25" i="15"/>
  <c r="M7" i="15"/>
  <c r="M8" i="15"/>
  <c r="M9" i="15"/>
  <c r="M10" i="15"/>
  <c r="M11" i="15"/>
  <c r="M12" i="15"/>
  <c r="M13" i="15"/>
  <c r="M14" i="15"/>
  <c r="M15" i="15"/>
  <c r="M16" i="15"/>
  <c r="M17" i="15"/>
  <c r="M18" i="15"/>
  <c r="M19" i="15"/>
  <c r="M20" i="15"/>
  <c r="M21" i="15"/>
  <c r="M22" i="15"/>
  <c r="M23" i="15"/>
  <c r="M24" i="15"/>
  <c r="M25" i="15"/>
  <c r="N7" i="15"/>
  <c r="N8" i="15"/>
  <c r="N9" i="15"/>
  <c r="N10" i="15"/>
  <c r="N11" i="15"/>
  <c r="N12" i="15"/>
  <c r="N13" i="15"/>
  <c r="N14" i="15"/>
  <c r="N15" i="15"/>
  <c r="N16" i="15"/>
  <c r="N17" i="15"/>
  <c r="N18" i="15"/>
  <c r="N19" i="15"/>
  <c r="N20" i="15"/>
  <c r="N21" i="15"/>
  <c r="N22" i="15"/>
  <c r="N23" i="15"/>
  <c r="N24" i="15"/>
  <c r="N25" i="15"/>
  <c r="O7" i="15"/>
  <c r="O8" i="15"/>
  <c r="O9" i="15"/>
  <c r="O10" i="15"/>
  <c r="O11" i="15"/>
  <c r="O12" i="15"/>
  <c r="O13" i="15"/>
  <c r="O14" i="15"/>
  <c r="O15" i="15"/>
  <c r="O16" i="15"/>
  <c r="O17" i="15"/>
  <c r="O18" i="15"/>
  <c r="O19" i="15"/>
  <c r="O20" i="15"/>
  <c r="O21" i="15"/>
  <c r="O22" i="15"/>
  <c r="O23" i="15"/>
  <c r="O24" i="15"/>
  <c r="O25" i="15"/>
  <c r="P7" i="15"/>
  <c r="P8" i="15"/>
  <c r="P11" i="15"/>
  <c r="P12" i="15"/>
  <c r="P13" i="15"/>
  <c r="P14" i="15"/>
  <c r="P15" i="15"/>
  <c r="P16" i="15"/>
  <c r="P17" i="15"/>
  <c r="P18" i="15"/>
  <c r="P19" i="15"/>
  <c r="P20" i="15"/>
  <c r="P21" i="15"/>
  <c r="P22" i="15"/>
  <c r="P23" i="15"/>
  <c r="P24" i="15"/>
  <c r="P25" i="15"/>
  <c r="Q7" i="15"/>
  <c r="Q26" i="15"/>
  <c r="Q26" i="23"/>
  <c r="Q8" i="15"/>
  <c r="Q9" i="15"/>
  <c r="Q10" i="15"/>
  <c r="Q11" i="15"/>
  <c r="Q12" i="15"/>
  <c r="Q13" i="15"/>
  <c r="Q14" i="15"/>
  <c r="Q15" i="15"/>
  <c r="Q16" i="15"/>
  <c r="Q17" i="15"/>
  <c r="Q18" i="15"/>
  <c r="Q19" i="15"/>
  <c r="Q20" i="15"/>
  <c r="Q21" i="15"/>
  <c r="Q22" i="15"/>
  <c r="Q23" i="15"/>
  <c r="Q24" i="15"/>
  <c r="Q25" i="15"/>
  <c r="L7" i="14"/>
  <c r="L26" i="14"/>
  <c r="C25" i="23"/>
  <c r="L8" i="14"/>
  <c r="L9" i="14"/>
  <c r="L10" i="14"/>
  <c r="L11" i="14"/>
  <c r="L12" i="14"/>
  <c r="L13" i="14"/>
  <c r="L14" i="14"/>
  <c r="L15" i="14"/>
  <c r="L16" i="14"/>
  <c r="L17" i="14"/>
  <c r="L18" i="14"/>
  <c r="L19" i="14"/>
  <c r="L20" i="14"/>
  <c r="L21" i="14"/>
  <c r="L22" i="14"/>
  <c r="L23" i="14"/>
  <c r="L24" i="14"/>
  <c r="L25" i="14"/>
  <c r="M7" i="14"/>
  <c r="M8" i="14"/>
  <c r="M9" i="14"/>
  <c r="M10" i="14"/>
  <c r="M11" i="14"/>
  <c r="M12" i="14"/>
  <c r="M13" i="14"/>
  <c r="M14" i="14"/>
  <c r="M15" i="14"/>
  <c r="M16" i="14"/>
  <c r="M17" i="14"/>
  <c r="M18" i="14"/>
  <c r="M19" i="14"/>
  <c r="M20" i="14"/>
  <c r="M21" i="14"/>
  <c r="M22" i="14"/>
  <c r="M23" i="14"/>
  <c r="M24" i="14"/>
  <c r="M25" i="14"/>
  <c r="N7" i="14"/>
  <c r="N8" i="14"/>
  <c r="N9" i="14"/>
  <c r="N10" i="14"/>
  <c r="N11" i="14"/>
  <c r="N12" i="14"/>
  <c r="N13" i="14"/>
  <c r="N14" i="14"/>
  <c r="N15" i="14"/>
  <c r="N16" i="14"/>
  <c r="N17" i="14"/>
  <c r="N18" i="14"/>
  <c r="N19" i="14"/>
  <c r="N20" i="14"/>
  <c r="N21" i="14"/>
  <c r="N22" i="14"/>
  <c r="N23" i="14"/>
  <c r="N24" i="14"/>
  <c r="N25" i="14"/>
  <c r="O7" i="14"/>
  <c r="O8" i="14"/>
  <c r="O9" i="14"/>
  <c r="O10" i="14"/>
  <c r="O26" i="14"/>
  <c r="J25" i="23"/>
  <c r="O11" i="14"/>
  <c r="O12" i="14"/>
  <c r="O13" i="14"/>
  <c r="O14" i="14"/>
  <c r="O15" i="14"/>
  <c r="O16" i="14"/>
  <c r="O17" i="14"/>
  <c r="O18" i="14"/>
  <c r="O19" i="14"/>
  <c r="O20" i="14"/>
  <c r="O21" i="14"/>
  <c r="O22" i="14"/>
  <c r="O23" i="14"/>
  <c r="O24" i="14"/>
  <c r="O25" i="14"/>
  <c r="P11" i="14"/>
  <c r="P15" i="14"/>
  <c r="P18" i="14"/>
  <c r="P19" i="14"/>
  <c r="P21" i="14"/>
  <c r="P23" i="14"/>
  <c r="P24" i="14"/>
  <c r="P25" i="14"/>
  <c r="Q8" i="14"/>
  <c r="Q9" i="14"/>
  <c r="Q10" i="14"/>
  <c r="Q26" i="14"/>
  <c r="Q25" i="23"/>
  <c r="Q12" i="14"/>
  <c r="Q13" i="14"/>
  <c r="Q14" i="14"/>
  <c r="Q16" i="14"/>
  <c r="Q17" i="14"/>
  <c r="Q18" i="14"/>
  <c r="Q20" i="14"/>
  <c r="Q21" i="14"/>
  <c r="Q22" i="14"/>
  <c r="Q23" i="14"/>
  <c r="Q24" i="14"/>
  <c r="Q25" i="14"/>
  <c r="L7" i="11"/>
  <c r="L8" i="11"/>
  <c r="L9" i="11"/>
  <c r="L10" i="11"/>
  <c r="L11" i="11"/>
  <c r="L12" i="11"/>
  <c r="L13" i="11"/>
  <c r="L14" i="11"/>
  <c r="L15" i="11"/>
  <c r="L25" i="11"/>
  <c r="M7" i="11"/>
  <c r="M8" i="11"/>
  <c r="M9" i="11"/>
  <c r="M10" i="11"/>
  <c r="M26" i="11"/>
  <c r="D21" i="23"/>
  <c r="M11" i="11"/>
  <c r="M12" i="11"/>
  <c r="M13" i="11"/>
  <c r="M14" i="11"/>
  <c r="M25" i="11"/>
  <c r="P7" i="11"/>
  <c r="P8" i="11"/>
  <c r="P9" i="11"/>
  <c r="P10" i="11"/>
  <c r="P11" i="11"/>
  <c r="P12" i="11"/>
  <c r="P13" i="11"/>
  <c r="P14" i="11"/>
  <c r="P15" i="11"/>
  <c r="P25" i="11"/>
  <c r="Q7" i="11"/>
  <c r="Q8" i="11"/>
  <c r="Q9" i="11"/>
  <c r="Q10" i="11"/>
  <c r="Q12" i="11"/>
  <c r="Q13" i="11"/>
  <c r="Q26" i="11"/>
  <c r="Q21" i="23"/>
  <c r="Q14" i="11"/>
  <c r="Q25" i="11"/>
  <c r="O7" i="11"/>
  <c r="O8" i="11"/>
  <c r="O9" i="11"/>
  <c r="O10" i="11"/>
  <c r="O11" i="11"/>
  <c r="O12" i="11"/>
  <c r="O13" i="11"/>
  <c r="O14" i="11"/>
  <c r="O25" i="11"/>
  <c r="N7" i="11"/>
  <c r="N8" i="11"/>
  <c r="N26" i="11"/>
  <c r="I21" i="23"/>
  <c r="N9" i="11"/>
  <c r="N10" i="11"/>
  <c r="N11" i="11"/>
  <c r="N12" i="11"/>
  <c r="N13" i="11"/>
  <c r="N14" i="11"/>
  <c r="N15" i="11"/>
  <c r="N25" i="11"/>
  <c r="F7" i="6"/>
  <c r="I7" i="6"/>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J27" i="5"/>
  <c r="Q10" i="23"/>
  <c r="P26" i="8"/>
  <c r="K13" i="23"/>
  <c r="M26" i="24"/>
  <c r="D14" i="23"/>
  <c r="Q26" i="24"/>
  <c r="Q14" i="23"/>
  <c r="O26" i="26"/>
  <c r="J16" i="23"/>
  <c r="Q26" i="10"/>
  <c r="Q17" i="23"/>
  <c r="L26" i="33"/>
  <c r="C18" i="23"/>
  <c r="O26" i="33"/>
  <c r="J18" i="23"/>
  <c r="L26" i="25"/>
  <c r="C19" i="23"/>
  <c r="N26" i="25"/>
  <c r="I19" i="23"/>
  <c r="M26" i="34"/>
  <c r="D20" i="23"/>
  <c r="Q26" i="27"/>
  <c r="Q22" i="23"/>
  <c r="P26" i="27"/>
  <c r="K22" i="23"/>
  <c r="L26" i="27"/>
  <c r="C22" i="23"/>
  <c r="J8" i="28"/>
  <c r="P8" i="28"/>
  <c r="M26" i="14"/>
  <c r="D25" i="23"/>
  <c r="O26" i="15"/>
  <c r="J26" i="23"/>
  <c r="N26" i="15"/>
  <c r="I26" i="23"/>
  <c r="Q29" i="16"/>
  <c r="Q27" i="23"/>
  <c r="Q27" i="17"/>
  <c r="Q28" i="23"/>
  <c r="O26" i="18"/>
  <c r="J29" i="23"/>
  <c r="P26" i="19"/>
  <c r="K30" i="23"/>
  <c r="N26" i="20"/>
  <c r="I31" i="23"/>
  <c r="O16" i="29"/>
  <c r="C24" i="23"/>
  <c r="L12" i="29"/>
  <c r="R12" i="29"/>
  <c r="H8" i="29"/>
  <c r="L8" i="29"/>
  <c r="J10" i="29"/>
  <c r="P10" i="29"/>
  <c r="J11" i="29"/>
  <c r="P11" i="29"/>
  <c r="K8" i="29"/>
  <c r="Q8" i="29"/>
  <c r="R8" i="29"/>
  <c r="H11" i="28"/>
  <c r="L11" i="28"/>
  <c r="R11" i="28"/>
  <c r="H10" i="28"/>
  <c r="L10" i="28"/>
  <c r="R10" i="28"/>
  <c r="L12" i="28"/>
  <c r="R12" i="28"/>
  <c r="H9" i="28"/>
  <c r="L9" i="28"/>
  <c r="R9" i="28"/>
  <c r="K9" i="28"/>
  <c r="Q9" i="28"/>
  <c r="J12" i="28"/>
  <c r="P12" i="28"/>
  <c r="P16" i="28"/>
  <c r="D23" i="23"/>
  <c r="K12" i="28"/>
  <c r="Q12" i="28"/>
  <c r="H8" i="28"/>
  <c r="L8" i="28"/>
  <c r="K10" i="28"/>
  <c r="Q10" i="28"/>
  <c r="K11" i="28"/>
  <c r="Q11" i="28"/>
  <c r="P8" i="29"/>
  <c r="R8" i="28"/>
  <c r="K8" i="28"/>
  <c r="Q8" i="28"/>
  <c r="R16" i="28"/>
  <c r="Q23" i="23"/>
  <c r="Q16" i="28"/>
  <c r="K23" i="23"/>
  <c r="P16" i="29"/>
  <c r="D24" i="23"/>
  <c r="P26" i="14"/>
  <c r="K25" i="23"/>
  <c r="L9" i="29"/>
  <c r="R9" i="29"/>
  <c r="R16" i="29"/>
  <c r="Q24" i="23"/>
  <c r="O26" i="11"/>
  <c r="J21" i="23"/>
  <c r="P26" i="11"/>
  <c r="K21" i="23"/>
  <c r="N26" i="8"/>
  <c r="I13" i="23"/>
  <c r="I27" i="5"/>
  <c r="M7" i="5"/>
  <c r="P26" i="18"/>
  <c r="K29" i="23"/>
  <c r="M26" i="4"/>
  <c r="D9" i="23"/>
  <c r="P26" i="34"/>
  <c r="K20" i="23"/>
  <c r="K34" i="23"/>
  <c r="K9" i="29"/>
  <c r="Q9" i="29"/>
  <c r="Q16" i="29"/>
  <c r="K24" i="23"/>
  <c r="P26" i="15"/>
  <c r="K26" i="23"/>
  <c r="M26" i="15"/>
  <c r="D26" i="23"/>
  <c r="L26" i="15"/>
  <c r="C26" i="23"/>
  <c r="L26" i="7"/>
  <c r="C12" i="23"/>
  <c r="L26" i="24"/>
  <c r="C14" i="23"/>
  <c r="P26" i="9"/>
  <c r="K15" i="23"/>
  <c r="L26" i="9"/>
  <c r="C15" i="23"/>
  <c r="P27" i="17"/>
  <c r="K28" i="23"/>
  <c r="M26" i="18"/>
  <c r="D29" i="23"/>
  <c r="O26" i="4"/>
  <c r="J9" i="23"/>
  <c r="Q26" i="21"/>
  <c r="Q32" i="23"/>
  <c r="O16" i="28"/>
  <c r="C23" i="23"/>
  <c r="M26" i="33"/>
  <c r="D18" i="23"/>
  <c r="O26" i="34"/>
  <c r="J20" i="23"/>
  <c r="M26" i="9"/>
  <c r="D15" i="23"/>
  <c r="M26" i="26"/>
  <c r="D16" i="23"/>
  <c r="I26" i="6"/>
  <c r="M7" i="6"/>
  <c r="Q26" i="9"/>
  <c r="Q15" i="23"/>
  <c r="N26" i="14"/>
  <c r="I25" i="23"/>
  <c r="O26" i="21"/>
  <c r="J32" i="23"/>
  <c r="O26" i="19"/>
  <c r="J30" i="23"/>
  <c r="N27" i="17"/>
  <c r="I28" i="23"/>
  <c r="Q26" i="4"/>
  <c r="Q9" i="23"/>
  <c r="N26" i="10"/>
  <c r="I17" i="23"/>
  <c r="M8" i="5"/>
  <c r="M9" i="5"/>
  <c r="J34" i="23"/>
  <c r="M8" i="6"/>
  <c r="M9" i="6"/>
  <c r="M26" i="19"/>
  <c r="D30" i="23"/>
  <c r="D34" i="23"/>
</calcChain>
</file>

<file path=xl/sharedStrings.xml><?xml version="1.0" encoding="utf-8"?>
<sst xmlns="http://schemas.openxmlformats.org/spreadsheetml/2006/main" count="2091" uniqueCount="575">
  <si>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</si>
  <si>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</si>
  <si>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</si>
  <si>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</si>
  <si>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</si>
  <si>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</si>
  <si>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</si>
  <si>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</si>
  <si>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</si>
  <si>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</si>
  <si>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</si>
  <si>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</si>
  <si>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</si>
  <si>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</si>
  <si>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</si>
  <si>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</si>
  <si>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</si>
  <si>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</si>
  <si>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</si>
  <si>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</si>
  <si>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</si>
  <si>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</si>
  <si>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</si>
  <si>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</si>
  <si>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</si>
  <si>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</si>
  <si>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</si>
  <si>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</si>
  <si>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</si>
  <si>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</si>
  <si>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</si>
  <si>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</si>
  <si>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</si>
  <si>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</si>
  <si>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</si>
  <si>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</si>
  <si>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</si>
  <si>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</si>
  <si>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</si>
  <si>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</si>
  <si>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</si>
  <si>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</si>
  <si>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</si>
  <si>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</si>
  <si>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</si>
  <si>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</si>
  <si>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</si>
  <si>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</si>
  <si>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</si>
  <si>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</si>
  <si>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</si>
  <si>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</si>
  <si>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</si>
  <si>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</si>
  <si>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</si>
  <si>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</si>
  <si>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</si>
  <si>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</si>
  <si>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</si>
  <si>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</si>
  <si>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</si>
  <si>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</si>
  <si>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</si>
  <si>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</si>
  <si>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</si>
  <si>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</si>
  <si>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</si>
  <si>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</si>
  <si>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</si>
  <si>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</si>
  <si>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</si>
  <si>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</si>
  <si>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</si>
  <si>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</si>
  <si>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</si>
  <si>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</si>
  <si>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</si>
  <si>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</si>
  <si>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</si>
  <si>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</si>
  <si>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</si>
  <si>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</si>
  <si>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</si>
  <si>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</si>
  <si>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</si>
  <si>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</si>
  <si>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</si>
  <si>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</si>
  <si>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</si>
  <si>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</si>
  <si>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</si>
  <si>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</si>
  <si>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</si>
  <si>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</si>
  <si>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</si>
  <si>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</si>
  <si>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</si>
  <si>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</si>
  <si>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</si>
  <si>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</si>
  <si>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</si>
  <si>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</si>
  <si>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</si>
  <si>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</si>
  <si>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</si>
  <si>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</si>
  <si>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</si>
  <si>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</si>
  <si>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</si>
  <si>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</si>
  <si>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</si>
  <si>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</si>
  <si>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</si>
  <si>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</si>
  <si>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</si>
  <si>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</si>
  <si>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</si>
  <si>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</si>
  <si>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</si>
  <si>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</si>
  <si>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</si>
  <si>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</si>
  <si>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</si>
  <si>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</si>
  <si>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</si>
  <si>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</si>
  <si>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</si>
  <si>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</si>
  <si>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</si>
  <si>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</si>
  <si>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</si>
  <si>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</si>
  <si>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</si>
  <si>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</si>
  <si>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</si>
  <si>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</si>
  <si>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</si>
  <si>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</si>
  <si>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</si>
  <si>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</si>
  <si>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</si>
  <si>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</si>
  <si>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</si>
  <si>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</si>
  <si>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</si>
  <si>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</si>
  <si>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</si>
  <si>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</si>
  <si>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</si>
  <si>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</si>
  <si>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</si>
  <si>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</si>
  <si>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</si>
  <si>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</si>
  <si>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</si>
  <si>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</si>
  <si>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</si>
  <si>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</si>
  <si>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</si>
  <si>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</si>
  <si>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</si>
  <si>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</si>
  <si>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</si>
  <si>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</si>
  <si>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2OM-80</t>
  </si>
  <si>
    <t>2OM-100</t>
  </si>
  <si>
    <t>2OM-120</t>
  </si>
  <si>
    <t>汚水桝(3種)工</t>
  </si>
  <si>
    <t>3OM-90</t>
  </si>
  <si>
    <t>3OM-110</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</si>
  <si>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</si>
  <si>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</si>
  <si>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</si>
  <si>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</si>
  <si>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</si>
  <si>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</si>
  <si>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</si>
  <si>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</si>
  <si>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</si>
  <si>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</si>
  <si>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</si>
  <si>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</si>
  <si>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</si>
  <si>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</si>
  <si>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</si>
  <si>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</si>
  <si>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</si>
  <si>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</si>
  <si>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</si>
  <si>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</si>
  <si>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</si>
  <si>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</si>
  <si>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</si>
  <si>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</si>
  <si>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</si>
  <si>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</si>
  <si>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</si>
  <si>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</si>
  <si>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</si>
  <si>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</si>
  <si>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</si>
  <si>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</si>
  <si>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</si>
  <si>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</si>
  <si>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</si>
  <si>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</si>
  <si>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</si>
  <si>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</si>
  <si>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</si>
  <si>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</si>
  <si>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</si>
  <si>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</si>
  <si>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</si>
  <si>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</si>
  <si>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</si>
  <si>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</si>
  <si>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VU-350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</si>
  <si>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</si>
  <si>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</si>
  <si>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</si>
  <si>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</si>
  <si>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</si>
  <si>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</si>
  <si>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</si>
  <si>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</si>
  <si>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</si>
  <si>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</si>
  <si>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</si>
  <si>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</si>
  <si>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</si>
  <si>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</si>
  <si>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</si>
  <si>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</si>
  <si>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</si>
  <si>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</si>
  <si>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</si>
  <si>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</si>
  <si>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</si>
  <si>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</si>
  <si>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</si>
  <si>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</si>
  <si>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</si>
  <si>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</si>
  <si>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</si>
  <si>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</si>
  <si>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</si>
  <si>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</si>
  <si>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</si>
  <si>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</si>
  <si>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</si>
  <si>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</si>
  <si>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</si>
  <si>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</si>
  <si>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</si>
  <si>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</si>
  <si>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</si>
  <si>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</si>
  <si>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</si>
  <si>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</si>
  <si>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</si>
  <si>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</si>
  <si>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</si>
  <si>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</si>
  <si>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</si>
  <si>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</si>
  <si>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</si>
  <si>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</si>
  <si>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</si>
  <si>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</si>
  <si>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</si>
  <si>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</si>
  <si>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</si>
  <si>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</si>
  <si>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</si>
  <si>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</si>
  <si>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</si>
  <si>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</si>
  <si>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</si>
  <si>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</si>
  <si>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</si>
  <si>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</si>
  <si>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</si>
  <si>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</si>
  <si>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</si>
  <si>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</si>
  <si>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</si>
  <si>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</si>
  <si>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</si>
  <si>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</si>
  <si>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</si>
  <si>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</si>
  <si>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</si>
  <si>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</si>
  <si>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</si>
  <si>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</si>
  <si>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</si>
  <si>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</si>
  <si>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</si>
  <si>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</si>
  <si>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</si>
  <si>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</si>
  <si>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</si>
  <si>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</si>
  <si>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</si>
  <si>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</si>
  <si>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</si>
  <si>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</si>
  <si>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</si>
  <si>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</si>
  <si>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</si>
  <si>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</si>
  <si>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</si>
  <si>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</si>
  <si>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</si>
  <si>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</si>
  <si>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</si>
  <si>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</si>
  <si>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</si>
  <si>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</si>
  <si>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</si>
  <si>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</si>
  <si>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</si>
  <si>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</si>
  <si>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</si>
  <si>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</si>
  <si>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</si>
  <si>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</si>
  <si>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</si>
  <si>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</si>
  <si>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</si>
  <si>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</si>
  <si>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</si>
  <si>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</si>
  <si>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</si>
  <si>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横 浜 市 環 境 創 造 局</t>
    <rPh sb="6" eb="7">
      <t>ワ</t>
    </rPh>
    <rPh sb="8" eb="9">
      <t>サカイ</t>
    </rPh>
    <rPh sb="10" eb="11">
      <t>キズ</t>
    </rPh>
    <rPh sb="12" eb="13">
      <t>ヅクリ</t>
    </rPh>
    <rPh sb="14" eb="15">
      <t>キョク</t>
    </rPh>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</si>
  <si>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</si>
  <si>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</si>
  <si>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</si>
  <si>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</si>
  <si>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</si>
  <si>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</si>
  <si>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</si>
  <si>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</si>
  <si>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</si>
  <si>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</si>
  <si>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</si>
  <si>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</si>
  <si>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</si>
  <si>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</si>
  <si>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</si>
  <si>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</si>
  <si>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</si>
  <si>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</si>
  <si>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</si>
  <si>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</si>
  <si>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</si>
  <si>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</si>
  <si>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</si>
  <si>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</si>
  <si>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</si>
  <si>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</si>
  <si>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</si>
  <si>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</si>
  <si>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</si>
  <si>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</si>
  <si>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</si>
  <si>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</si>
  <si>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</si>
  <si>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</si>
  <si>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</si>
  <si>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</si>
  <si>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</si>
  <si>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</si>
  <si>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</si>
  <si>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</si>
  <si>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</si>
  <si>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</si>
  <si>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</si>
  <si>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</si>
  <si>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</si>
  <si>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</si>
  <si>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</si>
  <si>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</si>
  <si>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</si>
  <si>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</si>
  <si>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</si>
  <si>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</si>
  <si>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</si>
  <si>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</si>
  <si>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</si>
  <si>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</si>
  <si>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</si>
  <si>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</si>
  <si>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</si>
  <si>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2GPM-N60</t>
    <phoneticPr fontId="1"/>
  </si>
  <si>
    <t>2GPM-N80</t>
    <phoneticPr fontId="1"/>
  </si>
  <si>
    <t>2GPM-N100</t>
    <phoneticPr fontId="1"/>
  </si>
  <si>
    <t>2GPM-N120</t>
    <phoneticPr fontId="1"/>
  </si>
  <si>
    <t>2GPM-H60</t>
    <phoneticPr fontId="1"/>
  </si>
  <si>
    <t>2GPM-H80</t>
    <phoneticPr fontId="1"/>
  </si>
  <si>
    <t>2GPM-H100</t>
    <phoneticPr fontId="1"/>
  </si>
  <si>
    <t>2GPM-H120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</si>
  <si>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</si>
  <si>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</si>
  <si>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</si>
  <si>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</si>
  <si>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</si>
  <si>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</si>
  <si>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</si>
  <si>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</si>
  <si>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</si>
  <si>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</si>
  <si>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</si>
  <si>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</si>
  <si>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</si>
  <si>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</si>
  <si>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</si>
  <si>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</si>
  <si>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</si>
  <si>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</si>
  <si>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</si>
  <si>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</si>
  <si>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</si>
  <si>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</si>
  <si>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</si>
  <si>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</si>
  <si>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</si>
  <si>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</si>
  <si>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</si>
  <si>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</si>
  <si>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</si>
  <si>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</si>
  <si>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</si>
  <si>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</si>
  <si>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</si>
  <si>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</si>
  <si>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</si>
  <si>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</si>
  <si>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</si>
  <si>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</si>
  <si>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</si>
  <si>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</si>
  <si>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</si>
  <si>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</si>
  <si>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</si>
  <si>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</si>
  <si>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</si>
  <si>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</si>
  <si>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</si>
  <si>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</si>
  <si>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</si>
  <si>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</si>
  <si>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</si>
  <si>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</si>
  <si>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</si>
  <si>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</si>
  <si>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</si>
  <si>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</si>
  <si>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</si>
  <si>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</si>
  <si>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</si>
  <si>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</si>
  <si>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</si>
  <si>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</si>
  <si>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</si>
  <si>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</si>
  <si>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</si>
  <si>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</si>
  <si>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</si>
  <si>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</si>
  <si>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</si>
  <si>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</si>
  <si>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</si>
  <si>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</si>
  <si>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</si>
  <si>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</si>
  <si>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</si>
  <si>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</si>
  <si>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</si>
  <si>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</si>
  <si>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</si>
  <si>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</si>
  <si>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</si>
  <si>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</si>
  <si>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</si>
  <si>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</si>
  <si>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</si>
  <si>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</si>
  <si>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</si>
  <si>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</si>
  <si>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</si>
  <si>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</si>
  <si>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</si>
  <si>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</si>
  <si>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</si>
  <si>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</si>
  <si>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</si>
  <si>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</si>
  <si>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</si>
  <si>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</si>
  <si>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</si>
  <si>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</si>
  <si>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</si>
  <si>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</si>
  <si>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</si>
  <si>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</si>
  <si>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</si>
  <si>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</si>
  <si>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</si>
  <si>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</si>
  <si>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</si>
  <si>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</si>
  <si>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</si>
  <si>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</si>
  <si>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UPM-N30A</t>
    <phoneticPr fontId="1"/>
  </si>
  <si>
    <t>UPM-N30B</t>
    <phoneticPr fontId="1"/>
  </si>
  <si>
    <t>UPM-H30A</t>
    <phoneticPr fontId="1"/>
  </si>
  <si>
    <t>UPM-H30B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</si>
  <si>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</si>
  <si>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</si>
  <si>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</si>
  <si>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</si>
  <si>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</si>
  <si>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</si>
  <si>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</si>
  <si>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</si>
  <si>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</si>
  <si>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</si>
  <si>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</si>
  <si>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</si>
  <si>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</si>
  <si>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</si>
  <si>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</si>
  <si>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</si>
  <si>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8"/>
  </si>
  <si>
    <t>側溝部を既設のU型桝等に施工する場合</t>
    <rPh sb="4" eb="6">
      <t>キセツ</t>
    </rPh>
    <rPh sb="10" eb="11">
      <t>ナド</t>
    </rPh>
    <phoneticPr fontId="18"/>
  </si>
  <si>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</si>
  <si>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</si>
  <si>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</si>
  <si>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</si>
  <si>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</si>
  <si>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</si>
  <si>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</si>
  <si>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</si>
  <si>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</si>
  <si>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</si>
  <si>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</si>
  <si>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</si>
  <si>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</si>
  <si>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</si>
  <si>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</si>
  <si>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</si>
  <si>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</si>
  <si>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</si>
  <si>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</si>
  <si>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</si>
  <si>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</si>
  <si>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</si>
  <si>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</si>
  <si>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</si>
  <si>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</si>
  <si>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</si>
  <si>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</si>
  <si>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</si>
  <si>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</si>
  <si>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</si>
  <si>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</si>
  <si>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</si>
  <si>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</si>
  <si>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</si>
  <si>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</si>
  <si>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</si>
  <si>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</si>
  <si>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令和３年４月</t>
    <rPh sb="0" eb="2">
      <t>レイワ</t>
    </rPh>
    <phoneticPr fontId="1"/>
  </si>
  <si>
    <t>『公園緑地施設標準図集　平成３０年４月（令和３年４月部分改定）』</t>
    <rPh sb="12" eb="14">
      <t>ヘイセイ</t>
    </rPh>
    <rPh sb="16" eb="1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</si>
</sst>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9" formatCode="0.000_);[Red]\(0.000\)"/>
    <numFmt numFmtId="187" formatCode="0.0000"/>
    <numFmt numFmtId="191" formatCode="#,##0.000_);[Red]\(#,##0.000\)"/>
    <numFmt numFmtId="192" formatCode="#,##0_);[Red]\(#,##0\)"/>
    <numFmt numFmtId="194" formatCode="#,##0.000_ ;[Red]\-#,##0.000\ "/>
    <numFmt numFmtId="195" formatCode="#,##0_ ;[Red]\-#,##0\ "/>
    <numFmt numFmtId="198" formatCode="#,##0.00_ ;[Red]\-#,##0.00\ "/>
    <numFmt numFmtId="200" formatCode="0_);[Red]\(0\)"/>
    <numFmt numFmtId="202" formatCode="#,##0.000;&quot;▲ &quot;#,##0.000"/>
  </numFmts>
  <fonts count="37"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sz val="9"/>
      <color indexed="10"/>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sz val="10"/>
      <color rgb="FF0070C0"/>
      <name val="HG丸ｺﾞｼｯｸM-PRO"/>
      <family val="3"/>
      <charset val="128"/>
    </font>
    <font>
      <b/>
      <sz val="10"/>
      <color rgb="FF0070C0"/>
      <name val="HG丸ｺﾞｼｯｸM-PRO"/>
      <family val="3"/>
      <charset val="128"/>
    </font>
    <font>
      <sz val="28"/>
      <color rgb="FFFF0000"/>
      <name val="HG丸ｺﾞｼｯｸM-PRO"/>
      <family val="3"/>
      <charset val="128"/>
    </font>
    <font>
      <b/>
      <sz val="22"/>
      <color rgb="FF0070C0"/>
      <name val="HG丸ｺﾞｼｯｸM-PRO"/>
      <family val="3"/>
      <charset val="128"/>
    </font>
    <font>
      <b/>
      <sz val="28"/>
      <color rgb="FF0070C0"/>
      <name val="HG丸ｺﾞｼｯｸM-PRO"/>
      <family val="3"/>
      <charset val="128"/>
    </font>
    <font>
      <b/>
      <sz val="20"/>
      <color rgb="FF0070C0"/>
      <name val="HG丸ｺﾞｼｯｸM-PRO"/>
      <family val="3"/>
      <charset val="128"/>
    </font>
    <font>
      <b/>
      <strike/>
      <sz val="22"/>
      <color rgb="FF0070C0"/>
      <name val="HG丸ｺﾞｼｯｸM-PRO"/>
      <family val="3"/>
      <charset val="128"/>
    </font>
    <font>
      <sz val="11"/>
      <color rgb="FFFFFF00"/>
      <name val="HG丸ｺﾞｼｯｸM-PRO"/>
      <family val="3"/>
      <charset val="128"/>
    </font>
    <font>
      <sz val="11"/>
      <color rgb="FFFF000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s>
  <borders count="102">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diagonal/>
    </border>
    <border>
      <left/>
      <right style="mediumDashDotDot">
        <color indexed="63"/>
      </right>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87" fontId="4" fillId="0" borderId="0" xfId="0" applyNumberFormat="1" applyFont="1" applyAlignment="1">
      <alignment vertical="center"/>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vertical="center"/>
    </xf>
    <xf numFmtId="0" fontId="4" fillId="2" borderId="15"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9" fontId="4" fillId="2" borderId="21" xfId="0" applyNumberFormat="1" applyFont="1" applyFill="1" applyBorder="1" applyAlignment="1">
      <alignment horizontal="left" vertical="center"/>
    </xf>
    <xf numFmtId="179" fontId="4" fillId="2" borderId="22" xfId="0" applyNumberFormat="1" applyFont="1" applyFill="1" applyBorder="1" applyAlignment="1">
      <alignment horizontal="left" vertical="center"/>
    </xf>
    <xf numFmtId="179" fontId="4" fillId="2" borderId="23" xfId="0" applyNumberFormat="1" applyFont="1" applyFill="1" applyBorder="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4" fillId="2" borderId="24"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1" fillId="2" borderId="7" xfId="0" applyFont="1" applyFill="1" applyBorder="1" applyAlignment="1">
      <alignment vertical="center" shrinkToFit="1"/>
    </xf>
    <xf numFmtId="0" fontId="4" fillId="2" borderId="25" xfId="0" applyFont="1" applyFill="1" applyBorder="1" applyAlignment="1">
      <alignment vertical="center" shrinkToFit="1"/>
    </xf>
    <xf numFmtId="0" fontId="21" fillId="0" borderId="0" xfId="0" applyFont="1" applyAlignment="1">
      <alignment vertical="center" wrapText="1"/>
    </xf>
    <xf numFmtId="0" fontId="21" fillId="0" borderId="0" xfId="0" applyFont="1" applyAlignment="1">
      <alignment vertical="center"/>
    </xf>
    <xf numFmtId="0" fontId="4" fillId="2" borderId="25"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94" fontId="4" fillId="0" borderId="11" xfId="0" applyNumberFormat="1" applyFont="1" applyFill="1" applyBorder="1" applyAlignment="1">
      <alignment vertical="center" shrinkToFit="1"/>
    </xf>
    <xf numFmtId="194" fontId="5" fillId="2" borderId="26" xfId="0" applyNumberFormat="1" applyFont="1" applyFill="1" applyBorder="1" applyAlignment="1">
      <alignment vertical="center" shrinkToFit="1"/>
    </xf>
    <xf numFmtId="194" fontId="5" fillId="2" borderId="27" xfId="0" applyNumberFormat="1" applyFont="1" applyFill="1" applyBorder="1" applyAlignment="1">
      <alignment vertical="center" shrinkToFit="1"/>
    </xf>
    <xf numFmtId="202" fontId="5" fillId="2" borderId="28" xfId="0" applyNumberFormat="1" applyFont="1" applyFill="1" applyBorder="1" applyAlignment="1">
      <alignment vertical="center" shrinkToFit="1"/>
    </xf>
    <xf numFmtId="194" fontId="5" fillId="2" borderId="5" xfId="0" applyNumberFormat="1" applyFont="1" applyFill="1" applyBorder="1" applyAlignment="1">
      <alignment vertical="center" shrinkToFit="1"/>
    </xf>
    <xf numFmtId="194" fontId="5" fillId="2" borderId="29" xfId="0" applyNumberFormat="1" applyFont="1" applyFill="1" applyBorder="1" applyAlignment="1">
      <alignment vertical="center" shrinkToFit="1"/>
    </xf>
    <xf numFmtId="194" fontId="5" fillId="2" borderId="30" xfId="0" applyNumberFormat="1" applyFont="1" applyFill="1" applyBorder="1" applyAlignment="1">
      <alignment vertical="center" shrinkToFit="1"/>
    </xf>
    <xf numFmtId="194" fontId="5" fillId="2" borderId="31" xfId="0" applyNumberFormat="1" applyFont="1" applyFill="1" applyBorder="1" applyAlignment="1">
      <alignment vertical="center" shrinkToFit="1"/>
    </xf>
    <xf numFmtId="194" fontId="5" fillId="2" borderId="32"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3" fillId="0" borderId="0" xfId="0" applyFont="1" applyAlignment="1">
      <alignment vertical="center"/>
    </xf>
    <xf numFmtId="0" fontId="23" fillId="0" borderId="0" xfId="0" applyFont="1" applyBorder="1" applyAlignment="1">
      <alignment horizontal="left" vertical="center" indent="1"/>
    </xf>
    <xf numFmtId="0" fontId="24" fillId="0" borderId="0" xfId="0" applyFont="1" applyAlignment="1">
      <alignment vertical="center"/>
    </xf>
    <xf numFmtId="0" fontId="22"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indent="1"/>
    </xf>
    <xf numFmtId="0" fontId="22" fillId="0" borderId="8" xfId="0" applyFont="1" applyBorder="1" applyAlignment="1">
      <alignment horizontal="left" vertical="center" indent="1"/>
    </xf>
    <xf numFmtId="0" fontId="22" fillId="0" borderId="0" xfId="0" applyFont="1" applyFill="1" applyAlignment="1">
      <alignment horizontal="left" vertical="center" indent="1"/>
    </xf>
    <xf numFmtId="0" fontId="22" fillId="0" borderId="0" xfId="0" applyFont="1" applyAlignment="1">
      <alignment horizontal="center" vertical="center"/>
    </xf>
    <xf numFmtId="0" fontId="24" fillId="0" borderId="0" xfId="0" applyFont="1" applyFill="1" applyAlignment="1">
      <alignment vertical="center"/>
    </xf>
    <xf numFmtId="0" fontId="22" fillId="0" borderId="8" xfId="0" applyFont="1" applyFill="1" applyBorder="1" applyAlignment="1">
      <alignment horizontal="left" vertical="center" indent="1"/>
    </xf>
    <xf numFmtId="202" fontId="4" fillId="3" borderId="33" xfId="0" applyNumberFormat="1" applyFont="1" applyFill="1" applyBorder="1" applyAlignment="1">
      <alignment vertical="center" shrinkToFit="1"/>
    </xf>
    <xf numFmtId="0" fontId="24" fillId="0" borderId="0" xfId="0" applyFont="1" applyAlignment="1">
      <alignment horizontal="center" vertical="center"/>
    </xf>
    <xf numFmtId="0" fontId="24" fillId="0" borderId="0" xfId="0" applyFont="1" applyFill="1" applyAlignment="1">
      <alignment horizontal="center" vertical="center"/>
    </xf>
    <xf numFmtId="0" fontId="12" fillId="0" borderId="0" xfId="0" applyFont="1" applyAlignment="1">
      <alignment vertical="center"/>
    </xf>
    <xf numFmtId="0" fontId="3" fillId="0" borderId="0" xfId="0" applyFont="1" applyFill="1" applyAlignment="1">
      <alignment vertical="center"/>
    </xf>
    <xf numFmtId="200" fontId="2" fillId="0" borderId="0" xfId="1" applyNumberFormat="1" applyFill="1" applyAlignment="1">
      <alignment horizontal="center" vertical="center"/>
    </xf>
    <xf numFmtId="200" fontId="2" fillId="0" borderId="0" xfId="1" applyNumberFormat="1" applyFill="1" applyAlignment="1">
      <alignment vertical="center"/>
    </xf>
    <xf numFmtId="0" fontId="2" fillId="0" borderId="0" xfId="1" applyFill="1" applyAlignment="1">
      <alignment vertical="center"/>
    </xf>
    <xf numFmtId="200" fontId="16" fillId="0" borderId="0" xfId="1" applyNumberFormat="1" applyFont="1" applyFill="1" applyAlignment="1">
      <alignment horizontal="center" vertical="center"/>
    </xf>
    <xf numFmtId="0" fontId="16" fillId="0" borderId="0" xfId="1" applyFont="1" applyFill="1" applyAlignment="1">
      <alignment vertical="center"/>
    </xf>
    <xf numFmtId="200" fontId="16" fillId="0" borderId="0" xfId="1" applyNumberFormat="1" applyFont="1" applyFill="1" applyAlignment="1">
      <alignment vertical="center"/>
    </xf>
    <xf numFmtId="200"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200" fontId="16" fillId="0" borderId="0" xfId="1" applyNumberFormat="1" applyFont="1" applyFill="1" applyAlignment="1">
      <alignment horizontal="center" vertical="top"/>
    </xf>
    <xf numFmtId="200" fontId="0" fillId="0" borderId="0" xfId="1" quotePrefix="1" applyNumberFormat="1" applyFont="1" applyFill="1" applyAlignment="1">
      <alignment horizontal="center" vertical="top" shrinkToFit="1"/>
    </xf>
    <xf numFmtId="0" fontId="16" fillId="0" borderId="0" xfId="1" applyFont="1" applyFill="1" applyAlignment="1">
      <alignment vertical="top" wrapText="1"/>
    </xf>
    <xf numFmtId="200" fontId="16" fillId="0" borderId="0" xfId="1" applyNumberFormat="1" applyFont="1" applyFill="1" applyAlignment="1">
      <alignment horizontal="center" vertical="top" shrinkToFit="1"/>
    </xf>
    <xf numFmtId="0" fontId="16" fillId="0" borderId="0" xfId="1" applyFont="1" applyFill="1" applyAlignment="1">
      <alignment vertical="top"/>
    </xf>
    <xf numFmtId="200"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202" fontId="5" fillId="2" borderId="34" xfId="0" applyNumberFormat="1" applyFont="1" applyFill="1" applyBorder="1" applyAlignment="1">
      <alignment vertical="center" shrinkToFit="1"/>
    </xf>
    <xf numFmtId="202" fontId="5" fillId="2" borderId="35" xfId="0" applyNumberFormat="1" applyFont="1" applyFill="1" applyBorder="1" applyAlignment="1">
      <alignment vertical="center" shrinkToFit="1"/>
    </xf>
    <xf numFmtId="202" fontId="5" fillId="2" borderId="36" xfId="0" applyNumberFormat="1" applyFont="1" applyFill="1" applyBorder="1" applyAlignment="1">
      <alignment vertical="center" shrinkToFit="1"/>
    </xf>
    <xf numFmtId="202" fontId="5" fillId="2" borderId="27" xfId="0" applyNumberFormat="1" applyFont="1" applyFill="1" applyBorder="1" applyAlignment="1">
      <alignment vertical="center" shrinkToFit="1"/>
    </xf>
    <xf numFmtId="202" fontId="5" fillId="2" borderId="26" xfId="0" applyNumberFormat="1" applyFont="1" applyFill="1" applyBorder="1" applyAlignment="1">
      <alignment vertical="center" shrinkToFit="1"/>
    </xf>
    <xf numFmtId="202" fontId="4" fillId="3" borderId="37" xfId="0" applyNumberFormat="1" applyFont="1" applyFill="1" applyBorder="1" applyAlignment="1">
      <alignment vertical="center" shrinkToFit="1"/>
    </xf>
    <xf numFmtId="202" fontId="4" fillId="3" borderId="38" xfId="0" applyNumberFormat="1" applyFont="1" applyFill="1" applyBorder="1" applyAlignment="1">
      <alignment vertical="center" shrinkToFit="1"/>
    </xf>
    <xf numFmtId="202" fontId="24" fillId="0" borderId="33" xfId="0" applyNumberFormat="1" applyFont="1" applyFill="1" applyBorder="1" applyAlignment="1">
      <alignment vertical="center" shrinkToFit="1"/>
    </xf>
    <xf numFmtId="202" fontId="24" fillId="0" borderId="38" xfId="0" applyNumberFormat="1" applyFont="1" applyFill="1" applyBorder="1" applyAlignment="1">
      <alignment vertical="center" shrinkToFit="1"/>
    </xf>
    <xf numFmtId="202" fontId="4" fillId="0" borderId="38" xfId="0" applyNumberFormat="1" applyFont="1" applyFill="1" applyBorder="1" applyAlignment="1">
      <alignment vertical="center" shrinkToFit="1"/>
    </xf>
    <xf numFmtId="194" fontId="4" fillId="2" borderId="39" xfId="0" applyNumberFormat="1" applyFont="1" applyFill="1" applyBorder="1" applyAlignment="1">
      <alignment vertical="center" shrinkToFit="1"/>
    </xf>
    <xf numFmtId="194" fontId="4" fillId="2" borderId="40" xfId="0" applyNumberFormat="1" applyFont="1" applyFill="1" applyBorder="1" applyAlignment="1">
      <alignment vertical="center" shrinkToFit="1"/>
    </xf>
    <xf numFmtId="194" fontId="4" fillId="0" borderId="41" xfId="0" applyNumberFormat="1" applyFont="1" applyBorder="1" applyAlignment="1">
      <alignment vertical="center" shrinkToFit="1"/>
    </xf>
    <xf numFmtId="194" fontId="4" fillId="0" borderId="42" xfId="0" applyNumberFormat="1" applyFont="1" applyBorder="1" applyAlignment="1">
      <alignment vertical="center" shrinkToFit="1"/>
    </xf>
    <xf numFmtId="194" fontId="4" fillId="0" borderId="43" xfId="0" applyNumberFormat="1" applyFont="1" applyBorder="1" applyAlignment="1">
      <alignment vertical="center" shrinkToFit="1"/>
    </xf>
    <xf numFmtId="194" fontId="4" fillId="2" borderId="44" xfId="0" applyNumberFormat="1" applyFont="1" applyFill="1" applyBorder="1" applyAlignment="1">
      <alignment horizontal="center" vertical="center" shrinkToFit="1"/>
    </xf>
    <xf numFmtId="194" fontId="4" fillId="2" borderId="45" xfId="0" applyNumberFormat="1" applyFont="1" applyFill="1" applyBorder="1" applyAlignment="1">
      <alignment horizontal="center" vertical="center" shrinkToFit="1"/>
    </xf>
    <xf numFmtId="194" fontId="4" fillId="0" borderId="22" xfId="0" applyNumberFormat="1" applyFont="1" applyFill="1" applyBorder="1" applyAlignment="1">
      <alignment vertical="center" shrinkToFit="1"/>
    </xf>
    <xf numFmtId="194" fontId="4" fillId="0" borderId="33" xfId="0" applyNumberFormat="1" applyFont="1" applyFill="1" applyBorder="1" applyAlignment="1">
      <alignment vertical="center" shrinkToFit="1"/>
    </xf>
    <xf numFmtId="194" fontId="4" fillId="0" borderId="18" xfId="0" applyNumberFormat="1" applyFont="1" applyFill="1" applyBorder="1" applyAlignment="1">
      <alignment vertical="center" shrinkToFit="1"/>
    </xf>
    <xf numFmtId="194" fontId="4" fillId="2" borderId="44" xfId="0" applyNumberFormat="1" applyFont="1" applyFill="1" applyBorder="1" applyAlignment="1">
      <alignment vertical="center" shrinkToFit="1"/>
    </xf>
    <xf numFmtId="194" fontId="4" fillId="2" borderId="45" xfId="0" applyNumberFormat="1" applyFont="1" applyFill="1" applyBorder="1" applyAlignment="1">
      <alignment vertical="center" shrinkToFit="1"/>
    </xf>
    <xf numFmtId="194" fontId="4" fillId="0" borderId="22" xfId="0" applyNumberFormat="1" applyFont="1" applyBorder="1" applyAlignment="1">
      <alignment vertical="center" shrinkToFit="1"/>
    </xf>
    <xf numFmtId="194" fontId="4" fillId="0" borderId="33" xfId="0" applyNumberFormat="1" applyFont="1" applyBorder="1" applyAlignment="1">
      <alignment vertical="center" shrinkToFit="1"/>
    </xf>
    <xf numFmtId="194" fontId="4" fillId="0" borderId="18" xfId="0" applyNumberFormat="1" applyFont="1" applyBorder="1" applyAlignment="1">
      <alignment vertical="center" shrinkToFit="1"/>
    </xf>
    <xf numFmtId="194" fontId="4" fillId="2" borderId="46" xfId="0" applyNumberFormat="1" applyFont="1" applyFill="1" applyBorder="1" applyAlignment="1">
      <alignment vertical="center" shrinkToFit="1"/>
    </xf>
    <xf numFmtId="194" fontId="4" fillId="2" borderId="47" xfId="0" applyNumberFormat="1" applyFont="1" applyFill="1" applyBorder="1" applyAlignment="1">
      <alignment vertical="center" shrinkToFit="1"/>
    </xf>
    <xf numFmtId="194" fontId="4" fillId="0" borderId="48" xfId="0" applyNumberFormat="1" applyFont="1" applyBorder="1" applyAlignment="1">
      <alignment vertical="center" shrinkToFit="1"/>
    </xf>
    <xf numFmtId="194" fontId="4" fillId="0" borderId="38" xfId="0" applyNumberFormat="1" applyFont="1" applyBorder="1" applyAlignment="1">
      <alignment vertical="center" shrinkToFit="1"/>
    </xf>
    <xf numFmtId="194" fontId="4" fillId="0" borderId="49" xfId="0" applyNumberFormat="1" applyFont="1" applyBorder="1" applyAlignment="1">
      <alignment vertical="center" shrinkToFit="1"/>
    </xf>
    <xf numFmtId="0" fontId="4" fillId="2" borderId="14" xfId="0" applyFont="1" applyFill="1" applyBorder="1" applyAlignment="1">
      <alignment vertical="center" shrinkToFit="1"/>
    </xf>
    <xf numFmtId="0" fontId="4" fillId="2" borderId="14" xfId="0" applyFont="1" applyFill="1" applyBorder="1" applyAlignment="1">
      <alignment horizontal="center" vertical="center" shrinkToFit="1"/>
    </xf>
    <xf numFmtId="198" fontId="4" fillId="0" borderId="39" xfId="0" applyNumberFormat="1" applyFont="1" applyBorder="1" applyAlignment="1">
      <alignment horizontal="center" vertical="center" shrinkToFit="1"/>
    </xf>
    <xf numFmtId="198" fontId="4" fillId="2" borderId="24" xfId="0" applyNumberFormat="1" applyFont="1" applyFill="1" applyBorder="1" applyAlignment="1">
      <alignment horizontal="center" vertical="center" shrinkToFit="1"/>
    </xf>
    <xf numFmtId="198" fontId="4" fillId="0" borderId="50" xfId="0" applyNumberFormat="1" applyFont="1" applyBorder="1" applyAlignment="1">
      <alignment horizontal="center" vertical="center" shrinkToFit="1"/>
    </xf>
    <xf numFmtId="202" fontId="4" fillId="3" borderId="51" xfId="0" applyNumberFormat="1" applyFont="1" applyFill="1" applyBorder="1" applyAlignment="1">
      <alignment vertical="center" shrinkToFit="1"/>
    </xf>
    <xf numFmtId="202" fontId="4" fillId="3" borderId="52" xfId="0" applyNumberFormat="1" applyFont="1" applyFill="1" applyBorder="1" applyAlignment="1">
      <alignment vertical="center" shrinkToFit="1"/>
    </xf>
    <xf numFmtId="202" fontId="4" fillId="3" borderId="42" xfId="0" applyNumberFormat="1" applyFont="1" applyFill="1" applyBorder="1" applyAlignment="1">
      <alignment vertical="center" shrinkToFit="1"/>
    </xf>
    <xf numFmtId="202" fontId="4" fillId="3" borderId="53" xfId="0" applyNumberFormat="1" applyFont="1" applyFill="1" applyBorder="1" applyAlignment="1">
      <alignment vertical="center" shrinkToFit="1"/>
    </xf>
    <xf numFmtId="195" fontId="4" fillId="0" borderId="14" xfId="0" applyNumberFormat="1" applyFont="1" applyBorder="1" applyAlignment="1">
      <alignment vertical="center" shrinkToFit="1"/>
    </xf>
    <xf numFmtId="202" fontId="4" fillId="2" borderId="51" xfId="0" applyNumberFormat="1" applyFont="1" applyFill="1" applyBorder="1" applyAlignment="1">
      <alignment vertical="center" shrinkToFit="1"/>
    </xf>
    <xf numFmtId="202" fontId="4" fillId="2" borderId="42" xfId="0" applyNumberFormat="1" applyFont="1" applyFill="1" applyBorder="1" applyAlignment="1">
      <alignment vertical="center" shrinkToFit="1"/>
    </xf>
    <xf numFmtId="202" fontId="4" fillId="2" borderId="43" xfId="0" applyNumberFormat="1" applyFont="1" applyFill="1" applyBorder="1" applyAlignment="1">
      <alignment vertical="center" shrinkToFit="1"/>
    </xf>
    <xf numFmtId="198" fontId="4" fillId="0" borderId="44" xfId="0" applyNumberFormat="1" applyFont="1" applyBorder="1" applyAlignment="1">
      <alignment horizontal="center" vertical="center" shrinkToFit="1"/>
    </xf>
    <xf numFmtId="198" fontId="4" fillId="2" borderId="44" xfId="0" applyNumberFormat="1" applyFont="1" applyFill="1" applyBorder="1" applyAlignment="1">
      <alignment horizontal="center" vertical="center" shrinkToFit="1"/>
    </xf>
    <xf numFmtId="198" fontId="4" fillId="0" borderId="44" xfId="0" applyNumberFormat="1" applyFont="1" applyFill="1" applyBorder="1" applyAlignment="1">
      <alignment horizontal="center" vertical="center" shrinkToFit="1"/>
    </xf>
    <xf numFmtId="202" fontId="4" fillId="3" borderId="17" xfId="0" applyNumberFormat="1" applyFont="1" applyFill="1" applyBorder="1" applyAlignment="1">
      <alignment vertical="center" shrinkToFit="1"/>
    </xf>
    <xf numFmtId="202" fontId="4" fillId="3" borderId="18" xfId="0" applyNumberFormat="1" applyFont="1" applyFill="1" applyBorder="1" applyAlignment="1">
      <alignment vertical="center" shrinkToFit="1"/>
    </xf>
    <xf numFmtId="195" fontId="4" fillId="0" borderId="7" xfId="0" applyNumberFormat="1" applyFont="1" applyBorder="1" applyAlignment="1">
      <alignment vertical="center" shrinkToFit="1"/>
    </xf>
    <xf numFmtId="202" fontId="4" fillId="2" borderId="17" xfId="0" applyNumberFormat="1" applyFont="1" applyFill="1" applyBorder="1" applyAlignment="1">
      <alignment vertical="center" shrinkToFit="1"/>
    </xf>
    <xf numFmtId="202" fontId="4" fillId="2" borderId="33" xfId="0" applyNumberFormat="1" applyFont="1" applyFill="1" applyBorder="1" applyAlignment="1">
      <alignment vertical="center" shrinkToFit="1"/>
    </xf>
    <xf numFmtId="202" fontId="4" fillId="2" borderId="18"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202" fontId="4" fillId="0" borderId="17" xfId="0" applyNumberFormat="1" applyFont="1" applyFill="1" applyBorder="1" applyAlignment="1">
      <alignment vertical="center" shrinkToFit="1"/>
    </xf>
    <xf numFmtId="202" fontId="4" fillId="0" borderId="33" xfId="0" applyNumberFormat="1" applyFont="1" applyFill="1" applyBorder="1" applyAlignment="1">
      <alignment vertical="center" shrinkToFit="1"/>
    </xf>
    <xf numFmtId="202" fontId="4" fillId="0" borderId="18"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98" fontId="4" fillId="0" borderId="54" xfId="0" applyNumberFormat="1" applyFont="1" applyBorder="1" applyAlignment="1">
      <alignment horizontal="center" vertical="center" shrinkToFit="1"/>
    </xf>
    <xf numFmtId="202" fontId="4" fillId="0" borderId="55" xfId="0" applyNumberFormat="1" applyFont="1" applyFill="1" applyBorder="1" applyAlignment="1">
      <alignment vertical="center" shrinkToFit="1"/>
    </xf>
    <xf numFmtId="202" fontId="4" fillId="0" borderId="11" xfId="0" applyNumberFormat="1" applyFont="1" applyFill="1" applyBorder="1" applyAlignment="1">
      <alignment vertical="center" shrinkToFit="1"/>
    </xf>
    <xf numFmtId="202" fontId="4" fillId="0" borderId="12" xfId="0" applyNumberFormat="1" applyFont="1" applyFill="1" applyBorder="1" applyAlignment="1">
      <alignment vertical="center" shrinkToFit="1"/>
    </xf>
    <xf numFmtId="195" fontId="4" fillId="0" borderId="1" xfId="0" applyNumberFormat="1" applyFont="1" applyBorder="1" applyAlignment="1">
      <alignment vertical="center" shrinkToFit="1"/>
    </xf>
    <xf numFmtId="202" fontId="4" fillId="2" borderId="55" xfId="0" applyNumberFormat="1" applyFont="1" applyFill="1" applyBorder="1" applyAlignment="1">
      <alignment vertical="center" shrinkToFit="1"/>
    </xf>
    <xf numFmtId="202" fontId="4" fillId="2" borderId="11" xfId="0" applyNumberFormat="1" applyFont="1" applyFill="1" applyBorder="1" applyAlignment="1">
      <alignment vertical="center" shrinkToFit="1"/>
    </xf>
    <xf numFmtId="202"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98" fontId="4" fillId="0" borderId="24" xfId="0" applyNumberFormat="1" applyFont="1" applyBorder="1" applyAlignment="1">
      <alignment horizontal="center" vertical="center" shrinkToFit="1"/>
    </xf>
    <xf numFmtId="195" fontId="4" fillId="0" borderId="24" xfId="0" applyNumberFormat="1" applyFont="1" applyBorder="1" applyAlignment="1">
      <alignment vertical="center" shrinkToFit="1"/>
    </xf>
    <xf numFmtId="198"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202" fontId="4" fillId="0" borderId="52"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Fill="1" applyBorder="1" applyAlignment="1">
      <alignment horizontal="center" vertical="center" shrinkToFit="1"/>
    </xf>
    <xf numFmtId="198" fontId="4" fillId="0" borderId="46" xfId="0" applyNumberFormat="1" applyFont="1" applyFill="1" applyBorder="1" applyAlignment="1">
      <alignment horizontal="center" vertical="center" shrinkToFit="1"/>
    </xf>
    <xf numFmtId="202" fontId="4" fillId="0" borderId="56" xfId="0" applyNumberFormat="1" applyFont="1" applyFill="1" applyBorder="1" applyAlignment="1">
      <alignment vertical="center" shrinkToFit="1"/>
    </xf>
    <xf numFmtId="202" fontId="4" fillId="0" borderId="49" xfId="0" applyNumberFormat="1" applyFont="1" applyFill="1" applyBorder="1" applyAlignment="1">
      <alignment vertical="center" shrinkToFit="1"/>
    </xf>
    <xf numFmtId="195" fontId="4" fillId="0" borderId="25" xfId="0" applyNumberFormat="1" applyFont="1" applyBorder="1" applyAlignment="1">
      <alignment vertical="center" shrinkToFit="1"/>
    </xf>
    <xf numFmtId="0" fontId="4" fillId="0" borderId="25"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98" fontId="4" fillId="0" borderId="54" xfId="0" applyNumberFormat="1" applyFont="1" applyFill="1" applyBorder="1" applyAlignment="1">
      <alignment horizontal="center" vertical="center" shrinkToFit="1"/>
    </xf>
    <xf numFmtId="202" fontId="4" fillId="2" borderId="56" xfId="0" applyNumberFormat="1" applyFont="1" applyFill="1" applyBorder="1" applyAlignment="1">
      <alignment vertical="center" shrinkToFit="1"/>
    </xf>
    <xf numFmtId="202" fontId="4" fillId="2" borderId="38" xfId="0" applyNumberFormat="1" applyFont="1" applyFill="1" applyBorder="1" applyAlignment="1">
      <alignment vertical="center" shrinkToFit="1"/>
    </xf>
    <xf numFmtId="202" fontId="4" fillId="2" borderId="49" xfId="0" applyNumberFormat="1" applyFont="1" applyFill="1" applyBorder="1" applyAlignment="1">
      <alignment vertical="center" shrinkToFit="1"/>
    </xf>
    <xf numFmtId="202" fontId="4" fillId="0" borderId="51" xfId="0" applyNumberFormat="1" applyFont="1" applyFill="1" applyBorder="1" applyAlignment="1">
      <alignment vertical="center" shrinkToFit="1"/>
    </xf>
    <xf numFmtId="202" fontId="24" fillId="0" borderId="42" xfId="0" applyNumberFormat="1" applyFont="1" applyFill="1" applyBorder="1" applyAlignment="1">
      <alignment vertical="center" shrinkToFit="1"/>
    </xf>
    <xf numFmtId="202" fontId="4" fillId="0" borderId="42" xfId="0" applyNumberFormat="1" applyFont="1" applyFill="1" applyBorder="1" applyAlignment="1">
      <alignment vertical="center" shrinkToFit="1"/>
    </xf>
    <xf numFmtId="202" fontId="4" fillId="3" borderId="57" xfId="0" applyNumberFormat="1" applyFont="1" applyFill="1" applyBorder="1" applyAlignment="1">
      <alignment vertical="center" shrinkToFit="1"/>
    </xf>
    <xf numFmtId="0" fontId="4" fillId="0" borderId="14" xfId="0" applyFont="1" applyBorder="1" applyAlignment="1">
      <alignment vertical="center" shrinkToFit="1"/>
    </xf>
    <xf numFmtId="202" fontId="24" fillId="0" borderId="17" xfId="0" applyNumberFormat="1" applyFont="1" applyFill="1" applyBorder="1" applyAlignment="1">
      <alignment vertical="center" shrinkToFit="1"/>
    </xf>
    <xf numFmtId="202" fontId="4" fillId="3" borderId="43" xfId="0" applyNumberFormat="1" applyFont="1" applyFill="1" applyBorder="1" applyAlignment="1">
      <alignment vertical="center" shrinkToFit="1"/>
    </xf>
    <xf numFmtId="202" fontId="25" fillId="3" borderId="33" xfId="0" applyNumberFormat="1" applyFont="1" applyFill="1" applyBorder="1" applyAlignment="1">
      <alignment vertical="center" shrinkToFit="1"/>
    </xf>
    <xf numFmtId="202" fontId="20" fillId="3" borderId="33" xfId="0" applyNumberFormat="1" applyFont="1" applyFill="1" applyBorder="1" applyAlignment="1">
      <alignment vertical="center" shrinkToFit="1"/>
    </xf>
    <xf numFmtId="202" fontId="24" fillId="0" borderId="18" xfId="0" applyNumberFormat="1" applyFont="1" applyFill="1" applyBorder="1" applyAlignment="1">
      <alignment vertical="center" shrinkToFit="1"/>
    </xf>
    <xf numFmtId="202" fontId="4" fillId="3" borderId="33" xfId="0" applyNumberFormat="1" applyFont="1" applyFill="1" applyBorder="1" applyAlignment="1">
      <alignment horizontal="right" vertical="center" shrinkToFit="1"/>
    </xf>
    <xf numFmtId="0" fontId="4" fillId="2" borderId="58" xfId="0" applyFont="1" applyFill="1" applyBorder="1" applyAlignment="1">
      <alignment vertical="center" shrinkToFit="1"/>
    </xf>
    <xf numFmtId="0" fontId="4" fillId="2" borderId="58" xfId="0" applyFont="1" applyFill="1" applyBorder="1" applyAlignment="1">
      <alignment horizontal="center" vertical="center" shrinkToFit="1"/>
    </xf>
    <xf numFmtId="202" fontId="4" fillId="3" borderId="59" xfId="0" applyNumberFormat="1" applyFont="1" applyFill="1" applyBorder="1" applyAlignment="1">
      <alignment vertical="center" shrinkToFit="1"/>
    </xf>
    <xf numFmtId="202" fontId="4" fillId="3" borderId="60" xfId="0" applyNumberFormat="1" applyFont="1" applyFill="1" applyBorder="1" applyAlignment="1">
      <alignment vertical="center" shrinkToFit="1"/>
    </xf>
    <xf numFmtId="0" fontId="4" fillId="0" borderId="58" xfId="0" applyFont="1" applyBorder="1" applyAlignment="1">
      <alignment vertical="center" shrinkToFit="1"/>
    </xf>
    <xf numFmtId="202" fontId="4" fillId="2" borderId="59" xfId="0" applyNumberFormat="1" applyFont="1" applyFill="1" applyBorder="1" applyAlignment="1">
      <alignment vertical="center" shrinkToFit="1"/>
    </xf>
    <xf numFmtId="202" fontId="4" fillId="2" borderId="60" xfId="0" applyNumberFormat="1" applyFont="1" applyFill="1" applyBorder="1" applyAlignment="1">
      <alignment vertical="center" shrinkToFit="1"/>
    </xf>
    <xf numFmtId="202" fontId="4" fillId="2" borderId="57" xfId="0" applyNumberFormat="1" applyFont="1" applyFill="1" applyBorder="1" applyAlignment="1">
      <alignment vertical="center" shrinkToFit="1"/>
    </xf>
    <xf numFmtId="202" fontId="26" fillId="3" borderId="33"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202" fontId="4" fillId="3" borderId="49" xfId="0" applyNumberFormat="1" applyFont="1" applyFill="1" applyBorder="1" applyAlignment="1">
      <alignment vertical="center" shrinkToFit="1"/>
    </xf>
    <xf numFmtId="0" fontId="4" fillId="0" borderId="25" xfId="0" applyFont="1" applyBorder="1" applyAlignment="1">
      <alignment vertical="center" shrinkToFit="1"/>
    </xf>
    <xf numFmtId="194" fontId="4" fillId="0" borderId="55" xfId="0" applyNumberFormat="1" applyFont="1" applyFill="1" applyBorder="1" applyAlignment="1">
      <alignment vertical="center" shrinkToFit="1"/>
    </xf>
    <xf numFmtId="194" fontId="4" fillId="0" borderId="12" xfId="0" applyNumberFormat="1" applyFont="1" applyFill="1" applyBorder="1" applyAlignment="1">
      <alignment vertical="center" shrinkToFit="1"/>
    </xf>
    <xf numFmtId="202" fontId="24" fillId="0" borderId="49" xfId="0" applyNumberFormat="1" applyFont="1" applyFill="1" applyBorder="1" applyAlignment="1">
      <alignment vertical="center" shrinkToFit="1"/>
    </xf>
    <xf numFmtId="202" fontId="24" fillId="0" borderId="52" xfId="0" applyNumberFormat="1" applyFont="1" applyFill="1" applyBorder="1" applyAlignment="1">
      <alignment vertical="center" shrinkToFit="1"/>
    </xf>
    <xf numFmtId="0" fontId="4" fillId="2" borderId="61" xfId="0" applyFont="1" applyFill="1" applyBorder="1" applyAlignment="1">
      <alignment horizontal="center" vertical="center" shrinkToFit="1"/>
    </xf>
    <xf numFmtId="202" fontId="4" fillId="2" borderId="15" xfId="0" applyNumberFormat="1" applyFont="1" applyFill="1" applyBorder="1" applyAlignment="1">
      <alignment vertical="center" shrinkToFit="1"/>
    </xf>
    <xf numFmtId="202" fontId="4" fillId="3" borderId="41" xfId="0" applyNumberFormat="1" applyFont="1" applyFill="1" applyBorder="1" applyAlignment="1">
      <alignment vertical="center" shrinkToFit="1"/>
    </xf>
    <xf numFmtId="202" fontId="4" fillId="3" borderId="15" xfId="0" applyNumberFormat="1" applyFont="1" applyFill="1" applyBorder="1" applyAlignment="1">
      <alignment vertical="center" shrinkToFit="1"/>
    </xf>
    <xf numFmtId="202" fontId="4" fillId="3" borderId="56" xfId="0" applyNumberFormat="1" applyFont="1" applyFill="1" applyBorder="1" applyAlignment="1">
      <alignment vertical="center" shrinkToFit="1"/>
    </xf>
    <xf numFmtId="202" fontId="24" fillId="0" borderId="56" xfId="0" applyNumberFormat="1" applyFont="1" applyFill="1" applyBorder="1" applyAlignment="1">
      <alignment vertical="center" shrinkToFit="1"/>
    </xf>
    <xf numFmtId="202" fontId="26" fillId="0" borderId="17" xfId="0" applyNumberFormat="1" applyFont="1" applyFill="1" applyBorder="1" applyAlignment="1">
      <alignment vertical="center" shrinkToFit="1"/>
    </xf>
    <xf numFmtId="0" fontId="10" fillId="2" borderId="1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202" fontId="4" fillId="3" borderId="62" xfId="0" applyNumberFormat="1" applyFont="1" applyFill="1" applyBorder="1" applyAlignment="1">
      <alignment vertical="center" shrinkToFit="1"/>
    </xf>
    <xf numFmtId="202" fontId="4" fillId="3" borderId="63" xfId="0" applyNumberFormat="1" applyFont="1" applyFill="1" applyBorder="1" applyAlignment="1">
      <alignment vertical="center" shrinkToFit="1"/>
    </xf>
    <xf numFmtId="0" fontId="21" fillId="0" borderId="25" xfId="0" applyFont="1" applyBorder="1" applyAlignment="1">
      <alignment vertical="center" shrinkToFit="1"/>
    </xf>
    <xf numFmtId="0" fontId="21" fillId="0" borderId="25" xfId="0" applyFont="1" applyBorder="1" applyAlignment="1">
      <alignment horizontal="center" vertical="center" shrinkToFit="1"/>
    </xf>
    <xf numFmtId="202" fontId="4" fillId="4" borderId="56" xfId="0" applyNumberFormat="1" applyFont="1" applyFill="1" applyBorder="1" applyAlignment="1">
      <alignment vertical="center" shrinkToFit="1"/>
    </xf>
    <xf numFmtId="202" fontId="4" fillId="4" borderId="38" xfId="0" applyNumberFormat="1" applyFont="1" applyFill="1" applyBorder="1" applyAlignment="1">
      <alignment vertical="center" shrinkToFit="1"/>
    </xf>
    <xf numFmtId="202" fontId="4" fillId="4" borderId="49" xfId="0" applyNumberFormat="1" applyFont="1" applyFill="1" applyBorder="1" applyAlignment="1">
      <alignment vertical="center" shrinkToFit="1"/>
    </xf>
    <xf numFmtId="202" fontId="4" fillId="4" borderId="55" xfId="0" applyNumberFormat="1" applyFont="1" applyFill="1" applyBorder="1" applyAlignment="1">
      <alignment vertical="center" shrinkToFit="1"/>
    </xf>
    <xf numFmtId="202" fontId="4" fillId="4" borderId="11" xfId="0" applyNumberFormat="1" applyFont="1" applyFill="1" applyBorder="1" applyAlignment="1">
      <alignment vertical="center" shrinkToFit="1"/>
    </xf>
    <xf numFmtId="202" fontId="4" fillId="4" borderId="12" xfId="0" applyNumberFormat="1" applyFont="1" applyFill="1" applyBorder="1" applyAlignment="1">
      <alignment vertical="center" shrinkToFit="1"/>
    </xf>
    <xf numFmtId="0" fontId="21" fillId="0" borderId="7" xfId="0" applyFont="1" applyFill="1" applyBorder="1" applyAlignment="1">
      <alignment vertical="center" shrinkToFit="1"/>
    </xf>
    <xf numFmtId="0" fontId="21" fillId="0" borderId="7" xfId="0" applyFont="1" applyFill="1" applyBorder="1" applyAlignment="1">
      <alignment horizontal="center" vertical="center" shrinkToFit="1"/>
    </xf>
    <xf numFmtId="0" fontId="4" fillId="0" borderId="14"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91" fontId="4" fillId="2" borderId="64" xfId="0" applyNumberFormat="1" applyFont="1" applyFill="1" applyBorder="1" applyAlignment="1">
      <alignment vertical="center" shrinkToFit="1"/>
    </xf>
    <xf numFmtId="192" fontId="4" fillId="2" borderId="65" xfId="0" applyNumberFormat="1" applyFont="1" applyFill="1" applyBorder="1" applyAlignment="1">
      <alignment vertical="center" shrinkToFit="1"/>
    </xf>
    <xf numFmtId="192" fontId="4" fillId="2" borderId="66" xfId="0" applyNumberFormat="1" applyFont="1" applyFill="1" applyBorder="1" applyAlignment="1">
      <alignment vertical="center" shrinkToFit="1"/>
    </xf>
    <xf numFmtId="194" fontId="4" fillId="2" borderId="64" xfId="0" applyNumberFormat="1" applyFont="1" applyFill="1" applyBorder="1" applyAlignment="1">
      <alignment horizontal="right" vertical="center" shrinkToFit="1"/>
    </xf>
    <xf numFmtId="195" fontId="4" fillId="2" borderId="65" xfId="0" applyNumberFormat="1" applyFont="1" applyFill="1" applyBorder="1" applyAlignment="1">
      <alignment horizontal="right" vertical="center" shrinkToFit="1"/>
    </xf>
    <xf numFmtId="195" fontId="4" fillId="2" borderId="66" xfId="0" applyNumberFormat="1" applyFont="1" applyFill="1" applyBorder="1" applyAlignment="1">
      <alignment horizontal="right" vertical="center" shrinkToFit="1"/>
    </xf>
    <xf numFmtId="202" fontId="4" fillId="2" borderId="62" xfId="0" applyNumberFormat="1" applyFont="1" applyFill="1" applyBorder="1" applyAlignment="1">
      <alignment vertical="center" shrinkToFit="1"/>
    </xf>
    <xf numFmtId="202" fontId="4" fillId="2" borderId="53" xfId="0" applyNumberFormat="1" applyFont="1" applyFill="1" applyBorder="1" applyAlignment="1">
      <alignment vertical="center" shrinkToFit="1"/>
    </xf>
    <xf numFmtId="0" fontId="10" fillId="2" borderId="24" xfId="0" applyFont="1" applyFill="1" applyBorder="1" applyAlignment="1">
      <alignment horizontal="center" vertical="center" shrinkToFit="1"/>
    </xf>
    <xf numFmtId="0" fontId="4" fillId="0" borderId="24" xfId="0" applyFont="1" applyBorder="1" applyAlignment="1">
      <alignment vertical="center" shrinkToFit="1"/>
    </xf>
    <xf numFmtId="0" fontId="4" fillId="0" borderId="61" xfId="0" applyFont="1" applyBorder="1" applyAlignment="1">
      <alignment vertical="center" shrinkToFit="1"/>
    </xf>
    <xf numFmtId="0" fontId="27" fillId="2" borderId="7" xfId="0" applyFont="1" applyFill="1" applyBorder="1" applyAlignment="1">
      <alignment horizontal="center" vertical="center" shrinkToFit="1"/>
    </xf>
    <xf numFmtId="0" fontId="21" fillId="0" borderId="7" xfId="0" applyFont="1" applyBorder="1" applyAlignment="1">
      <alignment vertical="center" shrinkToFit="1"/>
    </xf>
    <xf numFmtId="0" fontId="21" fillId="2" borderId="61" xfId="0" applyFont="1" applyFill="1" applyBorder="1" applyAlignment="1">
      <alignment horizontal="center" vertical="center" shrinkToFit="1"/>
    </xf>
    <xf numFmtId="202" fontId="4" fillId="3" borderId="67" xfId="0" applyNumberFormat="1" applyFont="1" applyFill="1" applyBorder="1" applyAlignment="1">
      <alignment vertical="center" shrinkToFit="1"/>
    </xf>
    <xf numFmtId="202" fontId="4" fillId="3" borderId="68" xfId="0" applyNumberFormat="1" applyFont="1" applyFill="1" applyBorder="1" applyAlignment="1">
      <alignment vertical="center" shrinkToFit="1"/>
    </xf>
    <xf numFmtId="0" fontId="4" fillId="0" borderId="69" xfId="0" applyFont="1" applyBorder="1" applyAlignment="1">
      <alignment vertical="center" shrinkToFit="1"/>
    </xf>
    <xf numFmtId="0" fontId="10" fillId="2" borderId="2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202" fontId="4" fillId="3" borderId="55" xfId="0" applyNumberFormat="1" applyFont="1" applyFill="1" applyBorder="1" applyAlignment="1">
      <alignment vertical="center" shrinkToFit="1"/>
    </xf>
    <xf numFmtId="202" fontId="4" fillId="3" borderId="11" xfId="0" applyNumberFormat="1" applyFont="1" applyFill="1" applyBorder="1" applyAlignment="1">
      <alignment vertical="center" shrinkToFit="1"/>
    </xf>
    <xf numFmtId="202"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202" fontId="4" fillId="2" borderId="14" xfId="0" applyNumberFormat="1" applyFont="1" applyFill="1" applyBorder="1" applyAlignment="1">
      <alignment vertical="center" shrinkToFit="1"/>
    </xf>
    <xf numFmtId="202" fontId="4" fillId="2" borderId="39" xfId="0" applyNumberFormat="1" applyFont="1" applyFill="1" applyBorder="1" applyAlignment="1">
      <alignment vertical="center" shrinkToFit="1"/>
    </xf>
    <xf numFmtId="202" fontId="4" fillId="0" borderId="42" xfId="0" applyNumberFormat="1" applyFont="1" applyBorder="1" applyAlignment="1">
      <alignment vertical="center" shrinkToFit="1"/>
    </xf>
    <xf numFmtId="202" fontId="4" fillId="0" borderId="43" xfId="0" applyNumberFormat="1" applyFont="1" applyBorder="1" applyAlignment="1">
      <alignment vertical="center" shrinkToFit="1"/>
    </xf>
    <xf numFmtId="202" fontId="4" fillId="2" borderId="70" xfId="0" applyNumberFormat="1" applyFont="1" applyFill="1" applyBorder="1" applyAlignment="1">
      <alignment vertical="center" shrinkToFit="1"/>
    </xf>
    <xf numFmtId="202" fontId="4" fillId="2" borderId="7" xfId="0" applyNumberFormat="1" applyFont="1" applyFill="1" applyBorder="1" applyAlignment="1">
      <alignment horizontal="center" vertical="center" shrinkToFit="1"/>
    </xf>
    <xf numFmtId="202" fontId="4" fillId="2" borderId="44" xfId="0" applyNumberFormat="1" applyFont="1" applyFill="1" applyBorder="1" applyAlignment="1">
      <alignment horizontal="center" vertical="center" shrinkToFit="1"/>
    </xf>
    <xf numFmtId="202" fontId="4" fillId="5" borderId="71" xfId="0" applyNumberFormat="1" applyFont="1" applyFill="1" applyBorder="1" applyAlignment="1">
      <alignment vertical="center" shrinkToFit="1"/>
    </xf>
    <xf numFmtId="202" fontId="4" fillId="2" borderId="7" xfId="0" applyNumberFormat="1" applyFont="1" applyFill="1" applyBorder="1" applyAlignment="1">
      <alignment vertical="center" shrinkToFit="1"/>
    </xf>
    <xf numFmtId="202" fontId="4" fillId="2" borderId="44" xfId="0" applyNumberFormat="1" applyFont="1" applyFill="1" applyBorder="1" applyAlignment="1">
      <alignment vertical="center" shrinkToFit="1"/>
    </xf>
    <xf numFmtId="202" fontId="4" fillId="0" borderId="33" xfId="0" applyNumberFormat="1" applyFont="1" applyBorder="1" applyAlignment="1">
      <alignment vertical="center" shrinkToFit="1"/>
    </xf>
    <xf numFmtId="202" fontId="4" fillId="0" borderId="18" xfId="0" applyNumberFormat="1" applyFont="1" applyBorder="1" applyAlignment="1">
      <alignment vertical="center" shrinkToFit="1"/>
    </xf>
    <xf numFmtId="202" fontId="4" fillId="2" borderId="71" xfId="0" applyNumberFormat="1" applyFont="1" applyFill="1" applyBorder="1" applyAlignment="1">
      <alignment vertical="center" shrinkToFit="1"/>
    </xf>
    <xf numFmtId="202" fontId="4" fillId="0" borderId="7" xfId="0" applyNumberFormat="1" applyFont="1" applyFill="1" applyBorder="1" applyAlignment="1">
      <alignment vertical="center" shrinkToFit="1"/>
    </xf>
    <xf numFmtId="202" fontId="4" fillId="2" borderId="25" xfId="0" applyNumberFormat="1" applyFont="1" applyFill="1" applyBorder="1" applyAlignment="1">
      <alignment vertical="center" shrinkToFit="1"/>
    </xf>
    <xf numFmtId="202" fontId="4" fillId="2" borderId="46" xfId="0" applyNumberFormat="1" applyFont="1" applyFill="1" applyBorder="1" applyAlignment="1">
      <alignment vertical="center" shrinkToFit="1"/>
    </xf>
    <xf numFmtId="202" fontId="4" fillId="0" borderId="38" xfId="0" applyNumberFormat="1" applyFont="1" applyBorder="1" applyAlignment="1">
      <alignment vertical="center" shrinkToFit="1"/>
    </xf>
    <xf numFmtId="202" fontId="4" fillId="0" borderId="49" xfId="0" applyNumberFormat="1" applyFont="1" applyBorder="1" applyAlignment="1">
      <alignment vertical="center" shrinkToFit="1"/>
    </xf>
    <xf numFmtId="202" fontId="4" fillId="2" borderId="72" xfId="0" applyNumberFormat="1" applyFont="1" applyFill="1" applyBorder="1" applyAlignment="1">
      <alignment vertical="center" shrinkToFit="1"/>
    </xf>
    <xf numFmtId="198" fontId="4" fillId="0" borderId="50" xfId="0" applyNumberFormat="1" applyFont="1" applyFill="1" applyBorder="1" applyAlignment="1">
      <alignment horizontal="center" vertical="center" shrinkToFit="1"/>
    </xf>
    <xf numFmtId="198" fontId="4" fillId="2" borderId="7" xfId="0" applyNumberFormat="1" applyFont="1" applyFill="1" applyBorder="1" applyAlignment="1">
      <alignment horizontal="center" vertical="center" shrinkToFit="1"/>
    </xf>
    <xf numFmtId="198" fontId="4" fillId="0" borderId="7" xfId="0" applyNumberFormat="1" applyFont="1" applyFill="1" applyBorder="1" applyAlignment="1">
      <alignment horizontal="center" vertical="center" shrinkToFit="1"/>
    </xf>
    <xf numFmtId="198" fontId="4" fillId="0" borderId="1" xfId="0" applyNumberFormat="1" applyFont="1" applyFill="1" applyBorder="1" applyAlignment="1">
      <alignment horizontal="center" vertical="center" shrinkToFit="1"/>
    </xf>
    <xf numFmtId="0" fontId="28" fillId="0" borderId="73" xfId="1" applyFont="1" applyBorder="1" applyAlignment="1">
      <alignment vertical="center"/>
    </xf>
    <xf numFmtId="0" fontId="28" fillId="0" borderId="74" xfId="1" applyFont="1" applyBorder="1">
      <alignment horizontal="center" vertical="center"/>
    </xf>
    <xf numFmtId="0" fontId="28" fillId="0" borderId="75" xfId="1" applyFont="1" applyBorder="1">
      <alignment horizontal="center" vertical="center"/>
    </xf>
    <xf numFmtId="0" fontId="28" fillId="0" borderId="0" xfId="1" applyFont="1">
      <alignment horizontal="center" vertical="center"/>
    </xf>
    <xf numFmtId="0" fontId="29" fillId="0" borderId="76" xfId="1" applyFont="1" applyBorder="1" applyAlignment="1">
      <alignment vertical="center"/>
    </xf>
    <xf numFmtId="0" fontId="29" fillId="0" borderId="0" xfId="1" applyFont="1" applyBorder="1">
      <alignment horizontal="center" vertical="center"/>
    </xf>
    <xf numFmtId="0" fontId="29" fillId="0" borderId="77" xfId="1" applyFont="1" applyBorder="1">
      <alignment horizontal="center" vertical="center"/>
    </xf>
    <xf numFmtId="0" fontId="28" fillId="0" borderId="78" xfId="1" applyFont="1" applyBorder="1" applyAlignment="1">
      <alignment vertical="center"/>
    </xf>
    <xf numFmtId="0" fontId="28" fillId="0" borderId="79" xfId="1" applyFont="1" applyBorder="1">
      <alignment horizontal="center" vertical="center"/>
    </xf>
    <xf numFmtId="0" fontId="28" fillId="0" borderId="80" xfId="1" applyFont="1" applyBorder="1">
      <alignment horizontal="center" vertical="center"/>
    </xf>
    <xf numFmtId="0" fontId="28" fillId="0" borderId="0" xfId="1" applyFont="1" applyAlignment="1">
      <alignment vertical="center"/>
    </xf>
    <xf numFmtId="0" fontId="30" fillId="0" borderId="74" xfId="1" applyFont="1" applyBorder="1" applyAlignment="1">
      <alignment horizontal="center" vertical="center"/>
    </xf>
    <xf numFmtId="0" fontId="31" fillId="0" borderId="76" xfId="1" applyFont="1" applyBorder="1" applyAlignment="1">
      <alignment horizontal="center" vertical="center"/>
    </xf>
    <xf numFmtId="0" fontId="31" fillId="0" borderId="0" xfId="1" applyFont="1" applyBorder="1" applyAlignment="1">
      <alignment horizontal="center" vertical="center"/>
    </xf>
    <xf numFmtId="0" fontId="31" fillId="0" borderId="77" xfId="1" applyFont="1" applyBorder="1" applyAlignment="1">
      <alignment horizontal="center" vertical="center"/>
    </xf>
    <xf numFmtId="0" fontId="32" fillId="0" borderId="76" xfId="1" applyFont="1" applyBorder="1" applyAlignment="1">
      <alignment horizontal="center" vertical="center"/>
    </xf>
    <xf numFmtId="0" fontId="32" fillId="0" borderId="0" xfId="1" applyFont="1" applyBorder="1" applyAlignment="1">
      <alignment horizontal="center" vertical="center"/>
    </xf>
    <xf numFmtId="0" fontId="32" fillId="0" borderId="77" xfId="1" applyFont="1" applyBorder="1" applyAlignment="1">
      <alignment horizontal="center" vertical="center"/>
    </xf>
    <xf numFmtId="0" fontId="33" fillId="0" borderId="76" xfId="1" applyFont="1" applyBorder="1" applyAlignment="1">
      <alignment horizontal="center" vertical="center"/>
    </xf>
    <xf numFmtId="0" fontId="33" fillId="0" borderId="0" xfId="1" applyFont="1" applyBorder="1" applyAlignment="1">
      <alignment horizontal="center" vertical="center"/>
    </xf>
    <xf numFmtId="0" fontId="33" fillId="0" borderId="77" xfId="1" applyFont="1" applyBorder="1" applyAlignment="1">
      <alignment horizontal="center" vertical="center"/>
    </xf>
    <xf numFmtId="0" fontId="34" fillId="0" borderId="76" xfId="1" applyFont="1" applyBorder="1" applyAlignment="1">
      <alignment horizontal="center" vertical="center"/>
    </xf>
    <xf numFmtId="0" fontId="16" fillId="0" borderId="0" xfId="1" applyFont="1" applyFill="1" applyAlignment="1">
      <alignment vertical="top" wrapText="1"/>
    </xf>
    <xf numFmtId="0" fontId="16" fillId="0" borderId="0" xfId="1" applyFont="1" applyFill="1" applyAlignment="1">
      <alignment vertical="top"/>
    </xf>
    <xf numFmtId="0" fontId="16" fillId="0" borderId="0" xfId="1" applyFont="1" applyFill="1" applyAlignment="1">
      <alignment vertical="center"/>
    </xf>
    <xf numFmtId="200" fontId="16" fillId="0" borderId="0" xfId="1" applyNumberFormat="1" applyFont="1" applyFill="1" applyAlignment="1">
      <alignment vertical="center" wrapText="1"/>
    </xf>
    <xf numFmtId="0" fontId="16" fillId="0" borderId="0" xfId="0" applyFont="1" applyFill="1" applyAlignment="1"/>
    <xf numFmtId="49" fontId="9" fillId="0" borderId="0" xfId="1" applyNumberFormat="1" applyFont="1" applyFill="1" applyAlignment="1">
      <alignment horizontal="center" vertical="center"/>
    </xf>
    <xf numFmtId="200" fontId="35" fillId="0" borderId="0" xfId="1" applyNumberFormat="1" applyFont="1" applyFill="1" applyAlignment="1">
      <alignment vertical="center" wrapText="1"/>
    </xf>
    <xf numFmtId="0" fontId="35" fillId="0" borderId="0" xfId="0" applyFont="1" applyFill="1" applyAlignment="1"/>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5" fillId="2" borderId="9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5" xfId="0" applyFont="1" applyFill="1" applyBorder="1" applyAlignment="1">
      <alignment horizontal="center" vertical="center" shrinkToFit="1"/>
    </xf>
    <xf numFmtId="0" fontId="24" fillId="0" borderId="0" xfId="0" applyFont="1" applyBorder="1" applyAlignment="1">
      <alignment vertical="center" wrapText="1"/>
    </xf>
    <xf numFmtId="0" fontId="36" fillId="0" borderId="0" xfId="0" applyFont="1" applyBorder="1" applyAlignment="1">
      <alignment wrapText="1"/>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4" fillId="2" borderId="98" xfId="0" applyFont="1" applyFill="1" applyBorder="1" applyAlignment="1">
      <alignment horizontal="center" vertical="center"/>
    </xf>
    <xf numFmtId="0" fontId="24" fillId="0" borderId="0" xfId="0" applyFont="1" applyAlignment="1">
      <alignment vertical="center" wrapText="1"/>
    </xf>
    <xf numFmtId="0" fontId="36"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28" fillId="0" borderId="50" xfId="0" applyFont="1" applyFill="1" applyBorder="1" applyAlignment="1">
      <alignment vertical="center" shrinkToFit="1"/>
    </xf>
    <xf numFmtId="0" fontId="28" fillId="0" borderId="99" xfId="0" applyFont="1" applyFill="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28" fillId="0" borderId="44" xfId="0" applyFont="1" applyFill="1" applyBorder="1" applyAlignment="1">
      <alignment vertical="center" shrinkToFit="1"/>
    </xf>
    <xf numFmtId="0" fontId="28" fillId="0" borderId="101" xfId="0" applyFont="1" applyFill="1" applyBorder="1" applyAlignment="1">
      <alignment vertical="center" shrinkToFit="1"/>
    </xf>
    <xf numFmtId="0" fontId="0" fillId="0" borderId="101" xfId="0" applyBorder="1" applyAlignment="1">
      <alignment vertical="center" shrinkToFit="1"/>
    </xf>
    <xf numFmtId="0" fontId="0" fillId="0" borderId="71" xfId="0" applyBorder="1" applyAlignment="1">
      <alignment vertical="center" shrinkToFit="1"/>
    </xf>
    <xf numFmtId="0" fontId="12" fillId="0" borderId="0" xfId="0" applyFont="1" applyAlignment="1">
      <alignment vertical="center" shrinkToFit="1"/>
    </xf>
    <xf numFmtId="0" fontId="0" fillId="0" borderId="0" xfId="0" applyFont="1" applyAlignment="1">
      <alignment vertical="center" shrinkToFit="1"/>
    </xf>
    <xf numFmtId="0" fontId="15" fillId="2" borderId="58"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cellXfs>
  <cellStyles count="2">
    <cellStyle name="土工表"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
  <sheetViews>
    <sheetView showGridLines="0" tabSelected="1" view="pageBreakPreview" zoomScaleNormal="100" zoomScaleSheetLayoutView="100" workbookViewId="0">
      <selection activeCell="J6" sqref="J6"/>
    </sheetView>
  </sheetViews>
  <sheetFormatPr defaultRowHeight="12" x14ac:dyDescent="0.15"/>
  <cols>
    <col min="1" max="1" width="8.7265625" style="301"/>
    <col min="2" max="16384" width="8.7265625" style="294"/>
  </cols>
  <sheetData>
    <row r="1" spans="1:10" ht="119.25" customHeight="1" x14ac:dyDescent="0.15">
      <c r="A1" s="291"/>
      <c r="B1" s="292"/>
      <c r="C1" s="292"/>
      <c r="D1" s="292"/>
      <c r="E1" s="302"/>
      <c r="F1" s="302"/>
      <c r="G1" s="292"/>
      <c r="H1" s="292"/>
      <c r="I1" s="292"/>
      <c r="J1" s="293"/>
    </row>
    <row r="2" spans="1:10" ht="24" x14ac:dyDescent="0.15">
      <c r="A2" s="309" t="s">
        <v>574</v>
      </c>
      <c r="B2" s="310"/>
      <c r="C2" s="310"/>
      <c r="D2" s="310"/>
      <c r="E2" s="310"/>
      <c r="F2" s="310"/>
      <c r="G2" s="310"/>
      <c r="H2" s="310"/>
      <c r="I2" s="310"/>
      <c r="J2" s="311"/>
    </row>
    <row r="3" spans="1:10" ht="24" x14ac:dyDescent="0.15">
      <c r="A3" s="309"/>
      <c r="B3" s="310"/>
      <c r="C3" s="310"/>
      <c r="D3" s="310"/>
      <c r="E3" s="310"/>
      <c r="F3" s="310"/>
      <c r="G3" s="310"/>
      <c r="H3" s="310"/>
      <c r="I3" s="310"/>
      <c r="J3" s="311"/>
    </row>
    <row r="4" spans="1:10" ht="15" customHeight="1" x14ac:dyDescent="0.15">
      <c r="A4" s="295"/>
      <c r="B4" s="296"/>
      <c r="C4" s="296"/>
      <c r="D4" s="296"/>
      <c r="E4" s="296"/>
      <c r="F4" s="296"/>
      <c r="G4" s="296"/>
      <c r="H4" s="296"/>
      <c r="I4" s="296"/>
      <c r="J4" s="297"/>
    </row>
    <row r="5" spans="1:10" ht="32.25" x14ac:dyDescent="0.15">
      <c r="A5" s="306" t="s">
        <v>335</v>
      </c>
      <c r="B5" s="307"/>
      <c r="C5" s="307"/>
      <c r="D5" s="307"/>
      <c r="E5" s="307"/>
      <c r="F5" s="307"/>
      <c r="G5" s="307"/>
      <c r="H5" s="307"/>
      <c r="I5" s="307"/>
      <c r="J5" s="308"/>
    </row>
    <row r="6" spans="1:10" ht="132" customHeight="1" x14ac:dyDescent="0.15">
      <c r="A6" s="295"/>
      <c r="B6" s="296"/>
      <c r="C6" s="296"/>
      <c r="D6" s="296"/>
      <c r="E6" s="296"/>
      <c r="F6" s="296"/>
      <c r="G6" s="296"/>
      <c r="H6" s="296"/>
      <c r="I6" s="296"/>
      <c r="J6" s="297"/>
    </row>
    <row r="7" spans="1:10" ht="35.25" customHeight="1" x14ac:dyDescent="0.15">
      <c r="A7" s="303" t="s">
        <v>573</v>
      </c>
      <c r="B7" s="304"/>
      <c r="C7" s="304"/>
      <c r="D7" s="304"/>
      <c r="E7" s="304"/>
      <c r="F7" s="304"/>
      <c r="G7" s="304"/>
      <c r="H7" s="304"/>
      <c r="I7" s="304"/>
      <c r="J7" s="305"/>
    </row>
    <row r="8" spans="1:10" ht="25.5" x14ac:dyDescent="0.15">
      <c r="A8" s="312"/>
      <c r="B8" s="304"/>
      <c r="C8" s="304"/>
      <c r="D8" s="304"/>
      <c r="E8" s="304"/>
      <c r="F8" s="304"/>
      <c r="G8" s="304"/>
      <c r="H8" s="304"/>
      <c r="I8" s="304"/>
      <c r="J8" s="305"/>
    </row>
    <row r="9" spans="1:10" ht="25.5" x14ac:dyDescent="0.15">
      <c r="A9" s="303" t="s">
        <v>334</v>
      </c>
      <c r="B9" s="304"/>
      <c r="C9" s="304"/>
      <c r="D9" s="304"/>
      <c r="E9" s="304"/>
      <c r="F9" s="304"/>
      <c r="G9" s="304"/>
      <c r="H9" s="304"/>
      <c r="I9" s="304"/>
      <c r="J9" s="305"/>
    </row>
    <row r="10" spans="1:10" ht="64.5" customHeight="1" thickBot="1" x14ac:dyDescent="0.2">
      <c r="A10" s="298"/>
      <c r="B10" s="299"/>
      <c r="C10" s="299"/>
      <c r="D10" s="299"/>
      <c r="E10" s="299"/>
      <c r="F10" s="299"/>
      <c r="G10" s="299"/>
      <c r="H10" s="299"/>
      <c r="I10" s="299"/>
      <c r="J10" s="300"/>
    </row>
  </sheetData>
  <mergeCells count="7">
    <mergeCell ref="E1:F1"/>
    <mergeCell ref="A7:J7"/>
    <mergeCell ref="A9:J9"/>
    <mergeCell ref="A5:J5"/>
    <mergeCell ref="A2:J2"/>
    <mergeCell ref="A3:J3"/>
    <mergeCell ref="A8:J8"/>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121</v>
      </c>
      <c r="C7" s="227" t="s">
        <v>122</v>
      </c>
      <c r="D7" s="139">
        <v>5.2999999999999999E-2</v>
      </c>
      <c r="E7" s="141">
        <v>0.86899999999999999</v>
      </c>
      <c r="F7" s="141">
        <v>0.58799999999999997</v>
      </c>
      <c r="G7" s="141"/>
      <c r="H7" s="141"/>
      <c r="I7" s="196">
        <v>0.33400000000000002</v>
      </c>
      <c r="J7" s="197"/>
      <c r="K7" s="135" t="s">
        <v>102</v>
      </c>
      <c r="L7" s="144">
        <f t="shared" ref="L7:L20" si="0">ROUNDDOWN(D7*$J7,3)</f>
        <v>0</v>
      </c>
      <c r="M7" s="145">
        <f t="shared" ref="M7:M20" si="1">ROUNDDOWN(E7*$J7,3)</f>
        <v>0</v>
      </c>
      <c r="N7" s="145">
        <f t="shared" ref="N7:N20" si="2">ROUNDDOWN(F7*$J7,3)</f>
        <v>0</v>
      </c>
      <c r="O7" s="145">
        <f t="shared" ref="O7:O20" si="3">ROUNDDOWN(G7*$J7,3)</f>
        <v>0</v>
      </c>
      <c r="P7" s="145">
        <f t="shared" ref="P7:P20" si="4">ROUNDDOWN(H7*$J7,3)</f>
        <v>0</v>
      </c>
      <c r="Q7" s="146">
        <f t="shared" ref="Q7:Q20" si="5">ROUNDDOWN(I7*$J7,3)</f>
        <v>0</v>
      </c>
    </row>
    <row r="8" spans="1:17" ht="21" x14ac:dyDescent="0.15">
      <c r="A8" s="3" t="s">
        <v>26</v>
      </c>
      <c r="B8" s="47" t="s">
        <v>121</v>
      </c>
      <c r="C8" s="228" t="s">
        <v>123</v>
      </c>
      <c r="D8" s="150">
        <v>5.2999999999999999E-2</v>
      </c>
      <c r="E8" s="83">
        <v>1.0289999999999999</v>
      </c>
      <c r="F8" s="83">
        <v>0.69799999999999995</v>
      </c>
      <c r="G8" s="83"/>
      <c r="H8" s="83"/>
      <c r="I8" s="151">
        <v>0.38300000000000001</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121</v>
      </c>
      <c r="C9" s="228" t="s">
        <v>124</v>
      </c>
      <c r="D9" s="150">
        <v>5.2999999999999999E-2</v>
      </c>
      <c r="E9" s="83">
        <v>2.948</v>
      </c>
      <c r="F9" s="83"/>
      <c r="G9" s="83"/>
      <c r="H9" s="83">
        <v>2.569</v>
      </c>
      <c r="I9" s="151">
        <v>0.432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121</v>
      </c>
      <c r="C10" s="228" t="s">
        <v>125</v>
      </c>
      <c r="D10" s="150">
        <v>5.2999999999999999E-2</v>
      </c>
      <c r="E10" s="83">
        <v>0.86899999999999999</v>
      </c>
      <c r="F10" s="83">
        <v>0.58799999999999997</v>
      </c>
      <c r="G10" s="83"/>
      <c r="H10" s="83"/>
      <c r="I10" s="151">
        <v>0.33400000000000002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121</v>
      </c>
      <c r="C11" s="228" t="s">
        <v>126</v>
      </c>
      <c r="D11" s="150">
        <v>5.2999999999999999E-2</v>
      </c>
      <c r="E11" s="83">
        <v>1.0289999999999999</v>
      </c>
      <c r="F11" s="83">
        <v>0.69799999999999995</v>
      </c>
      <c r="G11" s="83"/>
      <c r="H11" s="83"/>
      <c r="I11" s="151">
        <v>0.38300000000000001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121</v>
      </c>
      <c r="C12" s="228" t="s">
        <v>127</v>
      </c>
      <c r="D12" s="150">
        <v>5.2999999999999999E-2</v>
      </c>
      <c r="E12" s="83">
        <v>2.948</v>
      </c>
      <c r="F12" s="83"/>
      <c r="G12" s="83"/>
      <c r="H12" s="83">
        <v>2.569</v>
      </c>
      <c r="I12" s="151">
        <v>0.432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121</v>
      </c>
      <c r="C13" s="228" t="s">
        <v>128</v>
      </c>
      <c r="D13" s="150">
        <v>7.6999999999999999E-2</v>
      </c>
      <c r="E13" s="83">
        <v>1.141</v>
      </c>
      <c r="F13" s="83">
        <v>0.70599999999999996</v>
      </c>
      <c r="G13" s="83"/>
      <c r="H13" s="83"/>
      <c r="I13" s="151">
        <v>0.51200000000000001</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121</v>
      </c>
      <c r="C14" s="228" t="s">
        <v>129</v>
      </c>
      <c r="D14" s="150">
        <v>7.6999999999999999E-2</v>
      </c>
      <c r="E14" s="83">
        <v>3.0009999999999999</v>
      </c>
      <c r="F14" s="83"/>
      <c r="G14" s="83"/>
      <c r="H14" s="83">
        <v>2.4630000000000001</v>
      </c>
      <c r="I14" s="151">
        <v>0.61599999999999999</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121</v>
      </c>
      <c r="C15" s="228" t="s">
        <v>130</v>
      </c>
      <c r="D15" s="150">
        <v>7.6999999999999999E-2</v>
      </c>
      <c r="E15" s="83">
        <v>4.0599999999999996</v>
      </c>
      <c r="F15" s="83"/>
      <c r="G15" s="83"/>
      <c r="H15" s="83">
        <v>3.4180000000000001</v>
      </c>
      <c r="I15" s="151">
        <v>0.71899999999999997</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121</v>
      </c>
      <c r="C16" s="228" t="s">
        <v>131</v>
      </c>
      <c r="D16" s="150">
        <v>7.6999999999999999E-2</v>
      </c>
      <c r="E16" s="83">
        <v>5.31</v>
      </c>
      <c r="F16" s="83"/>
      <c r="G16" s="83"/>
      <c r="H16" s="83">
        <v>4.5650000000000004</v>
      </c>
      <c r="I16" s="151">
        <v>0.82299999999999995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121</v>
      </c>
      <c r="C17" s="228" t="s">
        <v>132</v>
      </c>
      <c r="D17" s="150">
        <v>7.6999999999999999E-2</v>
      </c>
      <c r="E17" s="83">
        <v>1.141</v>
      </c>
      <c r="F17" s="83">
        <v>0.70599999999999996</v>
      </c>
      <c r="G17" s="83"/>
      <c r="H17" s="83"/>
      <c r="I17" s="151">
        <v>0.51200000000000001</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47" t="s">
        <v>121</v>
      </c>
      <c r="C18" s="228" t="s">
        <v>133</v>
      </c>
      <c r="D18" s="150">
        <v>7.6999999999999999E-2</v>
      </c>
      <c r="E18" s="83">
        <v>3.0009999999999999</v>
      </c>
      <c r="F18" s="83"/>
      <c r="G18" s="83"/>
      <c r="H18" s="83">
        <v>2.4630000000000001</v>
      </c>
      <c r="I18" s="151">
        <v>0.61599999999999999</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26</v>
      </c>
      <c r="B19" s="47" t="s">
        <v>121</v>
      </c>
      <c r="C19" s="228" t="s">
        <v>134</v>
      </c>
      <c r="D19" s="150">
        <v>7.6999999999999999E-2</v>
      </c>
      <c r="E19" s="83">
        <v>4.0599999999999996</v>
      </c>
      <c r="F19" s="83"/>
      <c r="G19" s="83"/>
      <c r="H19" s="83">
        <v>3.4180000000000001</v>
      </c>
      <c r="I19" s="151">
        <v>0.71899999999999997</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26</v>
      </c>
      <c r="B20" s="47" t="s">
        <v>121</v>
      </c>
      <c r="C20" s="228" t="s">
        <v>135</v>
      </c>
      <c r="D20" s="150">
        <v>7.6999999999999999E-2</v>
      </c>
      <c r="E20" s="83">
        <v>5.31</v>
      </c>
      <c r="F20" s="83"/>
      <c r="G20" s="83"/>
      <c r="H20" s="83">
        <v>4.5650000000000004</v>
      </c>
      <c r="I20" s="151">
        <v>0.82299999999999995</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ref="L21:Q25" si="6">ROUNDDOWN(D21*$J21,3)</f>
        <v>0</v>
      </c>
      <c r="M21" s="154">
        <f t="shared" si="6"/>
        <v>0</v>
      </c>
      <c r="N21" s="154">
        <f t="shared" si="6"/>
        <v>0</v>
      </c>
      <c r="O21" s="154">
        <f t="shared" si="6"/>
        <v>0</v>
      </c>
      <c r="P21" s="154">
        <f t="shared" si="6"/>
        <v>0</v>
      </c>
      <c r="Q21" s="155">
        <f t="shared" si="6"/>
        <v>0</v>
      </c>
    </row>
    <row r="22" spans="1:17" ht="21" x14ac:dyDescent="0.15">
      <c r="A22" s="3" t="s">
        <v>26</v>
      </c>
      <c r="B22" s="156"/>
      <c r="C22" s="157"/>
      <c r="D22" s="158"/>
      <c r="E22" s="159"/>
      <c r="F22" s="159"/>
      <c r="G22" s="159"/>
      <c r="H22" s="159"/>
      <c r="I22" s="160"/>
      <c r="J22" s="156"/>
      <c r="K22" s="157"/>
      <c r="L22" s="153">
        <f t="shared" si="6"/>
        <v>0</v>
      </c>
      <c r="M22" s="154">
        <f t="shared" si="6"/>
        <v>0</v>
      </c>
      <c r="N22" s="154">
        <f t="shared" si="6"/>
        <v>0</v>
      </c>
      <c r="O22" s="154">
        <f t="shared" si="6"/>
        <v>0</v>
      </c>
      <c r="P22" s="154">
        <f t="shared" si="6"/>
        <v>0</v>
      </c>
      <c r="Q22" s="155">
        <f t="shared" si="6"/>
        <v>0</v>
      </c>
    </row>
    <row r="23" spans="1:17" ht="21" x14ac:dyDescent="0.15">
      <c r="A23" s="3" t="s">
        <v>26</v>
      </c>
      <c r="B23" s="156"/>
      <c r="C23" s="157"/>
      <c r="D23" s="158"/>
      <c r="E23" s="159"/>
      <c r="F23" s="159"/>
      <c r="G23" s="159"/>
      <c r="H23" s="159"/>
      <c r="I23" s="160"/>
      <c r="J23" s="156"/>
      <c r="K23" s="157"/>
      <c r="L23" s="153">
        <f t="shared" si="6"/>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si="6"/>
        <v>0</v>
      </c>
      <c r="M24" s="154">
        <f t="shared" si="6"/>
        <v>0</v>
      </c>
      <c r="N24" s="154">
        <f t="shared" si="6"/>
        <v>0</v>
      </c>
      <c r="O24" s="154">
        <f t="shared" si="6"/>
        <v>0</v>
      </c>
      <c r="P24" s="154">
        <f t="shared" si="6"/>
        <v>0</v>
      </c>
      <c r="Q24" s="155">
        <f t="shared" si="6"/>
        <v>0</v>
      </c>
    </row>
    <row r="25" spans="1:17" ht="21.75" thickBot="1" x14ac:dyDescent="0.2">
      <c r="A25" s="3" t="s">
        <v>26</v>
      </c>
      <c r="B25" s="161"/>
      <c r="C25" s="162"/>
      <c r="D25" s="164"/>
      <c r="E25" s="165"/>
      <c r="F25" s="165"/>
      <c r="G25" s="165"/>
      <c r="H25" s="165"/>
      <c r="I25" s="166"/>
      <c r="J25" s="161"/>
      <c r="K25" s="162"/>
      <c r="L25" s="190">
        <f t="shared" si="6"/>
        <v>0</v>
      </c>
      <c r="M25" s="191">
        <f t="shared" si="6"/>
        <v>0</v>
      </c>
      <c r="N25" s="191">
        <f t="shared" si="6"/>
        <v>0</v>
      </c>
      <c r="O25" s="191">
        <f t="shared" si="6"/>
        <v>0</v>
      </c>
      <c r="P25" s="191">
        <f t="shared" si="6"/>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7" width="6.36328125" style="2" bestFit="1" customWidth="1"/>
    <col min="18" max="16384" width="8.7265625" style="2"/>
  </cols>
  <sheetData>
    <row r="1" spans="1:17" s="71" customFormat="1" ht="12" customHeight="1" x14ac:dyDescent="0.15">
      <c r="B1" s="72" t="s">
        <v>371</v>
      </c>
      <c r="C1" s="73"/>
      <c r="D1" s="74"/>
      <c r="E1" s="74"/>
      <c r="F1" s="74"/>
      <c r="G1" s="74"/>
      <c r="H1" s="74"/>
      <c r="I1" s="74"/>
      <c r="J1" s="74"/>
      <c r="K1" s="75"/>
      <c r="L1" s="74"/>
      <c r="M1" s="74"/>
      <c r="N1" s="74"/>
      <c r="O1" s="74"/>
      <c r="P1" s="74"/>
      <c r="Q1" s="74"/>
    </row>
    <row r="2" spans="1:17" s="76" customFormat="1" ht="12" customHeight="1" x14ac:dyDescent="0.15">
      <c r="B2" s="77" t="s">
        <v>372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373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385</v>
      </c>
      <c r="C7" s="227" t="s">
        <v>387</v>
      </c>
      <c r="D7" s="139"/>
      <c r="E7" s="141">
        <v>2.9159999999999999</v>
      </c>
      <c r="F7" s="141"/>
      <c r="G7" s="141"/>
      <c r="H7" s="141">
        <v>2.1970000000000001</v>
      </c>
      <c r="I7" s="196">
        <v>0.71899999999999997</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78</v>
      </c>
      <c r="B8" s="47" t="s">
        <v>386</v>
      </c>
      <c r="C8" s="228" t="s">
        <v>389</v>
      </c>
      <c r="D8" s="150"/>
      <c r="E8" s="83">
        <v>3.6459999999999999</v>
      </c>
      <c r="F8" s="83"/>
      <c r="G8" s="83"/>
      <c r="H8" s="83">
        <v>2.8780000000000001</v>
      </c>
      <c r="I8" s="151">
        <v>0.76800000000000002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78</v>
      </c>
      <c r="B9" s="47" t="s">
        <v>386</v>
      </c>
      <c r="C9" s="228" t="s">
        <v>390</v>
      </c>
      <c r="D9" s="150"/>
      <c r="E9" s="83">
        <v>4.4779999999999998</v>
      </c>
      <c r="F9" s="83"/>
      <c r="G9" s="83"/>
      <c r="H9" s="83">
        <v>3.661</v>
      </c>
      <c r="I9" s="151">
        <v>0.81699999999999995</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78</v>
      </c>
      <c r="B10" s="47" t="s">
        <v>386</v>
      </c>
      <c r="C10" s="228" t="s">
        <v>391</v>
      </c>
      <c r="D10" s="150"/>
      <c r="E10" s="83">
        <v>2.9159999999999999</v>
      </c>
      <c r="F10" s="83"/>
      <c r="G10" s="83"/>
      <c r="H10" s="83">
        <v>2.1970000000000001</v>
      </c>
      <c r="I10" s="151">
        <v>0.71899999999999997</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78</v>
      </c>
      <c r="B11" s="47" t="s">
        <v>386</v>
      </c>
      <c r="C11" s="228" t="s">
        <v>392</v>
      </c>
      <c r="D11" s="150"/>
      <c r="E11" s="83">
        <v>3.6459999999999999</v>
      </c>
      <c r="F11" s="83"/>
      <c r="G11" s="83"/>
      <c r="H11" s="83">
        <v>2.8780000000000001</v>
      </c>
      <c r="I11" s="151">
        <v>0.76800000000000002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78</v>
      </c>
      <c r="B12" s="47" t="s">
        <v>386</v>
      </c>
      <c r="C12" s="228" t="s">
        <v>393</v>
      </c>
      <c r="D12" s="150"/>
      <c r="E12" s="83">
        <v>4.4779999999999998</v>
      </c>
      <c r="F12" s="83"/>
      <c r="G12" s="83"/>
      <c r="H12" s="83">
        <v>3.661</v>
      </c>
      <c r="I12" s="151">
        <v>0.81699999999999995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78</v>
      </c>
      <c r="B13" s="47" t="s">
        <v>386</v>
      </c>
      <c r="C13" s="228" t="s">
        <v>394</v>
      </c>
      <c r="D13" s="150"/>
      <c r="E13" s="83">
        <v>3.4820000000000002</v>
      </c>
      <c r="F13" s="83"/>
      <c r="G13" s="83"/>
      <c r="H13" s="83">
        <v>2.48</v>
      </c>
      <c r="I13" s="151">
        <v>1.002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78</v>
      </c>
      <c r="B14" s="47" t="s">
        <v>386</v>
      </c>
      <c r="C14" s="228" t="s">
        <v>395</v>
      </c>
      <c r="D14" s="150"/>
      <c r="E14" s="83">
        <v>4.6159999999999997</v>
      </c>
      <c r="F14" s="83"/>
      <c r="G14" s="83"/>
      <c r="H14" s="83">
        <v>3.51</v>
      </c>
      <c r="I14" s="151">
        <v>1.105</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78</v>
      </c>
      <c r="B15" s="47" t="s">
        <v>386</v>
      </c>
      <c r="C15" s="228" t="s">
        <v>396</v>
      </c>
      <c r="D15" s="150"/>
      <c r="E15" s="83">
        <v>5.9470000000000001</v>
      </c>
      <c r="F15" s="83"/>
      <c r="G15" s="83"/>
      <c r="H15" s="83">
        <v>4.7380000000000004</v>
      </c>
      <c r="I15" s="151">
        <v>1.2090000000000001</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78</v>
      </c>
      <c r="B16" s="47" t="s">
        <v>386</v>
      </c>
      <c r="C16" s="228" t="s">
        <v>397</v>
      </c>
      <c r="D16" s="150"/>
      <c r="E16" s="83">
        <v>7.4939999999999998</v>
      </c>
      <c r="F16" s="83"/>
      <c r="G16" s="83"/>
      <c r="H16" s="83">
        <v>6.181</v>
      </c>
      <c r="I16" s="151">
        <v>1.3129999999999999</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78</v>
      </c>
      <c r="B17" s="47" t="s">
        <v>386</v>
      </c>
      <c r="C17" s="228" t="s">
        <v>398</v>
      </c>
      <c r="D17" s="150"/>
      <c r="E17" s="83">
        <v>3.4820000000000002</v>
      </c>
      <c r="F17" s="83"/>
      <c r="G17" s="83"/>
      <c r="H17" s="83">
        <v>2.48</v>
      </c>
      <c r="I17" s="151">
        <v>1.002</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78</v>
      </c>
      <c r="B18" s="47" t="s">
        <v>386</v>
      </c>
      <c r="C18" s="228" t="s">
        <v>399</v>
      </c>
      <c r="D18" s="150"/>
      <c r="E18" s="83">
        <v>4.6159999999999997</v>
      </c>
      <c r="F18" s="83"/>
      <c r="G18" s="83"/>
      <c r="H18" s="83">
        <v>3.51</v>
      </c>
      <c r="I18" s="151">
        <v>1.105</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78</v>
      </c>
      <c r="B19" s="47" t="s">
        <v>386</v>
      </c>
      <c r="C19" s="228" t="s">
        <v>400</v>
      </c>
      <c r="D19" s="150"/>
      <c r="E19" s="83">
        <v>5.9470000000000001</v>
      </c>
      <c r="F19" s="83"/>
      <c r="G19" s="83"/>
      <c r="H19" s="83">
        <v>4.7380000000000004</v>
      </c>
      <c r="I19" s="151">
        <v>1.2090000000000001</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78</v>
      </c>
      <c r="B20" s="47" t="s">
        <v>386</v>
      </c>
      <c r="C20" s="228" t="s">
        <v>401</v>
      </c>
      <c r="D20" s="150"/>
      <c r="E20" s="83">
        <v>7.4939999999999998</v>
      </c>
      <c r="F20" s="83"/>
      <c r="G20" s="83"/>
      <c r="H20" s="83">
        <v>6.181</v>
      </c>
      <c r="I20" s="151">
        <v>1.3129999999999999</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78</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78</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78</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78</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78</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78</v>
      </c>
      <c r="B26" s="357" t="s">
        <v>374</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136</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388</v>
      </c>
      <c r="C7" s="135" t="s">
        <v>137</v>
      </c>
      <c r="D7" s="139">
        <v>5.3999999999999999E-2</v>
      </c>
      <c r="E7" s="109">
        <v>2.8969999999999998</v>
      </c>
      <c r="F7" s="222"/>
      <c r="G7" s="141"/>
      <c r="H7" s="109">
        <v>2.5550000000000002</v>
      </c>
      <c r="I7" s="214">
        <v>0.39500000000000002</v>
      </c>
      <c r="J7" s="197"/>
      <c r="K7" s="135" t="s">
        <v>102</v>
      </c>
      <c r="L7" s="144">
        <f t="shared" ref="L7:L16" si="0">ROUNDDOWN(D7*$J7,3)</f>
        <v>0</v>
      </c>
      <c r="M7" s="145">
        <f t="shared" ref="M7:M16" si="1">ROUNDDOWN(E7*$J7,3)</f>
        <v>0</v>
      </c>
      <c r="N7" s="145">
        <f t="shared" ref="N7:N16" si="2">ROUNDDOWN(F7*$J7,3)</f>
        <v>0</v>
      </c>
      <c r="O7" s="145">
        <f t="shared" ref="O7:O16" si="3">ROUNDDOWN(G7*$J7,3)</f>
        <v>0</v>
      </c>
      <c r="P7" s="145">
        <f t="shared" ref="P7:P16" si="4">ROUNDDOWN(H7*$J7,3)</f>
        <v>0</v>
      </c>
      <c r="Q7" s="146">
        <f t="shared" ref="Q7:Q16" si="5">ROUNDDOWN(I7*$J7,3)</f>
        <v>0</v>
      </c>
    </row>
    <row r="8" spans="1:17" ht="21" x14ac:dyDescent="0.15">
      <c r="A8" s="3" t="s">
        <v>26</v>
      </c>
      <c r="B8" s="47" t="s">
        <v>388</v>
      </c>
      <c r="C8" s="56" t="s">
        <v>138</v>
      </c>
      <c r="D8" s="150">
        <v>5.3999999999999999E-2</v>
      </c>
      <c r="E8" s="83">
        <v>2.8969999999999998</v>
      </c>
      <c r="F8" s="83"/>
      <c r="G8" s="83"/>
      <c r="H8" s="83">
        <v>2.5550000000000002</v>
      </c>
      <c r="I8" s="214">
        <v>0.39500000000000002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388</v>
      </c>
      <c r="C9" s="56" t="s">
        <v>139</v>
      </c>
      <c r="D9" s="223">
        <v>5.3999999999999999E-2</v>
      </c>
      <c r="E9" s="140">
        <v>2.8969999999999998</v>
      </c>
      <c r="F9" s="83"/>
      <c r="G9" s="140"/>
      <c r="H9" s="83">
        <v>2.5550000000000002</v>
      </c>
      <c r="I9" s="214">
        <v>0.39500000000000002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388</v>
      </c>
      <c r="C10" s="56" t="s">
        <v>140</v>
      </c>
      <c r="D10" s="150">
        <v>5.3999999999999999E-2</v>
      </c>
      <c r="E10" s="83">
        <v>2.8969999999999998</v>
      </c>
      <c r="F10" s="83"/>
      <c r="G10" s="83"/>
      <c r="H10" s="83">
        <v>2.5550000000000002</v>
      </c>
      <c r="I10" s="214">
        <v>0.39500000000000002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388</v>
      </c>
      <c r="C11" s="56" t="s">
        <v>141</v>
      </c>
      <c r="D11" s="150">
        <v>6.0999999999999999E-2</v>
      </c>
      <c r="E11" s="83">
        <v>3.0750000000000002</v>
      </c>
      <c r="F11" s="83"/>
      <c r="G11" s="83"/>
      <c r="H11" s="83">
        <v>2.641</v>
      </c>
      <c r="I11" s="214">
        <v>0.495</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388</v>
      </c>
      <c r="C12" s="56" t="s">
        <v>142</v>
      </c>
      <c r="D12" s="150">
        <v>6.0999999999999999E-2</v>
      </c>
      <c r="E12" s="83">
        <v>3.0750000000000002</v>
      </c>
      <c r="F12" s="83"/>
      <c r="G12" s="83"/>
      <c r="H12" s="83">
        <v>2.641</v>
      </c>
      <c r="I12" s="214">
        <v>0.495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388</v>
      </c>
      <c r="C13" s="56" t="s">
        <v>143</v>
      </c>
      <c r="D13" s="150">
        <v>6.0999999999999999E-2</v>
      </c>
      <c r="E13" s="83">
        <v>3.0750000000000002</v>
      </c>
      <c r="F13" s="83"/>
      <c r="G13" s="83"/>
      <c r="H13" s="83">
        <v>2.641</v>
      </c>
      <c r="I13" s="214">
        <v>0.495</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51" t="s">
        <v>388</v>
      </c>
      <c r="C14" s="213" t="s">
        <v>144</v>
      </c>
      <c r="D14" s="224">
        <v>6.0999999999999999E-2</v>
      </c>
      <c r="E14" s="110">
        <v>3.0750000000000002</v>
      </c>
      <c r="F14" s="83"/>
      <c r="G14" s="110"/>
      <c r="H14" s="83">
        <v>2.641</v>
      </c>
      <c r="I14" s="214">
        <v>0.495</v>
      </c>
      <c r="J14" s="215"/>
      <c r="K14" s="213" t="s">
        <v>102</v>
      </c>
      <c r="L14" s="190">
        <f t="shared" si="0"/>
        <v>0</v>
      </c>
      <c r="M14" s="191">
        <f t="shared" si="1"/>
        <v>0</v>
      </c>
      <c r="N14" s="191">
        <f t="shared" si="2"/>
        <v>0</v>
      </c>
      <c r="O14" s="191">
        <f t="shared" si="3"/>
        <v>0</v>
      </c>
      <c r="P14" s="191">
        <f t="shared" si="4"/>
        <v>0</v>
      </c>
      <c r="Q14" s="192">
        <f t="shared" si="5"/>
        <v>0</v>
      </c>
    </row>
    <row r="15" spans="1:17" s="12" customFormat="1" ht="21" customHeight="1" x14ac:dyDescent="0.15">
      <c r="A15" s="55" t="s">
        <v>16</v>
      </c>
      <c r="B15" s="47" t="s">
        <v>145</v>
      </c>
      <c r="C15" s="56" t="s">
        <v>146</v>
      </c>
      <c r="D15" s="150">
        <v>3.3000000000000002E-2</v>
      </c>
      <c r="E15" s="110">
        <v>2.7389999999999999</v>
      </c>
      <c r="F15" s="110"/>
      <c r="G15" s="110"/>
      <c r="H15" s="110">
        <v>2.379</v>
      </c>
      <c r="I15" s="110">
        <v>0.39200000000000002</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16</v>
      </c>
      <c r="B16" s="47" t="s">
        <v>145</v>
      </c>
      <c r="C16" s="56" t="s">
        <v>147</v>
      </c>
      <c r="D16" s="150">
        <v>3.7999999999999999E-2</v>
      </c>
      <c r="E16" s="83">
        <v>3.1459999999999999</v>
      </c>
      <c r="F16" s="83"/>
      <c r="G16" s="83"/>
      <c r="H16" s="83">
        <v>2.6989999999999998</v>
      </c>
      <c r="I16" s="214">
        <v>0.48499999999999999</v>
      </c>
      <c r="J16" s="156"/>
      <c r="K16" s="213" t="s">
        <v>102</v>
      </c>
      <c r="L16" s="190">
        <f t="shared" si="0"/>
        <v>0</v>
      </c>
      <c r="M16" s="191">
        <f t="shared" si="1"/>
        <v>0</v>
      </c>
      <c r="N16" s="191">
        <f t="shared" si="2"/>
        <v>0</v>
      </c>
      <c r="O16" s="191">
        <f t="shared" si="3"/>
        <v>0</v>
      </c>
      <c r="P16" s="191">
        <f t="shared" si="4"/>
        <v>0</v>
      </c>
      <c r="Q16" s="192">
        <f t="shared" si="5"/>
        <v>0</v>
      </c>
    </row>
    <row r="17" spans="1:17" ht="21" x14ac:dyDescent="0.15">
      <c r="A17" s="3" t="s">
        <v>16</v>
      </c>
      <c r="B17" s="177"/>
      <c r="C17" s="178"/>
      <c r="D17" s="225"/>
      <c r="E17" s="112"/>
      <c r="F17" s="111"/>
      <c r="G17" s="113"/>
      <c r="H17" s="111"/>
      <c r="I17" s="218"/>
      <c r="J17" s="177"/>
      <c r="K17" s="181"/>
      <c r="L17" s="190">
        <f t="shared" ref="L17:L24" si="6">ROUNDDOWN(D17*$J17,3)</f>
        <v>0</v>
      </c>
      <c r="M17" s="191">
        <f t="shared" ref="M17:M24" si="7">ROUNDDOWN(E17*$J17,3)</f>
        <v>0</v>
      </c>
      <c r="N17" s="191">
        <f t="shared" ref="N17:N24" si="8">ROUNDDOWN(F17*$J17,3)</f>
        <v>0</v>
      </c>
      <c r="O17" s="191">
        <f t="shared" ref="O17:O24" si="9">ROUNDDOWN(G17*$J17,3)</f>
        <v>0</v>
      </c>
      <c r="P17" s="191">
        <f t="shared" ref="P17:P24" si="10">ROUNDDOWN(H17*$J17,3)</f>
        <v>0</v>
      </c>
      <c r="Q17" s="192">
        <f t="shared" ref="Q17:Q24" si="11">ROUNDDOWN(I17*$J17,3)</f>
        <v>0</v>
      </c>
    </row>
    <row r="18" spans="1:17" ht="21" x14ac:dyDescent="0.15">
      <c r="A18" s="3" t="s">
        <v>16</v>
      </c>
      <c r="B18" s="177"/>
      <c r="C18" s="178"/>
      <c r="D18" s="225"/>
      <c r="E18" s="112"/>
      <c r="F18" s="159"/>
      <c r="G18" s="113"/>
      <c r="H18" s="111"/>
      <c r="I18" s="218"/>
      <c r="J18" s="177"/>
      <c r="K18" s="181"/>
      <c r="L18" s="190">
        <f t="shared" si="6"/>
        <v>0</v>
      </c>
      <c r="M18" s="191">
        <f t="shared" si="7"/>
        <v>0</v>
      </c>
      <c r="N18" s="191">
        <f t="shared" si="8"/>
        <v>0</v>
      </c>
      <c r="O18" s="191">
        <f t="shared" si="9"/>
        <v>0</v>
      </c>
      <c r="P18" s="191">
        <f t="shared" si="10"/>
        <v>0</v>
      </c>
      <c r="Q18" s="192">
        <f t="shared" si="11"/>
        <v>0</v>
      </c>
    </row>
    <row r="19" spans="1:17" ht="21" x14ac:dyDescent="0.15">
      <c r="A19" s="3" t="s">
        <v>16</v>
      </c>
      <c r="B19" s="177"/>
      <c r="C19" s="178"/>
      <c r="D19" s="225"/>
      <c r="E19" s="112"/>
      <c r="F19" s="111"/>
      <c r="G19" s="113"/>
      <c r="H19" s="111"/>
      <c r="I19" s="218"/>
      <c r="J19" s="177"/>
      <c r="K19" s="181"/>
      <c r="L19" s="190">
        <f t="shared" si="6"/>
        <v>0</v>
      </c>
      <c r="M19" s="191">
        <f t="shared" si="7"/>
        <v>0</v>
      </c>
      <c r="N19" s="191">
        <f t="shared" si="8"/>
        <v>0</v>
      </c>
      <c r="O19" s="191">
        <f t="shared" si="9"/>
        <v>0</v>
      </c>
      <c r="P19" s="191">
        <f t="shared" si="10"/>
        <v>0</v>
      </c>
      <c r="Q19" s="192">
        <f t="shared" si="11"/>
        <v>0</v>
      </c>
    </row>
    <row r="20" spans="1:17" ht="21" x14ac:dyDescent="0.15">
      <c r="A20" s="3" t="s">
        <v>16</v>
      </c>
      <c r="B20" s="177"/>
      <c r="C20" s="178"/>
      <c r="D20" s="225"/>
      <c r="E20" s="112"/>
      <c r="F20" s="159"/>
      <c r="G20" s="113"/>
      <c r="H20" s="111"/>
      <c r="I20" s="218"/>
      <c r="J20" s="177"/>
      <c r="K20" s="181"/>
      <c r="L20" s="190">
        <f t="shared" si="6"/>
        <v>0</v>
      </c>
      <c r="M20" s="191">
        <f t="shared" si="7"/>
        <v>0</v>
      </c>
      <c r="N20" s="191">
        <f t="shared" si="8"/>
        <v>0</v>
      </c>
      <c r="O20" s="191">
        <f t="shared" si="9"/>
        <v>0</v>
      </c>
      <c r="P20" s="191">
        <f t="shared" si="10"/>
        <v>0</v>
      </c>
      <c r="Q20" s="192">
        <f t="shared" si="11"/>
        <v>0</v>
      </c>
    </row>
    <row r="21" spans="1:17" ht="21" x14ac:dyDescent="0.15">
      <c r="A21" s="3" t="s">
        <v>16</v>
      </c>
      <c r="B21" s="177"/>
      <c r="C21" s="178"/>
      <c r="D21" s="225"/>
      <c r="E21" s="112"/>
      <c r="F21" s="111"/>
      <c r="G21" s="113"/>
      <c r="H21" s="111"/>
      <c r="I21" s="218"/>
      <c r="J21" s="177"/>
      <c r="K21" s="181"/>
      <c r="L21" s="190">
        <f t="shared" si="6"/>
        <v>0</v>
      </c>
      <c r="M21" s="191">
        <f t="shared" si="7"/>
        <v>0</v>
      </c>
      <c r="N21" s="191">
        <f t="shared" si="8"/>
        <v>0</v>
      </c>
      <c r="O21" s="191">
        <f t="shared" si="9"/>
        <v>0</v>
      </c>
      <c r="P21" s="191">
        <f t="shared" si="10"/>
        <v>0</v>
      </c>
      <c r="Q21" s="192">
        <f t="shared" si="11"/>
        <v>0</v>
      </c>
    </row>
    <row r="22" spans="1:17" ht="21" x14ac:dyDescent="0.15">
      <c r="A22" s="3" t="s">
        <v>16</v>
      </c>
      <c r="B22" s="177"/>
      <c r="C22" s="178"/>
      <c r="D22" s="225"/>
      <c r="E22" s="112"/>
      <c r="F22" s="159"/>
      <c r="G22" s="113"/>
      <c r="H22" s="111"/>
      <c r="I22" s="218"/>
      <c r="J22" s="177"/>
      <c r="K22" s="181"/>
      <c r="L22" s="190">
        <f t="shared" si="6"/>
        <v>0</v>
      </c>
      <c r="M22" s="191">
        <f t="shared" si="7"/>
        <v>0</v>
      </c>
      <c r="N22" s="191">
        <f t="shared" si="8"/>
        <v>0</v>
      </c>
      <c r="O22" s="191">
        <f t="shared" si="9"/>
        <v>0</v>
      </c>
      <c r="P22" s="191">
        <f t="shared" si="10"/>
        <v>0</v>
      </c>
      <c r="Q22" s="192">
        <f t="shared" si="11"/>
        <v>0</v>
      </c>
    </row>
    <row r="23" spans="1:17" ht="21" x14ac:dyDescent="0.15">
      <c r="A23" s="3" t="s">
        <v>26</v>
      </c>
      <c r="B23" s="177"/>
      <c r="C23" s="178"/>
      <c r="D23" s="226"/>
      <c r="E23" s="112"/>
      <c r="F23" s="112"/>
      <c r="G23" s="112"/>
      <c r="H23" s="112"/>
      <c r="I23" s="112"/>
      <c r="J23" s="177"/>
      <c r="K23" s="181"/>
      <c r="L23" s="190">
        <f t="shared" si="6"/>
        <v>0</v>
      </c>
      <c r="M23" s="191">
        <f t="shared" si="7"/>
        <v>0</v>
      </c>
      <c r="N23" s="191">
        <f t="shared" si="8"/>
        <v>0</v>
      </c>
      <c r="O23" s="191">
        <f t="shared" si="9"/>
        <v>0</v>
      </c>
      <c r="P23" s="191">
        <f t="shared" si="10"/>
        <v>0</v>
      </c>
      <c r="Q23" s="192">
        <f t="shared" si="11"/>
        <v>0</v>
      </c>
    </row>
    <row r="24" spans="1:17" ht="21" x14ac:dyDescent="0.15">
      <c r="A24" s="3" t="s">
        <v>26</v>
      </c>
      <c r="B24" s="177"/>
      <c r="C24" s="178"/>
      <c r="D24" s="158"/>
      <c r="E24" s="111"/>
      <c r="F24" s="111"/>
      <c r="G24" s="159"/>
      <c r="H24" s="111"/>
      <c r="I24" s="218"/>
      <c r="J24" s="177"/>
      <c r="K24" s="181"/>
      <c r="L24" s="190">
        <f t="shared" si="6"/>
        <v>0</v>
      </c>
      <c r="M24" s="191">
        <f t="shared" si="7"/>
        <v>0</v>
      </c>
      <c r="N24" s="191">
        <f t="shared" si="8"/>
        <v>0</v>
      </c>
      <c r="O24" s="191">
        <f t="shared" si="9"/>
        <v>0</v>
      </c>
      <c r="P24" s="191">
        <f t="shared" si="10"/>
        <v>0</v>
      </c>
      <c r="Q24" s="192">
        <f t="shared" si="11"/>
        <v>0</v>
      </c>
    </row>
    <row r="25" spans="1:17" ht="21.75" thickBot="1" x14ac:dyDescent="0.2">
      <c r="A25" s="3" t="s">
        <v>26</v>
      </c>
      <c r="B25" s="215"/>
      <c r="C25" s="186"/>
      <c r="D25" s="183"/>
      <c r="E25" s="113"/>
      <c r="F25" s="113"/>
      <c r="G25" s="113"/>
      <c r="H25" s="113"/>
      <c r="I25" s="184"/>
      <c r="J25" s="215"/>
      <c r="K25" s="181">
        <v>0</v>
      </c>
      <c r="L25" s="190">
        <f t="shared" ref="L25:Q25" si="12">ROUNDDOWN(D25*$J25,3)</f>
        <v>0</v>
      </c>
      <c r="M25" s="191">
        <f t="shared" si="12"/>
        <v>0</v>
      </c>
      <c r="N25" s="191">
        <f t="shared" si="12"/>
        <v>0</v>
      </c>
      <c r="O25" s="191">
        <f t="shared" si="12"/>
        <v>0</v>
      </c>
      <c r="P25" s="191">
        <f t="shared" si="12"/>
        <v>0</v>
      </c>
      <c r="Q25" s="192">
        <f t="shared" si="12"/>
        <v>0</v>
      </c>
    </row>
    <row r="26" spans="1:17" ht="21.75" thickTop="1" x14ac:dyDescent="0.15">
      <c r="A26" s="3" t="s">
        <v>26</v>
      </c>
      <c r="B26" s="357" t="s">
        <v>18</v>
      </c>
      <c r="C26" s="358"/>
      <c r="D26" s="358"/>
      <c r="E26" s="358"/>
      <c r="F26" s="358"/>
      <c r="G26" s="358"/>
      <c r="H26" s="358"/>
      <c r="I26" s="358"/>
      <c r="J26" s="358"/>
      <c r="K26" s="359"/>
      <c r="L26" s="106">
        <f t="shared" ref="L26:Q26" si="13">SUM(L7:L25)</f>
        <v>0</v>
      </c>
      <c r="M26" s="108">
        <f t="shared" si="13"/>
        <v>0</v>
      </c>
      <c r="N26" s="108">
        <f t="shared" si="13"/>
        <v>0</v>
      </c>
      <c r="O26" s="108">
        <f t="shared" si="13"/>
        <v>0</v>
      </c>
      <c r="P26" s="108">
        <f t="shared" si="13"/>
        <v>0</v>
      </c>
      <c r="Q26" s="107">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48" customFormat="1" ht="12" customHeight="1" x14ac:dyDescent="0.15">
      <c r="B3" s="66" t="s">
        <v>527</v>
      </c>
      <c r="C3" s="66"/>
      <c r="D3" s="66"/>
      <c r="E3" s="66"/>
      <c r="F3" s="66"/>
      <c r="G3" s="66"/>
      <c r="H3" s="66"/>
      <c r="I3" s="66"/>
      <c r="J3" s="66"/>
      <c r="K3" s="66"/>
      <c r="L3" s="66"/>
      <c r="M3" s="66"/>
      <c r="N3" s="66"/>
      <c r="O3" s="66"/>
      <c r="P3" s="66"/>
      <c r="Q3" s="66"/>
    </row>
    <row r="4" spans="1:17" s="48" customFormat="1" ht="12" customHeight="1" x14ac:dyDescent="0.15">
      <c r="B4" s="67" t="s">
        <v>563</v>
      </c>
      <c r="C4" s="68"/>
      <c r="D4" s="68"/>
      <c r="E4" s="68"/>
      <c r="F4" s="68"/>
      <c r="G4" s="68"/>
      <c r="H4" s="68"/>
      <c r="I4" s="68"/>
      <c r="J4" s="68"/>
      <c r="K4" s="68"/>
      <c r="L4" s="68"/>
      <c r="M4" s="68"/>
      <c r="N4" s="68"/>
      <c r="O4" s="68"/>
      <c r="P4" s="68"/>
      <c r="Q4" s="68"/>
    </row>
    <row r="5" spans="1:17" ht="12" customHeight="1" x14ac:dyDescent="0.15">
      <c r="A5" s="2" t="s">
        <v>136</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14</v>
      </c>
      <c r="I6" s="8" t="s">
        <v>7</v>
      </c>
      <c r="J6" s="323"/>
      <c r="K6" s="323"/>
      <c r="L6" s="6" t="s">
        <v>10</v>
      </c>
      <c r="M6" s="7" t="s">
        <v>11</v>
      </c>
      <c r="N6" s="7" t="s">
        <v>12</v>
      </c>
      <c r="O6" s="7" t="s">
        <v>13</v>
      </c>
      <c r="P6" s="7" t="s">
        <v>14</v>
      </c>
      <c r="Q6" s="8" t="s">
        <v>7</v>
      </c>
    </row>
    <row r="7" spans="1:17" ht="21.75" thickTop="1" x14ac:dyDescent="0.15">
      <c r="A7" s="3" t="s">
        <v>16</v>
      </c>
      <c r="B7" s="360" t="s">
        <v>534</v>
      </c>
      <c r="C7" s="361"/>
      <c r="D7" s="362"/>
      <c r="E7" s="362"/>
      <c r="F7" s="362"/>
      <c r="G7" s="362"/>
      <c r="H7" s="362"/>
      <c r="I7" s="362"/>
      <c r="J7" s="362"/>
      <c r="K7" s="362"/>
      <c r="L7" s="362"/>
      <c r="M7" s="362"/>
      <c r="N7" s="362"/>
      <c r="O7" s="362"/>
      <c r="P7" s="362"/>
      <c r="Q7" s="363"/>
    </row>
    <row r="8" spans="1:17" ht="21" x14ac:dyDescent="0.15">
      <c r="A8" s="3" t="s">
        <v>16</v>
      </c>
      <c r="B8" s="47" t="s">
        <v>493</v>
      </c>
      <c r="C8" s="56" t="s">
        <v>137</v>
      </c>
      <c r="D8" s="83"/>
      <c r="E8" s="83"/>
      <c r="F8" s="83"/>
      <c r="G8" s="83"/>
      <c r="H8" s="83">
        <f>-I8:I8</f>
        <v>-9.5000000000000001E-2</v>
      </c>
      <c r="I8" s="214">
        <v>9.5000000000000001E-2</v>
      </c>
      <c r="J8" s="156"/>
      <c r="K8" s="220" t="s">
        <v>102</v>
      </c>
      <c r="L8" s="221">
        <f t="shared" ref="L8:Q24" si="0">ROUNDDOWN(D8*$J8,3)</f>
        <v>0</v>
      </c>
      <c r="M8" s="154">
        <f t="shared" si="0"/>
        <v>0</v>
      </c>
      <c r="N8" s="154">
        <f t="shared" si="0"/>
        <v>0</v>
      </c>
      <c r="O8" s="154">
        <f t="shared" si="0"/>
        <v>0</v>
      </c>
      <c r="P8" s="154">
        <f t="shared" si="0"/>
        <v>0</v>
      </c>
      <c r="Q8" s="155">
        <f t="shared" si="0"/>
        <v>0</v>
      </c>
    </row>
    <row r="9" spans="1:17" ht="21" x14ac:dyDescent="0.15">
      <c r="A9" s="3" t="s">
        <v>16</v>
      </c>
      <c r="B9" s="47" t="s">
        <v>494</v>
      </c>
      <c r="C9" s="56" t="s">
        <v>138</v>
      </c>
      <c r="D9" s="83"/>
      <c r="E9" s="83"/>
      <c r="F9" s="83"/>
      <c r="G9" s="83"/>
      <c r="H9" s="83">
        <f t="shared" ref="H9:H15" si="1">-I9:I9</f>
        <v>-9.8000000000000004E-2</v>
      </c>
      <c r="I9" s="214">
        <v>9.8000000000000004E-2</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16</v>
      </c>
      <c r="B10" s="47" t="s">
        <v>494</v>
      </c>
      <c r="C10" s="56" t="s">
        <v>139</v>
      </c>
      <c r="D10" s="83"/>
      <c r="E10" s="83"/>
      <c r="F10" s="83"/>
      <c r="G10" s="83"/>
      <c r="H10" s="83">
        <f t="shared" si="1"/>
        <v>-9.5000000000000001E-2</v>
      </c>
      <c r="I10" s="214">
        <v>9.5000000000000001E-2</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16</v>
      </c>
      <c r="B11" s="47" t="s">
        <v>494</v>
      </c>
      <c r="C11" s="56" t="s">
        <v>140</v>
      </c>
      <c r="D11" s="83"/>
      <c r="E11" s="83"/>
      <c r="F11" s="83"/>
      <c r="G11" s="83"/>
      <c r="H11" s="83">
        <f t="shared" si="1"/>
        <v>-9.8000000000000004E-2</v>
      </c>
      <c r="I11" s="214">
        <v>9.8000000000000004E-2</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16</v>
      </c>
      <c r="B12" s="47" t="s">
        <v>494</v>
      </c>
      <c r="C12" s="56" t="s">
        <v>141</v>
      </c>
      <c r="D12" s="83"/>
      <c r="E12" s="83"/>
      <c r="F12" s="83"/>
      <c r="G12" s="83"/>
      <c r="H12" s="83">
        <f t="shared" si="1"/>
        <v>-0.12</v>
      </c>
      <c r="I12" s="214">
        <v>0.12</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16</v>
      </c>
      <c r="B13" s="47" t="s">
        <v>494</v>
      </c>
      <c r="C13" s="56" t="s">
        <v>142</v>
      </c>
      <c r="D13" s="83"/>
      <c r="E13" s="83"/>
      <c r="F13" s="83"/>
      <c r="G13" s="83"/>
      <c r="H13" s="83">
        <f t="shared" si="1"/>
        <v>-0.125</v>
      </c>
      <c r="I13" s="214">
        <v>0.125</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16</v>
      </c>
      <c r="B14" s="47" t="s">
        <v>494</v>
      </c>
      <c r="C14" s="56" t="s">
        <v>143</v>
      </c>
      <c r="D14" s="83"/>
      <c r="E14" s="83"/>
      <c r="F14" s="83"/>
      <c r="G14" s="83"/>
      <c r="H14" s="83">
        <f t="shared" si="1"/>
        <v>-0.12</v>
      </c>
      <c r="I14" s="214">
        <v>0.12</v>
      </c>
      <c r="J14" s="156"/>
      <c r="K14" s="56" t="s">
        <v>102</v>
      </c>
      <c r="L14" s="153">
        <f t="shared" ref="L14:Q15" si="2">ROUNDDOWN(D14*$J14,3)</f>
        <v>0</v>
      </c>
      <c r="M14" s="154">
        <f t="shared" si="2"/>
        <v>0</v>
      </c>
      <c r="N14" s="154">
        <f t="shared" si="2"/>
        <v>0</v>
      </c>
      <c r="O14" s="154">
        <f t="shared" si="2"/>
        <v>0</v>
      </c>
      <c r="P14" s="154">
        <f t="shared" si="2"/>
        <v>0</v>
      </c>
      <c r="Q14" s="155">
        <f t="shared" si="2"/>
        <v>0</v>
      </c>
    </row>
    <row r="15" spans="1:17" ht="21" customHeight="1" x14ac:dyDescent="0.15">
      <c r="A15" s="3"/>
      <c r="B15" s="51" t="s">
        <v>494</v>
      </c>
      <c r="C15" s="213" t="s">
        <v>144</v>
      </c>
      <c r="D15" s="83"/>
      <c r="E15" s="83"/>
      <c r="F15" s="83"/>
      <c r="G15" s="83"/>
      <c r="H15" s="83">
        <f t="shared" si="1"/>
        <v>-0.125</v>
      </c>
      <c r="I15" s="214">
        <v>0.125</v>
      </c>
      <c r="J15" s="156"/>
      <c r="K15" s="213" t="s">
        <v>102</v>
      </c>
      <c r="L15" s="153">
        <f t="shared" si="2"/>
        <v>0</v>
      </c>
      <c r="M15" s="154">
        <f t="shared" si="2"/>
        <v>0</v>
      </c>
      <c r="N15" s="154">
        <f t="shared" si="2"/>
        <v>0</v>
      </c>
      <c r="O15" s="154">
        <f t="shared" si="2"/>
        <v>0</v>
      </c>
      <c r="P15" s="154">
        <f t="shared" si="2"/>
        <v>0</v>
      </c>
      <c r="Q15" s="155">
        <f t="shared" si="2"/>
        <v>0</v>
      </c>
    </row>
    <row r="16" spans="1:17" ht="21" customHeight="1" x14ac:dyDescent="0.15">
      <c r="A16" s="3"/>
      <c r="B16" s="364" t="s">
        <v>535</v>
      </c>
      <c r="C16" s="365"/>
      <c r="D16" s="366"/>
      <c r="E16" s="366"/>
      <c r="F16" s="366"/>
      <c r="G16" s="366"/>
      <c r="H16" s="366"/>
      <c r="I16" s="366"/>
      <c r="J16" s="366"/>
      <c r="K16" s="366"/>
      <c r="L16" s="366"/>
      <c r="M16" s="366"/>
      <c r="N16" s="366"/>
      <c r="O16" s="366"/>
      <c r="P16" s="366"/>
      <c r="Q16" s="367"/>
    </row>
    <row r="17" spans="1:17" s="12" customFormat="1" ht="21" customHeight="1" x14ac:dyDescent="0.15">
      <c r="A17" s="55" t="s">
        <v>16</v>
      </c>
      <c r="B17" s="47" t="s">
        <v>493</v>
      </c>
      <c r="C17" s="56" t="s">
        <v>137</v>
      </c>
      <c r="D17" s="83">
        <v>2.3E-2</v>
      </c>
      <c r="E17" s="83">
        <v>0.154</v>
      </c>
      <c r="F17" s="83">
        <v>8.2000000000000003E-2</v>
      </c>
      <c r="G17" s="83"/>
      <c r="H17" s="83"/>
      <c r="I17" s="214">
        <v>9.5000000000000001E-2</v>
      </c>
      <c r="J17" s="156"/>
      <c r="K17" s="56" t="s">
        <v>102</v>
      </c>
      <c r="L17" s="153">
        <f t="shared" si="0"/>
        <v>0</v>
      </c>
      <c r="M17" s="154">
        <f t="shared" si="0"/>
        <v>0</v>
      </c>
      <c r="N17" s="154">
        <f>ROUNDDOWN(F17*$J17,3)</f>
        <v>0</v>
      </c>
      <c r="O17" s="154">
        <f>ROUNDDOWN(G17*$J17,3)</f>
        <v>0</v>
      </c>
      <c r="P17" s="154">
        <f t="shared" si="0"/>
        <v>0</v>
      </c>
      <c r="Q17" s="155">
        <f t="shared" si="0"/>
        <v>0</v>
      </c>
    </row>
    <row r="18" spans="1:17" ht="21" x14ac:dyDescent="0.15">
      <c r="A18" s="3" t="s">
        <v>16</v>
      </c>
      <c r="B18" s="47" t="s">
        <v>494</v>
      </c>
      <c r="C18" s="56" t="s">
        <v>138</v>
      </c>
      <c r="D18" s="83">
        <v>2.3E-2</v>
      </c>
      <c r="E18" s="83">
        <v>0.21099999999999999</v>
      </c>
      <c r="F18" s="83"/>
      <c r="G18" s="83"/>
      <c r="H18" s="83">
        <v>0.13600000000000001</v>
      </c>
      <c r="I18" s="214">
        <v>9.8000000000000004E-2</v>
      </c>
      <c r="J18" s="156"/>
      <c r="K18" s="56" t="s">
        <v>102</v>
      </c>
      <c r="L18" s="153">
        <f t="shared" si="0"/>
        <v>0</v>
      </c>
      <c r="M18" s="154">
        <f t="shared" si="0"/>
        <v>0</v>
      </c>
      <c r="N18" s="154">
        <f t="shared" si="0"/>
        <v>0</v>
      </c>
      <c r="O18" s="154">
        <f t="shared" si="0"/>
        <v>0</v>
      </c>
      <c r="P18" s="154">
        <f t="shared" si="0"/>
        <v>0</v>
      </c>
      <c r="Q18" s="155">
        <f t="shared" si="0"/>
        <v>0</v>
      </c>
    </row>
    <row r="19" spans="1:17" ht="21" x14ac:dyDescent="0.15">
      <c r="A19" s="3" t="s">
        <v>16</v>
      </c>
      <c r="B19" s="47" t="s">
        <v>494</v>
      </c>
      <c r="C19" s="56" t="s">
        <v>139</v>
      </c>
      <c r="D19" s="83">
        <v>2.3E-2</v>
      </c>
      <c r="E19" s="83">
        <v>0.154</v>
      </c>
      <c r="F19" s="83">
        <v>8.2000000000000003E-2</v>
      </c>
      <c r="G19" s="83"/>
      <c r="H19" s="83"/>
      <c r="I19" s="214">
        <v>9.5000000000000001E-2</v>
      </c>
      <c r="J19" s="156"/>
      <c r="K19" s="56" t="s">
        <v>102</v>
      </c>
      <c r="L19" s="153">
        <f t="shared" si="0"/>
        <v>0</v>
      </c>
      <c r="M19" s="154">
        <f t="shared" si="0"/>
        <v>0</v>
      </c>
      <c r="N19" s="154">
        <f t="shared" si="0"/>
        <v>0</v>
      </c>
      <c r="O19" s="154">
        <f t="shared" si="0"/>
        <v>0</v>
      </c>
      <c r="P19" s="154">
        <f t="shared" si="0"/>
        <v>0</v>
      </c>
      <c r="Q19" s="155">
        <f t="shared" si="0"/>
        <v>0</v>
      </c>
    </row>
    <row r="20" spans="1:17" ht="21" x14ac:dyDescent="0.15">
      <c r="A20" s="3" t="s">
        <v>16</v>
      </c>
      <c r="B20" s="47" t="s">
        <v>494</v>
      </c>
      <c r="C20" s="56" t="s">
        <v>140</v>
      </c>
      <c r="D20" s="83">
        <v>2.3E-2</v>
      </c>
      <c r="E20" s="83">
        <v>0.21099999999999999</v>
      </c>
      <c r="F20" s="83"/>
      <c r="G20" s="83"/>
      <c r="H20" s="83">
        <v>0.13600000000000001</v>
      </c>
      <c r="I20" s="214">
        <v>9.8000000000000004E-2</v>
      </c>
      <c r="J20" s="156"/>
      <c r="K20" s="56" t="s">
        <v>102</v>
      </c>
      <c r="L20" s="153">
        <f t="shared" si="0"/>
        <v>0</v>
      </c>
      <c r="M20" s="154">
        <f t="shared" si="0"/>
        <v>0</v>
      </c>
      <c r="N20" s="154">
        <f t="shared" si="0"/>
        <v>0</v>
      </c>
      <c r="O20" s="154">
        <f t="shared" si="0"/>
        <v>0</v>
      </c>
      <c r="P20" s="154">
        <f t="shared" si="0"/>
        <v>0</v>
      </c>
      <c r="Q20" s="155">
        <f t="shared" si="0"/>
        <v>0</v>
      </c>
    </row>
    <row r="21" spans="1:17" ht="21" x14ac:dyDescent="0.15">
      <c r="A21" s="3" t="s">
        <v>16</v>
      </c>
      <c r="B21" s="47" t="s">
        <v>494</v>
      </c>
      <c r="C21" s="56" t="s">
        <v>141</v>
      </c>
      <c r="D21" s="83">
        <v>2.7E-2</v>
      </c>
      <c r="E21" s="83">
        <v>0.184</v>
      </c>
      <c r="F21" s="83">
        <v>0.09</v>
      </c>
      <c r="G21" s="83"/>
      <c r="H21" s="83"/>
      <c r="I21" s="214">
        <v>0.12</v>
      </c>
      <c r="J21" s="156"/>
      <c r="K21" s="56" t="s">
        <v>102</v>
      </c>
      <c r="L21" s="153">
        <f t="shared" si="0"/>
        <v>0</v>
      </c>
      <c r="M21" s="154">
        <f t="shared" si="0"/>
        <v>0</v>
      </c>
      <c r="N21" s="154">
        <f t="shared" si="0"/>
        <v>0</v>
      </c>
      <c r="O21" s="154">
        <f t="shared" si="0"/>
        <v>0</v>
      </c>
      <c r="P21" s="154">
        <f t="shared" si="0"/>
        <v>0</v>
      </c>
      <c r="Q21" s="155">
        <f t="shared" si="0"/>
        <v>0</v>
      </c>
    </row>
    <row r="22" spans="1:17" ht="21" x14ac:dyDescent="0.15">
      <c r="A22" s="3" t="s">
        <v>16</v>
      </c>
      <c r="B22" s="47" t="s">
        <v>494</v>
      </c>
      <c r="C22" s="56" t="s">
        <v>142</v>
      </c>
      <c r="D22" s="83">
        <v>2.7E-2</v>
      </c>
      <c r="E22" s="83">
        <v>0.246</v>
      </c>
      <c r="F22" s="83"/>
      <c r="G22" s="83"/>
      <c r="H22" s="83">
        <v>0.14699999999999999</v>
      </c>
      <c r="I22" s="214">
        <v>0.125</v>
      </c>
      <c r="J22" s="156"/>
      <c r="K22" s="56" t="s">
        <v>102</v>
      </c>
      <c r="L22" s="153">
        <f t="shared" si="0"/>
        <v>0</v>
      </c>
      <c r="M22" s="154">
        <f t="shared" si="0"/>
        <v>0</v>
      </c>
      <c r="N22" s="154">
        <f t="shared" si="0"/>
        <v>0</v>
      </c>
      <c r="O22" s="154">
        <f t="shared" si="0"/>
        <v>0</v>
      </c>
      <c r="P22" s="154">
        <f t="shared" si="0"/>
        <v>0</v>
      </c>
      <c r="Q22" s="155">
        <f t="shared" si="0"/>
        <v>0</v>
      </c>
    </row>
    <row r="23" spans="1:17" ht="21" x14ac:dyDescent="0.15">
      <c r="A23" s="3" t="s">
        <v>16</v>
      </c>
      <c r="B23" s="47" t="s">
        <v>494</v>
      </c>
      <c r="C23" s="56" t="s">
        <v>143</v>
      </c>
      <c r="D23" s="83">
        <v>2.7E-2</v>
      </c>
      <c r="E23" s="83">
        <v>0.184</v>
      </c>
      <c r="F23" s="83">
        <v>0.09</v>
      </c>
      <c r="G23" s="83"/>
      <c r="H23" s="83"/>
      <c r="I23" s="214">
        <v>0.12</v>
      </c>
      <c r="J23" s="156"/>
      <c r="K23" s="56" t="s">
        <v>102</v>
      </c>
      <c r="L23" s="153">
        <f t="shared" si="0"/>
        <v>0</v>
      </c>
      <c r="M23" s="154">
        <f t="shared" si="0"/>
        <v>0</v>
      </c>
      <c r="N23" s="154">
        <f t="shared" si="0"/>
        <v>0</v>
      </c>
      <c r="O23" s="154">
        <f t="shared" si="0"/>
        <v>0</v>
      </c>
      <c r="P23" s="154">
        <f t="shared" si="0"/>
        <v>0</v>
      </c>
      <c r="Q23" s="155">
        <f t="shared" si="0"/>
        <v>0</v>
      </c>
    </row>
    <row r="24" spans="1:17" ht="21" x14ac:dyDescent="0.15">
      <c r="A24" s="3" t="s">
        <v>16</v>
      </c>
      <c r="B24" s="47" t="s">
        <v>494</v>
      </c>
      <c r="C24" s="56" t="s">
        <v>144</v>
      </c>
      <c r="D24" s="83">
        <v>2.7E-2</v>
      </c>
      <c r="E24" s="83">
        <v>0.246</v>
      </c>
      <c r="F24" s="83"/>
      <c r="G24" s="83"/>
      <c r="H24" s="83">
        <v>0.14699999999999999</v>
      </c>
      <c r="I24" s="214">
        <v>0.125</v>
      </c>
      <c r="J24" s="156"/>
      <c r="K24" s="56" t="s">
        <v>102</v>
      </c>
      <c r="L24" s="153">
        <f t="shared" si="0"/>
        <v>0</v>
      </c>
      <c r="M24" s="154">
        <f t="shared" si="0"/>
        <v>0</v>
      </c>
      <c r="N24" s="154">
        <f t="shared" si="0"/>
        <v>0</v>
      </c>
      <c r="O24" s="154">
        <f t="shared" si="0"/>
        <v>0</v>
      </c>
      <c r="P24" s="154">
        <f t="shared" si="0"/>
        <v>0</v>
      </c>
      <c r="Q24" s="155">
        <f t="shared" si="0"/>
        <v>0</v>
      </c>
    </row>
    <row r="25" spans="1:17" ht="21.75" thickBot="1" x14ac:dyDescent="0.2">
      <c r="A25" s="3" t="s">
        <v>16</v>
      </c>
      <c r="B25" s="187"/>
      <c r="C25" s="188"/>
      <c r="D25" s="216"/>
      <c r="E25" s="57"/>
      <c r="F25" s="57"/>
      <c r="G25" s="57"/>
      <c r="H25" s="57"/>
      <c r="I25" s="217"/>
      <c r="J25" s="187"/>
      <c r="K25" s="188"/>
      <c r="L25" s="164"/>
      <c r="M25" s="165"/>
      <c r="N25" s="165"/>
      <c r="O25" s="165"/>
      <c r="P25" s="165"/>
      <c r="Q25" s="166"/>
    </row>
    <row r="26" spans="1:17" ht="21.75" thickTop="1" x14ac:dyDescent="0.15">
      <c r="A26" s="3" t="s">
        <v>16</v>
      </c>
      <c r="B26" s="357" t="s">
        <v>18</v>
      </c>
      <c r="C26" s="358"/>
      <c r="D26" s="358"/>
      <c r="E26" s="358"/>
      <c r="F26" s="358"/>
      <c r="G26" s="358"/>
      <c r="H26" s="358"/>
      <c r="I26" s="358"/>
      <c r="J26" s="358"/>
      <c r="K26" s="349"/>
      <c r="L26" s="104">
        <f t="shared" ref="L26:Q26" si="3">SUM(L7:L25)</f>
        <v>0</v>
      </c>
      <c r="M26" s="60">
        <f t="shared" si="3"/>
        <v>0</v>
      </c>
      <c r="N26" s="60">
        <f t="shared" si="3"/>
        <v>0</v>
      </c>
      <c r="O26" s="60">
        <f t="shared" si="3"/>
        <v>0</v>
      </c>
      <c r="P26" s="60">
        <f t="shared" si="3"/>
        <v>0</v>
      </c>
      <c r="Q26" s="105">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371</v>
      </c>
      <c r="C1" s="73"/>
      <c r="D1" s="74"/>
      <c r="E1" s="74"/>
      <c r="F1" s="74"/>
      <c r="G1" s="74"/>
      <c r="H1" s="74"/>
      <c r="I1" s="74"/>
      <c r="J1" s="74"/>
      <c r="K1" s="75"/>
      <c r="L1" s="74"/>
      <c r="M1" s="74"/>
      <c r="N1" s="74"/>
      <c r="O1" s="74"/>
      <c r="P1" s="74"/>
      <c r="Q1" s="74"/>
    </row>
    <row r="2" spans="1:17" s="76" customFormat="1" ht="12" customHeight="1" x14ac:dyDescent="0.15">
      <c r="B2" s="77" t="s">
        <v>372</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67"/>
      <c r="C4" s="68"/>
      <c r="D4" s="68"/>
      <c r="E4" s="68"/>
      <c r="F4" s="68"/>
      <c r="G4" s="68"/>
      <c r="H4" s="68"/>
      <c r="I4" s="68"/>
      <c r="J4" s="68"/>
      <c r="K4" s="68"/>
      <c r="L4" s="68"/>
      <c r="M4" s="68"/>
      <c r="N4" s="68"/>
      <c r="O4" s="68"/>
      <c r="P4" s="68"/>
      <c r="Q4" s="68"/>
    </row>
    <row r="5" spans="1:17" ht="12" customHeight="1" x14ac:dyDescent="0.15">
      <c r="A5" s="2" t="s">
        <v>373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405</v>
      </c>
      <c r="C7" s="135" t="s">
        <v>510</v>
      </c>
      <c r="D7" s="109"/>
      <c r="E7" s="109">
        <v>4.2930000000000001</v>
      </c>
      <c r="F7" s="109"/>
      <c r="G7" s="109"/>
      <c r="H7" s="109">
        <v>3.532</v>
      </c>
      <c r="I7" s="214">
        <v>0.76100000000000001</v>
      </c>
      <c r="J7" s="197"/>
      <c r="K7" s="135" t="s">
        <v>102</v>
      </c>
      <c r="L7" s="144">
        <f t="shared" ref="L7:Q13" si="0">ROUNDDOWN(D7*$J7,3)</f>
        <v>0</v>
      </c>
      <c r="M7" s="145">
        <f t="shared" si="0"/>
        <v>0</v>
      </c>
      <c r="N7" s="145">
        <f t="shared" si="0"/>
        <v>0</v>
      </c>
      <c r="O7" s="145">
        <f t="shared" si="0"/>
        <v>0</v>
      </c>
      <c r="P7" s="145">
        <f t="shared" si="0"/>
        <v>0</v>
      </c>
      <c r="Q7" s="146">
        <f t="shared" si="0"/>
        <v>0</v>
      </c>
    </row>
    <row r="8" spans="1:17" ht="21" x14ac:dyDescent="0.15">
      <c r="A8" s="3" t="s">
        <v>26</v>
      </c>
      <c r="B8" s="47" t="s">
        <v>405</v>
      </c>
      <c r="C8" s="56" t="s">
        <v>511</v>
      </c>
      <c r="D8" s="83"/>
      <c r="E8" s="83">
        <v>4.2930000000000001</v>
      </c>
      <c r="F8" s="83"/>
      <c r="G8" s="83"/>
      <c r="H8" s="83">
        <v>3.532</v>
      </c>
      <c r="I8" s="214">
        <v>0.76100000000000001</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405</v>
      </c>
      <c r="C9" s="56" t="s">
        <v>512</v>
      </c>
      <c r="D9" s="83"/>
      <c r="E9" s="83">
        <v>4.2930000000000001</v>
      </c>
      <c r="F9" s="83"/>
      <c r="G9" s="83"/>
      <c r="H9" s="83">
        <v>3.532</v>
      </c>
      <c r="I9" s="214">
        <v>0.76100000000000001</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405</v>
      </c>
      <c r="C10" s="56" t="s">
        <v>513</v>
      </c>
      <c r="D10" s="140"/>
      <c r="E10" s="140">
        <v>4.2930000000000001</v>
      </c>
      <c r="F10" s="140"/>
      <c r="G10" s="140"/>
      <c r="H10" s="83">
        <v>3.532</v>
      </c>
      <c r="I10" s="214">
        <v>0.76100000000000001</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405</v>
      </c>
      <c r="C11" s="56" t="s">
        <v>514</v>
      </c>
      <c r="D11" s="83"/>
      <c r="E11" s="83">
        <v>4.6379999999999999</v>
      </c>
      <c r="F11" s="83"/>
      <c r="G11" s="83"/>
      <c r="H11" s="83">
        <v>3.726</v>
      </c>
      <c r="I11" s="214">
        <v>0.91200000000000003</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26</v>
      </c>
      <c r="B12" s="47" t="s">
        <v>405</v>
      </c>
      <c r="C12" s="56" t="s">
        <v>515</v>
      </c>
      <c r="D12" s="83"/>
      <c r="E12" s="83">
        <v>4.6379999999999999</v>
      </c>
      <c r="F12" s="83"/>
      <c r="G12" s="83"/>
      <c r="H12" s="83">
        <v>3.726</v>
      </c>
      <c r="I12" s="214">
        <v>0.91200000000000003</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26</v>
      </c>
      <c r="B13" s="47" t="s">
        <v>405</v>
      </c>
      <c r="C13" s="56" t="s">
        <v>516</v>
      </c>
      <c r="D13" s="83"/>
      <c r="E13" s="83">
        <v>4.6379999999999999</v>
      </c>
      <c r="F13" s="83"/>
      <c r="G13" s="83"/>
      <c r="H13" s="83">
        <v>3.726</v>
      </c>
      <c r="I13" s="214">
        <v>0.91200000000000003</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26</v>
      </c>
      <c r="B14" s="51" t="s">
        <v>405</v>
      </c>
      <c r="C14" s="213" t="s">
        <v>517</v>
      </c>
      <c r="D14" s="110"/>
      <c r="E14" s="83">
        <v>4.6379999999999999</v>
      </c>
      <c r="F14" s="83"/>
      <c r="G14" s="83"/>
      <c r="H14" s="83">
        <v>3.726</v>
      </c>
      <c r="I14" s="214">
        <v>0.91200000000000003</v>
      </c>
      <c r="J14" s="215"/>
      <c r="K14" s="213" t="s">
        <v>102</v>
      </c>
      <c r="L14" s="153">
        <f t="shared" ref="L14:L25" si="1">ROUNDDOWN(D14*$J14,3)</f>
        <v>0</v>
      </c>
      <c r="M14" s="154">
        <f t="shared" ref="M14:M25" si="2">ROUNDDOWN(E14*$J14,3)</f>
        <v>0</v>
      </c>
      <c r="N14" s="154">
        <f t="shared" ref="N14:N25" si="3">ROUNDDOWN(F14*$J14,3)</f>
        <v>0</v>
      </c>
      <c r="O14" s="154">
        <f t="shared" ref="O14:O25" si="4">ROUNDDOWN(G14*$J14,3)</f>
        <v>0</v>
      </c>
      <c r="P14" s="154">
        <f t="shared" ref="P14:P25" si="5">ROUNDDOWN(H14*$J14,3)</f>
        <v>0</v>
      </c>
      <c r="Q14" s="155">
        <f t="shared" ref="Q14:Q25" si="6">ROUNDDOWN(I14*$J14,3)</f>
        <v>0</v>
      </c>
    </row>
    <row r="15" spans="1:17" ht="21" customHeight="1" x14ac:dyDescent="0.15">
      <c r="A15" s="3"/>
      <c r="B15" s="177"/>
      <c r="C15" s="181"/>
      <c r="D15" s="111"/>
      <c r="E15" s="111"/>
      <c r="F15" s="111"/>
      <c r="G15" s="159"/>
      <c r="H15" s="159"/>
      <c r="I15" s="218"/>
      <c r="J15" s="177"/>
      <c r="K15" s="181"/>
      <c r="L15" s="153">
        <f t="shared" si="1"/>
        <v>0</v>
      </c>
      <c r="M15" s="154">
        <f t="shared" si="2"/>
        <v>0</v>
      </c>
      <c r="N15" s="154">
        <f t="shared" si="3"/>
        <v>0</v>
      </c>
      <c r="O15" s="154">
        <f t="shared" si="4"/>
        <v>0</v>
      </c>
      <c r="P15" s="154">
        <f t="shared" si="5"/>
        <v>0</v>
      </c>
      <c r="Q15" s="155">
        <f t="shared" si="6"/>
        <v>0</v>
      </c>
    </row>
    <row r="16" spans="1:17" ht="21" customHeight="1" x14ac:dyDescent="0.15">
      <c r="A16" s="3"/>
      <c r="B16" s="177"/>
      <c r="C16" s="181"/>
      <c r="D16" s="111"/>
      <c r="E16" s="111"/>
      <c r="F16" s="159"/>
      <c r="G16" s="159"/>
      <c r="H16" s="111"/>
      <c r="I16" s="218"/>
      <c r="J16" s="177"/>
      <c r="K16" s="181"/>
      <c r="L16" s="153">
        <f t="shared" si="1"/>
        <v>0</v>
      </c>
      <c r="M16" s="154">
        <f t="shared" si="2"/>
        <v>0</v>
      </c>
      <c r="N16" s="154">
        <f t="shared" si="3"/>
        <v>0</v>
      </c>
      <c r="O16" s="154">
        <f t="shared" si="4"/>
        <v>0</v>
      </c>
      <c r="P16" s="154">
        <f t="shared" si="5"/>
        <v>0</v>
      </c>
      <c r="Q16" s="155">
        <f t="shared" si="6"/>
        <v>0</v>
      </c>
    </row>
    <row r="17" spans="1:17" ht="21" x14ac:dyDescent="0.15">
      <c r="A17" s="3" t="s">
        <v>16</v>
      </c>
      <c r="B17" s="177"/>
      <c r="C17" s="178"/>
      <c r="D17" s="111"/>
      <c r="E17" s="111"/>
      <c r="F17" s="159"/>
      <c r="G17" s="179"/>
      <c r="H17" s="111"/>
      <c r="I17" s="218"/>
      <c r="J17" s="177"/>
      <c r="K17" s="181"/>
      <c r="L17" s="153">
        <f t="shared" si="1"/>
        <v>0</v>
      </c>
      <c r="M17" s="154">
        <f t="shared" si="2"/>
        <v>0</v>
      </c>
      <c r="N17" s="154">
        <f t="shared" si="3"/>
        <v>0</v>
      </c>
      <c r="O17" s="154">
        <f t="shared" si="4"/>
        <v>0</v>
      </c>
      <c r="P17" s="154">
        <f t="shared" si="5"/>
        <v>0</v>
      </c>
      <c r="Q17" s="155">
        <f t="shared" si="6"/>
        <v>0</v>
      </c>
    </row>
    <row r="18" spans="1:17" ht="21" x14ac:dyDescent="0.15">
      <c r="A18" s="3" t="s">
        <v>16</v>
      </c>
      <c r="B18" s="177"/>
      <c r="C18" s="178"/>
      <c r="D18" s="219"/>
      <c r="E18" s="219"/>
      <c r="F18" s="159"/>
      <c r="G18" s="159"/>
      <c r="H18" s="111"/>
      <c r="I18" s="218"/>
      <c r="J18" s="177"/>
      <c r="K18" s="181"/>
      <c r="L18" s="153">
        <f t="shared" si="1"/>
        <v>0</v>
      </c>
      <c r="M18" s="154">
        <f t="shared" si="2"/>
        <v>0</v>
      </c>
      <c r="N18" s="154">
        <f t="shared" si="3"/>
        <v>0</v>
      </c>
      <c r="O18" s="154">
        <f t="shared" si="4"/>
        <v>0</v>
      </c>
      <c r="P18" s="154">
        <f t="shared" si="5"/>
        <v>0</v>
      </c>
      <c r="Q18" s="155">
        <f t="shared" si="6"/>
        <v>0</v>
      </c>
    </row>
    <row r="19" spans="1:17" ht="21" x14ac:dyDescent="0.15">
      <c r="A19" s="3" t="s">
        <v>16</v>
      </c>
      <c r="B19" s="177"/>
      <c r="C19" s="178"/>
      <c r="D19" s="111"/>
      <c r="E19" s="111"/>
      <c r="F19" s="159"/>
      <c r="G19" s="159"/>
      <c r="H19" s="111"/>
      <c r="I19" s="218"/>
      <c r="J19" s="177"/>
      <c r="K19" s="181"/>
      <c r="L19" s="153">
        <f t="shared" si="1"/>
        <v>0</v>
      </c>
      <c r="M19" s="154">
        <f t="shared" si="2"/>
        <v>0</v>
      </c>
      <c r="N19" s="154">
        <f t="shared" si="3"/>
        <v>0</v>
      </c>
      <c r="O19" s="154">
        <f t="shared" si="4"/>
        <v>0</v>
      </c>
      <c r="P19" s="154">
        <f t="shared" si="5"/>
        <v>0</v>
      </c>
      <c r="Q19" s="155">
        <f t="shared" si="6"/>
        <v>0</v>
      </c>
    </row>
    <row r="20" spans="1:17" ht="21" x14ac:dyDescent="0.15">
      <c r="A20" s="3" t="s">
        <v>16</v>
      </c>
      <c r="B20" s="177"/>
      <c r="C20" s="178"/>
      <c r="D20" s="111"/>
      <c r="E20" s="111"/>
      <c r="F20" s="159"/>
      <c r="G20" s="159"/>
      <c r="H20" s="111"/>
      <c r="I20" s="218"/>
      <c r="J20" s="177"/>
      <c r="K20" s="181"/>
      <c r="L20" s="153">
        <f t="shared" si="1"/>
        <v>0</v>
      </c>
      <c r="M20" s="154">
        <f t="shared" si="2"/>
        <v>0</v>
      </c>
      <c r="N20" s="154">
        <f t="shared" si="3"/>
        <v>0</v>
      </c>
      <c r="O20" s="154">
        <f t="shared" si="4"/>
        <v>0</v>
      </c>
      <c r="P20" s="154">
        <f t="shared" si="5"/>
        <v>0</v>
      </c>
      <c r="Q20" s="155">
        <f t="shared" si="6"/>
        <v>0</v>
      </c>
    </row>
    <row r="21" spans="1:17" ht="21" x14ac:dyDescent="0.15">
      <c r="A21" s="3" t="s">
        <v>16</v>
      </c>
      <c r="B21" s="177"/>
      <c r="C21" s="178"/>
      <c r="D21" s="111"/>
      <c r="E21" s="111"/>
      <c r="F21" s="159"/>
      <c r="G21" s="159"/>
      <c r="H21" s="111"/>
      <c r="I21" s="218"/>
      <c r="J21" s="177"/>
      <c r="K21" s="181"/>
      <c r="L21" s="153">
        <f t="shared" si="1"/>
        <v>0</v>
      </c>
      <c r="M21" s="154">
        <f t="shared" si="2"/>
        <v>0</v>
      </c>
      <c r="N21" s="154">
        <f t="shared" si="3"/>
        <v>0</v>
      </c>
      <c r="O21" s="154">
        <f t="shared" si="4"/>
        <v>0</v>
      </c>
      <c r="P21" s="154">
        <f t="shared" si="5"/>
        <v>0</v>
      </c>
      <c r="Q21" s="155">
        <f t="shared" si="6"/>
        <v>0</v>
      </c>
    </row>
    <row r="22" spans="1:17" ht="21" x14ac:dyDescent="0.15">
      <c r="A22" s="3" t="s">
        <v>16</v>
      </c>
      <c r="B22" s="177"/>
      <c r="C22" s="178"/>
      <c r="D22" s="111"/>
      <c r="E22" s="111"/>
      <c r="F22" s="159"/>
      <c r="G22" s="159"/>
      <c r="H22" s="111"/>
      <c r="I22" s="218"/>
      <c r="J22" s="177"/>
      <c r="K22" s="181"/>
      <c r="L22" s="153">
        <f t="shared" si="1"/>
        <v>0</v>
      </c>
      <c r="M22" s="154">
        <f t="shared" si="2"/>
        <v>0</v>
      </c>
      <c r="N22" s="154">
        <f t="shared" si="3"/>
        <v>0</v>
      </c>
      <c r="O22" s="154">
        <f t="shared" si="4"/>
        <v>0</v>
      </c>
      <c r="P22" s="154">
        <f t="shared" si="5"/>
        <v>0</v>
      </c>
      <c r="Q22" s="155">
        <f t="shared" si="6"/>
        <v>0</v>
      </c>
    </row>
    <row r="23" spans="1:17" ht="21" x14ac:dyDescent="0.15">
      <c r="A23" s="3" t="s">
        <v>16</v>
      </c>
      <c r="B23" s="177"/>
      <c r="C23" s="178"/>
      <c r="D23" s="158"/>
      <c r="E23" s="159"/>
      <c r="F23" s="159"/>
      <c r="G23" s="159"/>
      <c r="H23" s="159"/>
      <c r="I23" s="160"/>
      <c r="J23" s="177"/>
      <c r="K23" s="181"/>
      <c r="L23" s="153">
        <f t="shared" si="1"/>
        <v>0</v>
      </c>
      <c r="M23" s="154">
        <f t="shared" si="2"/>
        <v>0</v>
      </c>
      <c r="N23" s="154">
        <f t="shared" si="3"/>
        <v>0</v>
      </c>
      <c r="O23" s="154">
        <f t="shared" si="4"/>
        <v>0</v>
      </c>
      <c r="P23" s="154">
        <f t="shared" si="5"/>
        <v>0</v>
      </c>
      <c r="Q23" s="155">
        <f t="shared" si="6"/>
        <v>0</v>
      </c>
    </row>
    <row r="24" spans="1:17" ht="21" x14ac:dyDescent="0.15">
      <c r="A24" s="3" t="s">
        <v>16</v>
      </c>
      <c r="B24" s="177"/>
      <c r="C24" s="178"/>
      <c r="D24" s="158"/>
      <c r="E24" s="159"/>
      <c r="F24" s="159"/>
      <c r="G24" s="159"/>
      <c r="H24" s="159"/>
      <c r="I24" s="160"/>
      <c r="J24" s="177"/>
      <c r="K24" s="181"/>
      <c r="L24" s="153">
        <f t="shared" si="1"/>
        <v>0</v>
      </c>
      <c r="M24" s="154">
        <f t="shared" si="2"/>
        <v>0</v>
      </c>
      <c r="N24" s="154">
        <f t="shared" si="3"/>
        <v>0</v>
      </c>
      <c r="O24" s="154">
        <f t="shared" si="4"/>
        <v>0</v>
      </c>
      <c r="P24" s="154">
        <f t="shared" si="5"/>
        <v>0</v>
      </c>
      <c r="Q24" s="155">
        <f t="shared" si="6"/>
        <v>0</v>
      </c>
    </row>
    <row r="25" spans="1:17" ht="21.75" thickBot="1" x14ac:dyDescent="0.2">
      <c r="A25" s="3" t="s">
        <v>26</v>
      </c>
      <c r="B25" s="180"/>
      <c r="C25" s="181"/>
      <c r="D25" s="183"/>
      <c r="E25" s="113"/>
      <c r="F25" s="113"/>
      <c r="G25" s="113"/>
      <c r="H25" s="113"/>
      <c r="I25" s="184"/>
      <c r="J25" s="180"/>
      <c r="K25" s="181"/>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374</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B23:J25" name="範囲2_1"/>
    <protectedRange sqref="J7:J22" name="範囲1_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1796875" style="2" bestFit="1" customWidth="1"/>
    <col min="17" max="17" width="6.1796875" style="2" bestFit="1" customWidth="1"/>
    <col min="18" max="16384" width="8.7265625" style="2"/>
  </cols>
  <sheetData>
    <row r="1" spans="1:17" s="71" customFormat="1" ht="12" customHeight="1" x14ac:dyDescent="0.15">
      <c r="B1" s="72" t="s">
        <v>371</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48" customFormat="1" ht="12" customHeight="1" x14ac:dyDescent="0.15">
      <c r="B3" s="66" t="s">
        <v>527</v>
      </c>
      <c r="C3" s="66"/>
      <c r="D3" s="66"/>
      <c r="E3" s="66"/>
      <c r="F3" s="66"/>
      <c r="G3" s="66"/>
      <c r="H3" s="66"/>
      <c r="I3" s="66"/>
      <c r="J3" s="66"/>
      <c r="K3" s="66"/>
      <c r="L3" s="66"/>
      <c r="M3" s="66"/>
      <c r="N3" s="66"/>
      <c r="O3" s="66"/>
      <c r="P3" s="66"/>
      <c r="Q3" s="66"/>
    </row>
    <row r="4" spans="1:17" s="48" customFormat="1" ht="12" customHeight="1" x14ac:dyDescent="0.15">
      <c r="B4" s="67" t="s">
        <v>563</v>
      </c>
      <c r="C4" s="68"/>
      <c r="D4" s="68"/>
      <c r="E4" s="68"/>
      <c r="F4" s="68"/>
      <c r="G4" s="68"/>
      <c r="H4" s="68"/>
      <c r="I4" s="68"/>
      <c r="J4" s="68"/>
      <c r="K4" s="68"/>
      <c r="L4" s="68"/>
      <c r="M4" s="68"/>
      <c r="N4" s="68"/>
      <c r="O4" s="68"/>
      <c r="P4" s="68"/>
      <c r="Q4" s="68"/>
    </row>
    <row r="5" spans="1:17" ht="12" customHeight="1" x14ac:dyDescent="0.15">
      <c r="A5" s="2" t="s">
        <v>373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14</v>
      </c>
      <c r="I6" s="8" t="s">
        <v>7</v>
      </c>
      <c r="J6" s="323"/>
      <c r="K6" s="323"/>
      <c r="L6" s="6" t="s">
        <v>10</v>
      </c>
      <c r="M6" s="7" t="s">
        <v>11</v>
      </c>
      <c r="N6" s="7" t="s">
        <v>12</v>
      </c>
      <c r="O6" s="7" t="s">
        <v>13</v>
      </c>
      <c r="P6" s="7" t="s">
        <v>14</v>
      </c>
      <c r="Q6" s="8" t="s">
        <v>7</v>
      </c>
    </row>
    <row r="7" spans="1:17" ht="21.75" thickTop="1" x14ac:dyDescent="0.15">
      <c r="A7" s="3" t="s">
        <v>16</v>
      </c>
      <c r="B7" s="360" t="s">
        <v>534</v>
      </c>
      <c r="C7" s="361"/>
      <c r="D7" s="362"/>
      <c r="E7" s="362"/>
      <c r="F7" s="362"/>
      <c r="G7" s="362"/>
      <c r="H7" s="362"/>
      <c r="I7" s="362"/>
      <c r="J7" s="362"/>
      <c r="K7" s="362"/>
      <c r="L7" s="362"/>
      <c r="M7" s="362"/>
      <c r="N7" s="362"/>
      <c r="O7" s="362"/>
      <c r="P7" s="362"/>
      <c r="Q7" s="363"/>
    </row>
    <row r="8" spans="1:17" ht="21" x14ac:dyDescent="0.15">
      <c r="A8" s="3" t="s">
        <v>16</v>
      </c>
      <c r="B8" s="47" t="s">
        <v>495</v>
      </c>
      <c r="C8" s="213" t="s">
        <v>510</v>
      </c>
      <c r="D8" s="140"/>
      <c r="E8" s="140"/>
      <c r="F8" s="140"/>
      <c r="G8" s="140"/>
      <c r="H8" s="83">
        <f t="shared" ref="H8:H15" si="0">-I8:I8</f>
        <v>-0.21299999999999999</v>
      </c>
      <c r="I8" s="214">
        <v>0.21299999999999999</v>
      </c>
      <c r="J8" s="156"/>
      <c r="K8" s="56" t="s">
        <v>102</v>
      </c>
      <c r="L8" s="153">
        <f t="shared" ref="L8:Q8" si="1">ROUNDDOWN(D8*$J8,3)</f>
        <v>0</v>
      </c>
      <c r="M8" s="154">
        <f t="shared" si="1"/>
        <v>0</v>
      </c>
      <c r="N8" s="154">
        <f t="shared" si="1"/>
        <v>0</v>
      </c>
      <c r="O8" s="154">
        <f t="shared" si="1"/>
        <v>0</v>
      </c>
      <c r="P8" s="154">
        <f t="shared" si="1"/>
        <v>0</v>
      </c>
      <c r="Q8" s="155">
        <f t="shared" si="1"/>
        <v>0</v>
      </c>
    </row>
    <row r="9" spans="1:17" ht="21" x14ac:dyDescent="0.15">
      <c r="A9" s="3" t="s">
        <v>16</v>
      </c>
      <c r="B9" s="47" t="s">
        <v>495</v>
      </c>
      <c r="C9" s="213" t="s">
        <v>511</v>
      </c>
      <c r="D9" s="83"/>
      <c r="E9" s="140"/>
      <c r="F9" s="140"/>
      <c r="G9" s="140"/>
      <c r="H9" s="83">
        <f t="shared" si="0"/>
        <v>-9.8000000000000004E-2</v>
      </c>
      <c r="I9" s="214">
        <v>9.8000000000000004E-2</v>
      </c>
      <c r="J9" s="156"/>
      <c r="K9" s="56" t="s">
        <v>102</v>
      </c>
      <c r="L9" s="153">
        <f t="shared" ref="L9:L15" si="2">ROUNDDOWN(D9*$J9,3)</f>
        <v>0</v>
      </c>
      <c r="M9" s="154">
        <f t="shared" ref="M9:M15" si="3">ROUNDDOWN(E9*$J9,3)</f>
        <v>0</v>
      </c>
      <c r="N9" s="154">
        <f t="shared" ref="N9:N15" si="4">ROUNDDOWN(F9*$J9,3)</f>
        <v>0</v>
      </c>
      <c r="O9" s="154">
        <f t="shared" ref="O9:O15" si="5">ROUNDDOWN(G9*$J9,3)</f>
        <v>0</v>
      </c>
      <c r="P9" s="154">
        <f t="shared" ref="P9:P15" si="6">ROUNDDOWN(H9*$J9,3)</f>
        <v>0</v>
      </c>
      <c r="Q9" s="155">
        <f t="shared" ref="Q9:Q15" si="7">ROUNDDOWN(I9*$J9,3)</f>
        <v>0</v>
      </c>
    </row>
    <row r="10" spans="1:17" ht="21" x14ac:dyDescent="0.15">
      <c r="A10" s="3" t="s">
        <v>16</v>
      </c>
      <c r="B10" s="47" t="s">
        <v>495</v>
      </c>
      <c r="C10" s="56" t="s">
        <v>512</v>
      </c>
      <c r="D10" s="83"/>
      <c r="E10" s="140"/>
      <c r="F10" s="140"/>
      <c r="G10" s="140"/>
      <c r="H10" s="83">
        <f t="shared" si="0"/>
        <v>-0.21299999999999999</v>
      </c>
      <c r="I10" s="214">
        <v>0.21299999999999999</v>
      </c>
      <c r="J10" s="156"/>
      <c r="K10" s="56" t="s">
        <v>102</v>
      </c>
      <c r="L10" s="153">
        <f t="shared" si="2"/>
        <v>0</v>
      </c>
      <c r="M10" s="154">
        <f t="shared" si="3"/>
        <v>0</v>
      </c>
      <c r="N10" s="154">
        <f t="shared" si="4"/>
        <v>0</v>
      </c>
      <c r="O10" s="154">
        <f t="shared" si="5"/>
        <v>0</v>
      </c>
      <c r="P10" s="154">
        <f t="shared" si="6"/>
        <v>0</v>
      </c>
      <c r="Q10" s="155">
        <f t="shared" si="7"/>
        <v>0</v>
      </c>
    </row>
    <row r="11" spans="1:17" ht="21" x14ac:dyDescent="0.15">
      <c r="A11" s="3" t="s">
        <v>16</v>
      </c>
      <c r="B11" s="47" t="s">
        <v>495</v>
      </c>
      <c r="C11" s="56" t="s">
        <v>513</v>
      </c>
      <c r="D11" s="140"/>
      <c r="E11" s="140"/>
      <c r="F11" s="140"/>
      <c r="G11" s="140"/>
      <c r="H11" s="83">
        <f t="shared" si="0"/>
        <v>-9.8000000000000004E-2</v>
      </c>
      <c r="I11" s="214">
        <v>9.8000000000000004E-2</v>
      </c>
      <c r="J11" s="156"/>
      <c r="K11" s="56" t="s">
        <v>102</v>
      </c>
      <c r="L11" s="153">
        <f t="shared" si="2"/>
        <v>0</v>
      </c>
      <c r="M11" s="154">
        <f t="shared" si="3"/>
        <v>0</v>
      </c>
      <c r="N11" s="154">
        <f t="shared" si="4"/>
        <v>0</v>
      </c>
      <c r="O11" s="154">
        <f t="shared" si="5"/>
        <v>0</v>
      </c>
      <c r="P11" s="154">
        <f t="shared" si="6"/>
        <v>0</v>
      </c>
      <c r="Q11" s="155">
        <f t="shared" si="7"/>
        <v>0</v>
      </c>
    </row>
    <row r="12" spans="1:17" ht="21" x14ac:dyDescent="0.15">
      <c r="A12" s="3" t="s">
        <v>16</v>
      </c>
      <c r="B12" s="47" t="s">
        <v>495</v>
      </c>
      <c r="C12" s="56" t="s">
        <v>514</v>
      </c>
      <c r="D12" s="83"/>
      <c r="E12" s="140"/>
      <c r="F12" s="140"/>
      <c r="G12" s="140"/>
      <c r="H12" s="83">
        <f t="shared" si="0"/>
        <v>-0.24299999999999999</v>
      </c>
      <c r="I12" s="214">
        <v>0.24299999999999999</v>
      </c>
      <c r="J12" s="156"/>
      <c r="K12" s="56" t="s">
        <v>102</v>
      </c>
      <c r="L12" s="153">
        <f t="shared" si="2"/>
        <v>0</v>
      </c>
      <c r="M12" s="154">
        <f t="shared" si="3"/>
        <v>0</v>
      </c>
      <c r="N12" s="154">
        <f t="shared" si="4"/>
        <v>0</v>
      </c>
      <c r="O12" s="154">
        <f t="shared" si="5"/>
        <v>0</v>
      </c>
      <c r="P12" s="154">
        <f t="shared" si="6"/>
        <v>0</v>
      </c>
      <c r="Q12" s="155">
        <f t="shared" si="7"/>
        <v>0</v>
      </c>
    </row>
    <row r="13" spans="1:17" ht="21" x14ac:dyDescent="0.15">
      <c r="A13" s="3" t="s">
        <v>16</v>
      </c>
      <c r="B13" s="47" t="s">
        <v>495</v>
      </c>
      <c r="C13" s="56" t="s">
        <v>515</v>
      </c>
      <c r="D13" s="83"/>
      <c r="E13" s="140"/>
      <c r="F13" s="140"/>
      <c r="G13" s="140"/>
      <c r="H13" s="83">
        <f t="shared" si="0"/>
        <v>-0.125</v>
      </c>
      <c r="I13" s="214">
        <v>0.125</v>
      </c>
      <c r="J13" s="156"/>
      <c r="K13" s="56" t="s">
        <v>102</v>
      </c>
      <c r="L13" s="153">
        <f t="shared" si="2"/>
        <v>0</v>
      </c>
      <c r="M13" s="154">
        <f t="shared" si="3"/>
        <v>0</v>
      </c>
      <c r="N13" s="154">
        <f t="shared" si="4"/>
        <v>0</v>
      </c>
      <c r="O13" s="154">
        <f t="shared" si="5"/>
        <v>0</v>
      </c>
      <c r="P13" s="154">
        <f t="shared" si="6"/>
        <v>0</v>
      </c>
      <c r="Q13" s="155">
        <f t="shared" si="7"/>
        <v>0</v>
      </c>
    </row>
    <row r="14" spans="1:17" ht="21" x14ac:dyDescent="0.15">
      <c r="A14" s="3" t="s">
        <v>16</v>
      </c>
      <c r="B14" s="47" t="s">
        <v>495</v>
      </c>
      <c r="C14" s="56" t="s">
        <v>516</v>
      </c>
      <c r="D14" s="83"/>
      <c r="E14" s="140"/>
      <c r="F14" s="140"/>
      <c r="G14" s="140"/>
      <c r="H14" s="83">
        <f t="shared" si="0"/>
        <v>-0.24299999999999999</v>
      </c>
      <c r="I14" s="214">
        <v>0.24299999999999999</v>
      </c>
      <c r="J14" s="215"/>
      <c r="K14" s="213" t="s">
        <v>102</v>
      </c>
      <c r="L14" s="153">
        <f t="shared" si="2"/>
        <v>0</v>
      </c>
      <c r="M14" s="154">
        <f t="shared" si="3"/>
        <v>0</v>
      </c>
      <c r="N14" s="154">
        <f t="shared" si="4"/>
        <v>0</v>
      </c>
      <c r="O14" s="154">
        <f t="shared" si="5"/>
        <v>0</v>
      </c>
      <c r="P14" s="154">
        <f t="shared" si="6"/>
        <v>0</v>
      </c>
      <c r="Q14" s="155">
        <f t="shared" si="7"/>
        <v>0</v>
      </c>
    </row>
    <row r="15" spans="1:17" ht="21" customHeight="1" x14ac:dyDescent="0.15">
      <c r="A15" s="3"/>
      <c r="B15" s="47" t="s">
        <v>495</v>
      </c>
      <c r="C15" s="56" t="s">
        <v>517</v>
      </c>
      <c r="D15" s="110"/>
      <c r="E15" s="140"/>
      <c r="F15" s="140"/>
      <c r="G15" s="140"/>
      <c r="H15" s="83">
        <f t="shared" si="0"/>
        <v>-0.125</v>
      </c>
      <c r="I15" s="214">
        <v>0.125</v>
      </c>
      <c r="J15" s="156"/>
      <c r="K15" s="56" t="s">
        <v>102</v>
      </c>
      <c r="L15" s="153">
        <f t="shared" si="2"/>
        <v>0</v>
      </c>
      <c r="M15" s="154">
        <f t="shared" si="3"/>
        <v>0</v>
      </c>
      <c r="N15" s="154">
        <f t="shared" si="4"/>
        <v>0</v>
      </c>
      <c r="O15" s="154">
        <f t="shared" si="5"/>
        <v>0</v>
      </c>
      <c r="P15" s="154">
        <f t="shared" si="6"/>
        <v>0</v>
      </c>
      <c r="Q15" s="155">
        <f t="shared" si="7"/>
        <v>0</v>
      </c>
    </row>
    <row r="16" spans="1:17" ht="21" customHeight="1" x14ac:dyDescent="0.15">
      <c r="A16" s="3"/>
      <c r="B16" s="364" t="s">
        <v>535</v>
      </c>
      <c r="C16" s="365"/>
      <c r="D16" s="366"/>
      <c r="E16" s="366"/>
      <c r="F16" s="366"/>
      <c r="G16" s="366"/>
      <c r="H16" s="366"/>
      <c r="I16" s="366"/>
      <c r="J16" s="366"/>
      <c r="K16" s="366"/>
      <c r="L16" s="366"/>
      <c r="M16" s="366"/>
      <c r="N16" s="366"/>
      <c r="O16" s="366"/>
      <c r="P16" s="366"/>
      <c r="Q16" s="367"/>
    </row>
    <row r="17" spans="1:17" ht="21" x14ac:dyDescent="0.15">
      <c r="A17" s="3" t="s">
        <v>16</v>
      </c>
      <c r="B17" s="47" t="s">
        <v>495</v>
      </c>
      <c r="C17" s="213" t="s">
        <v>518</v>
      </c>
      <c r="D17" s="83"/>
      <c r="E17" s="83">
        <v>0.26200000000000001</v>
      </c>
      <c r="F17" s="83">
        <v>4.9000000000000002E-2</v>
      </c>
      <c r="G17" s="83"/>
      <c r="H17" s="83"/>
      <c r="I17" s="214">
        <v>0.21299999999999999</v>
      </c>
      <c r="J17" s="156"/>
      <c r="K17" s="56" t="s">
        <v>102</v>
      </c>
      <c r="L17" s="153">
        <f t="shared" ref="L17:L24" si="8">ROUNDDOWN(D17*$J17,3)</f>
        <v>0</v>
      </c>
      <c r="M17" s="154">
        <f t="shared" ref="M17:M24" si="9">ROUNDDOWN(E17*$J17,3)</f>
        <v>0</v>
      </c>
      <c r="N17" s="154">
        <f t="shared" ref="N17:N24" si="10">ROUNDDOWN(F17*$J17,3)</f>
        <v>0</v>
      </c>
      <c r="O17" s="154">
        <f t="shared" ref="O17:O24" si="11">ROUNDDOWN(G17*$J17,3)</f>
        <v>0</v>
      </c>
      <c r="P17" s="154">
        <f t="shared" ref="P17:P24" si="12">ROUNDDOWN(H17*$J17,3)</f>
        <v>0</v>
      </c>
      <c r="Q17" s="155">
        <f t="shared" ref="Q17:Q24" si="13">ROUNDDOWN(I17*$J17,3)</f>
        <v>0</v>
      </c>
    </row>
    <row r="18" spans="1:17" ht="21" x14ac:dyDescent="0.15">
      <c r="A18" s="3" t="s">
        <v>16</v>
      </c>
      <c r="B18" s="47" t="s">
        <v>495</v>
      </c>
      <c r="C18" s="213" t="s">
        <v>519</v>
      </c>
      <c r="D18" s="83">
        <v>2.3E-2</v>
      </c>
      <c r="E18" s="83">
        <v>0.21099999999999999</v>
      </c>
      <c r="F18" s="83"/>
      <c r="G18" s="83"/>
      <c r="H18" s="83">
        <v>0.13600000000000001</v>
      </c>
      <c r="I18" s="214">
        <v>9.8000000000000004E-2</v>
      </c>
      <c r="J18" s="156"/>
      <c r="K18" s="56" t="s">
        <v>102</v>
      </c>
      <c r="L18" s="153">
        <f t="shared" si="8"/>
        <v>0</v>
      </c>
      <c r="M18" s="154">
        <f t="shared" si="9"/>
        <v>0</v>
      </c>
      <c r="N18" s="154">
        <f t="shared" si="10"/>
        <v>0</v>
      </c>
      <c r="O18" s="154">
        <f t="shared" si="11"/>
        <v>0</v>
      </c>
      <c r="P18" s="154">
        <f t="shared" si="12"/>
        <v>0</v>
      </c>
      <c r="Q18" s="155">
        <f t="shared" si="13"/>
        <v>0</v>
      </c>
    </row>
    <row r="19" spans="1:17" ht="21" x14ac:dyDescent="0.15">
      <c r="A19" s="3" t="s">
        <v>16</v>
      </c>
      <c r="B19" s="47" t="s">
        <v>495</v>
      </c>
      <c r="C19" s="56" t="s">
        <v>512</v>
      </c>
      <c r="D19" s="83"/>
      <c r="E19" s="83">
        <v>0.26200000000000001</v>
      </c>
      <c r="F19" s="83">
        <v>4.9000000000000002E-2</v>
      </c>
      <c r="G19" s="83"/>
      <c r="H19" s="83"/>
      <c r="I19" s="214">
        <v>0.21299999999999999</v>
      </c>
      <c r="J19" s="156"/>
      <c r="K19" s="56" t="s">
        <v>102</v>
      </c>
      <c r="L19" s="153">
        <f t="shared" si="8"/>
        <v>0</v>
      </c>
      <c r="M19" s="154">
        <f t="shared" si="9"/>
        <v>0</v>
      </c>
      <c r="N19" s="154">
        <f t="shared" si="10"/>
        <v>0</v>
      </c>
      <c r="O19" s="154">
        <f t="shared" si="11"/>
        <v>0</v>
      </c>
      <c r="P19" s="154">
        <f t="shared" si="12"/>
        <v>0</v>
      </c>
      <c r="Q19" s="155">
        <f t="shared" si="13"/>
        <v>0</v>
      </c>
    </row>
    <row r="20" spans="1:17" ht="21" x14ac:dyDescent="0.15">
      <c r="A20" s="3" t="s">
        <v>16</v>
      </c>
      <c r="B20" s="47" t="s">
        <v>495</v>
      </c>
      <c r="C20" s="56" t="s">
        <v>513</v>
      </c>
      <c r="D20" s="83">
        <v>2.3E-2</v>
      </c>
      <c r="E20" s="83">
        <v>0.21099999999999999</v>
      </c>
      <c r="F20" s="83"/>
      <c r="G20" s="83"/>
      <c r="H20" s="83">
        <v>0.13600000000000001</v>
      </c>
      <c r="I20" s="214">
        <v>9.8000000000000004E-2</v>
      </c>
      <c r="J20" s="156"/>
      <c r="K20" s="56" t="s">
        <v>102</v>
      </c>
      <c r="L20" s="153">
        <f t="shared" si="8"/>
        <v>0</v>
      </c>
      <c r="M20" s="154">
        <f t="shared" si="9"/>
        <v>0</v>
      </c>
      <c r="N20" s="154">
        <f t="shared" si="10"/>
        <v>0</v>
      </c>
      <c r="O20" s="154">
        <f t="shared" si="11"/>
        <v>0</v>
      </c>
      <c r="P20" s="154">
        <f t="shared" si="12"/>
        <v>0</v>
      </c>
      <c r="Q20" s="155">
        <f t="shared" si="13"/>
        <v>0</v>
      </c>
    </row>
    <row r="21" spans="1:17" ht="21" x14ac:dyDescent="0.15">
      <c r="A21" s="3" t="s">
        <v>16</v>
      </c>
      <c r="B21" s="47" t="s">
        <v>495</v>
      </c>
      <c r="C21" s="56" t="s">
        <v>514</v>
      </c>
      <c r="D21" s="83"/>
      <c r="E21" s="83">
        <v>0.3</v>
      </c>
      <c r="F21" s="83">
        <v>5.7000000000000002E-2</v>
      </c>
      <c r="G21" s="83"/>
      <c r="H21" s="83"/>
      <c r="I21" s="214">
        <v>0.24299999999999999</v>
      </c>
      <c r="J21" s="156"/>
      <c r="K21" s="56" t="s">
        <v>102</v>
      </c>
      <c r="L21" s="153">
        <f t="shared" si="8"/>
        <v>0</v>
      </c>
      <c r="M21" s="154">
        <f t="shared" si="9"/>
        <v>0</v>
      </c>
      <c r="N21" s="154">
        <f t="shared" si="10"/>
        <v>0</v>
      </c>
      <c r="O21" s="154">
        <f t="shared" si="11"/>
        <v>0</v>
      </c>
      <c r="P21" s="154">
        <f t="shared" si="12"/>
        <v>0</v>
      </c>
      <c r="Q21" s="155">
        <f t="shared" si="13"/>
        <v>0</v>
      </c>
    </row>
    <row r="22" spans="1:17" ht="21" x14ac:dyDescent="0.15">
      <c r="A22" s="3" t="s">
        <v>16</v>
      </c>
      <c r="B22" s="47" t="s">
        <v>495</v>
      </c>
      <c r="C22" s="56" t="s">
        <v>515</v>
      </c>
      <c r="D22" s="83">
        <v>2.7E-2</v>
      </c>
      <c r="E22" s="83">
        <v>0.246</v>
      </c>
      <c r="F22" s="83"/>
      <c r="G22" s="83"/>
      <c r="H22" s="83">
        <v>0.14699999999999999</v>
      </c>
      <c r="I22" s="214">
        <v>0.125</v>
      </c>
      <c r="J22" s="156"/>
      <c r="K22" s="56" t="s">
        <v>102</v>
      </c>
      <c r="L22" s="153">
        <f t="shared" si="8"/>
        <v>0</v>
      </c>
      <c r="M22" s="154">
        <f t="shared" si="9"/>
        <v>0</v>
      </c>
      <c r="N22" s="154">
        <f t="shared" si="10"/>
        <v>0</v>
      </c>
      <c r="O22" s="154">
        <f t="shared" si="11"/>
        <v>0</v>
      </c>
      <c r="P22" s="154">
        <f t="shared" si="12"/>
        <v>0</v>
      </c>
      <c r="Q22" s="155">
        <f t="shared" si="13"/>
        <v>0</v>
      </c>
    </row>
    <row r="23" spans="1:17" ht="21" x14ac:dyDescent="0.15">
      <c r="A23" s="3" t="s">
        <v>16</v>
      </c>
      <c r="B23" s="47" t="s">
        <v>495</v>
      </c>
      <c r="C23" s="56" t="s">
        <v>516</v>
      </c>
      <c r="D23" s="83"/>
      <c r="E23" s="83">
        <v>0.3</v>
      </c>
      <c r="F23" s="83">
        <v>5.7000000000000002E-2</v>
      </c>
      <c r="G23" s="83"/>
      <c r="H23" s="83"/>
      <c r="I23" s="214">
        <v>0.24299999999999999</v>
      </c>
      <c r="J23" s="156"/>
      <c r="K23" s="56" t="s">
        <v>102</v>
      </c>
      <c r="L23" s="153">
        <f t="shared" si="8"/>
        <v>0</v>
      </c>
      <c r="M23" s="154">
        <f t="shared" si="9"/>
        <v>0</v>
      </c>
      <c r="N23" s="154">
        <f t="shared" si="10"/>
        <v>0</v>
      </c>
      <c r="O23" s="154">
        <f t="shared" si="11"/>
        <v>0</v>
      </c>
      <c r="P23" s="154">
        <f t="shared" si="12"/>
        <v>0</v>
      </c>
      <c r="Q23" s="155">
        <f t="shared" si="13"/>
        <v>0</v>
      </c>
    </row>
    <row r="24" spans="1:17" ht="21" x14ac:dyDescent="0.15">
      <c r="A24" s="3" t="s">
        <v>16</v>
      </c>
      <c r="B24" s="47" t="s">
        <v>495</v>
      </c>
      <c r="C24" s="56" t="s">
        <v>517</v>
      </c>
      <c r="D24" s="83">
        <v>2.7E-2</v>
      </c>
      <c r="E24" s="83">
        <v>0.246</v>
      </c>
      <c r="F24" s="83"/>
      <c r="G24" s="83"/>
      <c r="H24" s="83">
        <v>0.14699999999999999</v>
      </c>
      <c r="I24" s="214">
        <v>0.125</v>
      </c>
      <c r="J24" s="156"/>
      <c r="K24" s="56" t="s">
        <v>102</v>
      </c>
      <c r="L24" s="153">
        <f t="shared" si="8"/>
        <v>0</v>
      </c>
      <c r="M24" s="154">
        <f t="shared" si="9"/>
        <v>0</v>
      </c>
      <c r="N24" s="154">
        <f t="shared" si="10"/>
        <v>0</v>
      </c>
      <c r="O24" s="154">
        <f t="shared" si="11"/>
        <v>0</v>
      </c>
      <c r="P24" s="154">
        <f t="shared" si="12"/>
        <v>0</v>
      </c>
      <c r="Q24" s="155">
        <f t="shared" si="13"/>
        <v>0</v>
      </c>
    </row>
    <row r="25" spans="1:17" ht="21.75" thickBot="1" x14ac:dyDescent="0.2">
      <c r="A25" s="3" t="s">
        <v>16</v>
      </c>
      <c r="B25" s="161"/>
      <c r="C25" s="162"/>
      <c r="D25" s="216"/>
      <c r="E25" s="57"/>
      <c r="F25" s="57"/>
      <c r="G25" s="57"/>
      <c r="H25" s="57"/>
      <c r="I25" s="217"/>
      <c r="J25" s="161"/>
      <c r="K25" s="162"/>
      <c r="L25" s="164"/>
      <c r="M25" s="165"/>
      <c r="N25" s="165"/>
      <c r="O25" s="165"/>
      <c r="P25" s="165"/>
      <c r="Q25" s="166"/>
    </row>
    <row r="26" spans="1:17" ht="21.75" thickTop="1" x14ac:dyDescent="0.15">
      <c r="A26" s="3" t="s">
        <v>16</v>
      </c>
      <c r="B26" s="357" t="s">
        <v>374</v>
      </c>
      <c r="C26" s="358"/>
      <c r="D26" s="358"/>
      <c r="E26" s="358"/>
      <c r="F26" s="358"/>
      <c r="G26" s="358"/>
      <c r="H26" s="358"/>
      <c r="I26" s="348"/>
      <c r="J26" s="348"/>
      <c r="K26" s="349"/>
      <c r="L26" s="104">
        <f t="shared" ref="L26:Q26" si="14">SUM(L7:L25)</f>
        <v>0</v>
      </c>
      <c r="M26" s="60">
        <f t="shared" si="14"/>
        <v>0</v>
      </c>
      <c r="N26" s="60">
        <f t="shared" si="14"/>
        <v>0</v>
      </c>
      <c r="O26" s="60">
        <f t="shared" si="14"/>
        <v>0</v>
      </c>
      <c r="P26" s="60">
        <f t="shared" si="14"/>
        <v>0</v>
      </c>
      <c r="Q26" s="105">
        <f t="shared" si="14"/>
        <v>0</v>
      </c>
    </row>
  </sheetData>
  <sheetProtection insertRows="0" deleteRows="0"/>
  <protectedRanges>
    <protectedRange sqref="B25:J25 J23" name="範囲2_1"/>
    <protectedRange sqref="J7:J22 J24" name="範囲1_2"/>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148</v>
      </c>
      <c r="C7" s="135" t="s">
        <v>149</v>
      </c>
      <c r="D7" s="139">
        <v>3.1E-2</v>
      </c>
      <c r="E7" s="141">
        <v>0.63800000000000001</v>
      </c>
      <c r="F7" s="141">
        <v>0.43</v>
      </c>
      <c r="G7" s="141"/>
      <c r="H7" s="141"/>
      <c r="I7" s="196">
        <v>0.23799999999999999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148</v>
      </c>
      <c r="C8" s="56" t="s">
        <v>150</v>
      </c>
      <c r="D8" s="150">
        <v>3.1E-2</v>
      </c>
      <c r="E8" s="83">
        <v>1.946</v>
      </c>
      <c r="F8" s="83"/>
      <c r="G8" s="83"/>
      <c r="H8" s="83">
        <v>1.7050000000000001</v>
      </c>
      <c r="I8" s="151">
        <v>0.27100000000000002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151</v>
      </c>
      <c r="C9" s="56" t="s">
        <v>152</v>
      </c>
      <c r="D9" s="150">
        <v>4.8000000000000001E-2</v>
      </c>
      <c r="E9" s="83">
        <v>0.92700000000000005</v>
      </c>
      <c r="F9" s="83">
        <v>0.505</v>
      </c>
      <c r="G9" s="83"/>
      <c r="H9" s="83"/>
      <c r="I9" s="151">
        <v>0.47099999999999997</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151</v>
      </c>
      <c r="C10" s="56" t="s">
        <v>153</v>
      </c>
      <c r="D10" s="150">
        <v>4.8000000000000001E-2</v>
      </c>
      <c r="E10" s="83">
        <v>2.7810000000000001</v>
      </c>
      <c r="F10" s="83"/>
      <c r="G10" s="83"/>
      <c r="H10" s="83">
        <v>2.2829999999999999</v>
      </c>
      <c r="I10" s="151">
        <v>0.54600000000000004</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151</v>
      </c>
      <c r="C11" s="56" t="s">
        <v>154</v>
      </c>
      <c r="D11" s="150">
        <v>4.8000000000000001E-2</v>
      </c>
      <c r="E11" s="83">
        <v>3.6739999999999999</v>
      </c>
      <c r="F11" s="83"/>
      <c r="G11" s="83"/>
      <c r="H11" s="83">
        <v>3.101</v>
      </c>
      <c r="I11" s="151">
        <v>0.621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155</v>
      </c>
      <c r="C12" s="56" t="s">
        <v>156</v>
      </c>
      <c r="D12" s="150">
        <v>6.3E-2</v>
      </c>
      <c r="E12" s="83">
        <v>2.7309999999999999</v>
      </c>
      <c r="F12" s="83"/>
      <c r="G12" s="83"/>
      <c r="H12" s="83">
        <v>2.1669999999999998</v>
      </c>
      <c r="I12" s="151">
        <v>0.627</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155</v>
      </c>
      <c r="C13" s="56" t="s">
        <v>157</v>
      </c>
      <c r="D13" s="150">
        <v>6.3E-2</v>
      </c>
      <c r="E13" s="83">
        <v>3.6360000000000001</v>
      </c>
      <c r="F13" s="83"/>
      <c r="G13" s="83"/>
      <c r="H13" s="83">
        <v>2.9710000000000001</v>
      </c>
      <c r="I13" s="151">
        <v>0.72799999999999998</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155</v>
      </c>
      <c r="C14" s="56" t="s">
        <v>158</v>
      </c>
      <c r="D14" s="150">
        <v>6.3E-2</v>
      </c>
      <c r="E14" s="83">
        <v>4.6980000000000004</v>
      </c>
      <c r="F14" s="83"/>
      <c r="G14" s="83"/>
      <c r="H14" s="83">
        <v>3.9319999999999999</v>
      </c>
      <c r="I14" s="151">
        <v>0.82799999999999996</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155</v>
      </c>
      <c r="C15" s="56" t="s">
        <v>159</v>
      </c>
      <c r="D15" s="150">
        <v>6.3E-2</v>
      </c>
      <c r="E15" s="83">
        <v>5.9290000000000003</v>
      </c>
      <c r="F15" s="83"/>
      <c r="G15" s="83"/>
      <c r="H15" s="83">
        <v>5.0629999999999997</v>
      </c>
      <c r="I15" s="151">
        <v>0.92900000000000005</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406</v>
      </c>
      <c r="C16" s="56" t="s">
        <v>407</v>
      </c>
      <c r="D16" s="150"/>
      <c r="E16" s="83">
        <v>2.8359999999999999</v>
      </c>
      <c r="F16" s="83"/>
      <c r="G16" s="83"/>
      <c r="H16" s="83">
        <v>2.2629999999999999</v>
      </c>
      <c r="I16" s="151">
        <v>0.57199999999999995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406</v>
      </c>
      <c r="C17" s="56" t="s">
        <v>408</v>
      </c>
      <c r="D17" s="150"/>
      <c r="E17" s="83">
        <v>3.484</v>
      </c>
      <c r="F17" s="83"/>
      <c r="G17" s="83"/>
      <c r="H17" s="83">
        <v>2.8759999999999999</v>
      </c>
      <c r="I17" s="151">
        <v>0.60799999999999998</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371</v>
      </c>
      <c r="C1" s="73"/>
      <c r="D1" s="74"/>
      <c r="E1" s="74"/>
      <c r="F1" s="74"/>
      <c r="G1" s="74"/>
      <c r="H1" s="74"/>
      <c r="I1" s="74"/>
      <c r="J1" s="74"/>
      <c r="K1" s="75"/>
      <c r="L1" s="74"/>
      <c r="M1" s="74"/>
      <c r="N1" s="74"/>
      <c r="O1" s="74"/>
      <c r="P1" s="74"/>
      <c r="Q1" s="74"/>
    </row>
    <row r="2" spans="1:17" s="76" customFormat="1" ht="12" customHeight="1" x14ac:dyDescent="0.15">
      <c r="B2" s="77" t="s">
        <v>372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373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160</v>
      </c>
      <c r="C7" s="135" t="s">
        <v>161</v>
      </c>
      <c r="D7" s="139">
        <v>3.1E-2</v>
      </c>
      <c r="E7" s="141">
        <v>0.54900000000000004</v>
      </c>
      <c r="F7" s="141">
        <v>0.371</v>
      </c>
      <c r="G7" s="141"/>
      <c r="H7" s="141"/>
      <c r="I7" s="196">
        <v>0.20899999999999999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160</v>
      </c>
      <c r="C8" s="56" t="s">
        <v>162</v>
      </c>
      <c r="D8" s="150">
        <v>3.1E-2</v>
      </c>
      <c r="E8" s="83">
        <v>0.65100000000000002</v>
      </c>
      <c r="F8" s="83">
        <v>0.44</v>
      </c>
      <c r="G8" s="83"/>
      <c r="H8" s="83"/>
      <c r="I8" s="151">
        <v>0.24199999999999999</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163</v>
      </c>
      <c r="C9" s="56" t="s">
        <v>164</v>
      </c>
      <c r="D9" s="150">
        <v>4.8000000000000001E-2</v>
      </c>
      <c r="E9" s="83">
        <v>0.80600000000000005</v>
      </c>
      <c r="F9" s="151">
        <v>0.42799999999999999</v>
      </c>
      <c r="G9" s="83"/>
      <c r="H9" s="83"/>
      <c r="I9" s="151">
        <v>0.42699999999999999</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163</v>
      </c>
      <c r="C10" s="56" t="s">
        <v>165</v>
      </c>
      <c r="D10" s="150">
        <v>4.8000000000000001E-2</v>
      </c>
      <c r="E10" s="83">
        <v>2.278</v>
      </c>
      <c r="F10" s="83"/>
      <c r="G10" s="83"/>
      <c r="H10" s="83">
        <v>1.825</v>
      </c>
      <c r="I10" s="151">
        <v>0.502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163</v>
      </c>
      <c r="C11" s="56" t="s">
        <v>166</v>
      </c>
      <c r="D11" s="150">
        <v>4.8000000000000001E-2</v>
      </c>
      <c r="E11" s="83">
        <v>3.0760000000000001</v>
      </c>
      <c r="F11" s="83"/>
      <c r="G11" s="83"/>
      <c r="H11" s="83">
        <v>2.548</v>
      </c>
      <c r="I11" s="151">
        <v>0.57599999999999996</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167</v>
      </c>
      <c r="C12" s="56" t="s">
        <v>168</v>
      </c>
      <c r="D12" s="150">
        <v>6.3E-2</v>
      </c>
      <c r="E12" s="83">
        <v>1.0960000000000001</v>
      </c>
      <c r="F12" s="83">
        <v>0.59699999999999998</v>
      </c>
      <c r="G12" s="83"/>
      <c r="H12" s="83"/>
      <c r="I12" s="151">
        <v>0.56200000000000006</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167</v>
      </c>
      <c r="C13" s="56" t="s">
        <v>169</v>
      </c>
      <c r="D13" s="150">
        <v>6.3E-2</v>
      </c>
      <c r="E13" s="83">
        <v>3.0310000000000001</v>
      </c>
      <c r="F13" s="83"/>
      <c r="G13" s="83"/>
      <c r="H13" s="83">
        <v>2.431</v>
      </c>
      <c r="I13" s="151">
        <v>0.66300000000000003</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167</v>
      </c>
      <c r="C14" s="56" t="s">
        <v>170</v>
      </c>
      <c r="D14" s="150">
        <v>6.3E-2</v>
      </c>
      <c r="E14" s="83">
        <v>3.9889999999999999</v>
      </c>
      <c r="F14" s="83"/>
      <c r="G14" s="83"/>
      <c r="H14" s="83">
        <v>3.2890000000000001</v>
      </c>
      <c r="I14" s="151">
        <v>0.76300000000000001</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167</v>
      </c>
      <c r="C15" s="56" t="s">
        <v>171</v>
      </c>
      <c r="D15" s="150">
        <v>6.3E-2</v>
      </c>
      <c r="E15" s="83">
        <v>5.109</v>
      </c>
      <c r="F15" s="83"/>
      <c r="G15" s="83"/>
      <c r="H15" s="83">
        <v>4.3079999999999998</v>
      </c>
      <c r="I15" s="151">
        <v>0.86399999999999999</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374</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6:K25" name="範囲2"/>
    <protectedRange sqref="J7:J1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H22" sqref="H22"/>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366</v>
      </c>
      <c r="C2" s="77"/>
      <c r="D2" s="77"/>
      <c r="E2" s="77"/>
      <c r="F2" s="77"/>
      <c r="G2" s="77"/>
      <c r="H2" s="77"/>
      <c r="I2" s="77"/>
      <c r="J2" s="77"/>
      <c r="K2" s="77"/>
      <c r="L2" s="77"/>
      <c r="M2" s="77"/>
      <c r="N2" s="77"/>
      <c r="O2" s="77"/>
      <c r="P2" s="77"/>
      <c r="Q2" s="77"/>
      <c r="R2" s="77"/>
    </row>
    <row r="3" spans="1:18" s="71" customFormat="1" ht="12" customHeight="1" x14ac:dyDescent="0.15">
      <c r="B3" s="77" t="s">
        <v>369</v>
      </c>
      <c r="C3" s="77"/>
      <c r="D3" s="77"/>
      <c r="E3" s="77"/>
      <c r="F3" s="77"/>
      <c r="G3" s="77"/>
      <c r="H3" s="77"/>
      <c r="I3" s="77"/>
      <c r="J3" s="77"/>
      <c r="K3" s="77"/>
      <c r="L3" s="77"/>
      <c r="M3" s="77"/>
      <c r="N3" s="77"/>
      <c r="O3" s="77"/>
      <c r="P3" s="77"/>
      <c r="Q3" s="77"/>
      <c r="R3" s="77"/>
    </row>
    <row r="4" spans="1:18" s="76" customFormat="1" ht="11.25" x14ac:dyDescent="0.15">
      <c r="B4" s="79" t="s">
        <v>427</v>
      </c>
      <c r="C4" s="80"/>
      <c r="D4" s="80"/>
      <c r="E4" s="80"/>
      <c r="F4" s="80"/>
      <c r="G4" s="80"/>
      <c r="H4" s="80"/>
      <c r="N4" s="80"/>
    </row>
    <row r="5" spans="1:18" s="81" customFormat="1" ht="12" customHeight="1" x14ac:dyDescent="0.15">
      <c r="B5" s="79" t="s">
        <v>526</v>
      </c>
      <c r="C5" s="82"/>
      <c r="D5" s="82"/>
      <c r="E5" s="82"/>
      <c r="F5" s="82"/>
      <c r="G5" s="82"/>
      <c r="H5" s="82"/>
      <c r="I5" s="82"/>
      <c r="J5" s="82"/>
      <c r="K5" s="82"/>
      <c r="L5" s="82"/>
      <c r="M5" s="82"/>
      <c r="N5" s="82"/>
      <c r="O5" s="82"/>
      <c r="P5" s="82"/>
      <c r="Q5" s="82"/>
      <c r="R5" s="82"/>
    </row>
    <row r="6" spans="1:18" ht="12" customHeight="1" x14ac:dyDescent="0.15">
      <c r="A6" s="2" t="s">
        <v>120</v>
      </c>
      <c r="B6" s="321" t="s">
        <v>1</v>
      </c>
      <c r="C6" s="321" t="s">
        <v>173</v>
      </c>
      <c r="D6" s="370" t="s">
        <v>433</v>
      </c>
      <c r="E6" s="371" t="s">
        <v>174</v>
      </c>
      <c r="F6" s="371" t="s">
        <v>421</v>
      </c>
      <c r="G6" s="371" t="s">
        <v>175</v>
      </c>
      <c r="H6" s="371" t="s">
        <v>414</v>
      </c>
      <c r="I6" s="344" t="s">
        <v>3</v>
      </c>
      <c r="J6" s="345"/>
      <c r="K6" s="345"/>
      <c r="L6" s="346"/>
      <c r="M6" s="321" t="s">
        <v>4</v>
      </c>
      <c r="N6" s="321" t="s">
        <v>5</v>
      </c>
      <c r="O6" s="344" t="s">
        <v>6</v>
      </c>
      <c r="P6" s="345"/>
      <c r="Q6" s="345"/>
      <c r="R6" s="346"/>
    </row>
    <row r="7" spans="1:18" ht="42.75" thickBot="1" x14ac:dyDescent="0.2">
      <c r="A7" s="3" t="s">
        <v>17</v>
      </c>
      <c r="B7" s="323"/>
      <c r="C7" s="323"/>
      <c r="D7" s="323"/>
      <c r="E7" s="323"/>
      <c r="F7" s="323"/>
      <c r="G7" s="323"/>
      <c r="H7" s="323"/>
      <c r="I7" s="6" t="s">
        <v>10</v>
      </c>
      <c r="J7" s="7" t="s">
        <v>11</v>
      </c>
      <c r="K7" s="7" t="s">
        <v>176</v>
      </c>
      <c r="L7" s="8" t="s">
        <v>7</v>
      </c>
      <c r="M7" s="323"/>
      <c r="N7" s="323"/>
      <c r="O7" s="6" t="s">
        <v>10</v>
      </c>
      <c r="P7" s="7" t="s">
        <v>11</v>
      </c>
      <c r="Q7" s="7" t="s">
        <v>190</v>
      </c>
      <c r="R7" s="8" t="s">
        <v>7</v>
      </c>
    </row>
    <row r="8" spans="1:18" ht="21.75" thickTop="1" x14ac:dyDescent="0.15">
      <c r="A8" s="3" t="s">
        <v>16</v>
      </c>
      <c r="B8" s="46" t="s">
        <v>172</v>
      </c>
      <c r="C8" s="173"/>
      <c r="D8" s="287"/>
      <c r="E8" s="138"/>
      <c r="F8" s="137">
        <f>ROUND(D8-E8,2)</f>
        <v>0</v>
      </c>
      <c r="G8" s="174"/>
      <c r="H8" s="137">
        <f>MOD(F8,0.05)+G8</f>
        <v>0</v>
      </c>
      <c r="I8" s="139">
        <v>0.22600000000000001</v>
      </c>
      <c r="J8" s="140">
        <f>IF(F8=0,0,IF(F8+0.3&gt;=1,ROUNDDOWN(((1.5+1.5+(F8+0.3)*0.5*2)/2/2)^2*3.14*(F8+0.3),3),ROUNDDOWN(1.5^2/4*3.14*(F8+0.3),3)))</f>
        <v>0</v>
      </c>
      <c r="K8" s="141">
        <f>IF(F8=0,0,I8+J8-L8)</f>
        <v>0</v>
      </c>
      <c r="L8" s="142">
        <f>IF(F8=0,0,ROUNDDOWN(0.789+0.527*H8+0.865*(F8-0.15-H8-0.3),3))</f>
        <v>0</v>
      </c>
      <c r="M8" s="175"/>
      <c r="N8" s="135" t="s">
        <v>102</v>
      </c>
      <c r="O8" s="144">
        <f t="shared" ref="O8:R12" si="0">ROUNDDOWN(I8*$M8,3)</f>
        <v>0</v>
      </c>
      <c r="P8" s="145">
        <f t="shared" si="0"/>
        <v>0</v>
      </c>
      <c r="Q8" s="145">
        <f t="shared" si="0"/>
        <v>0</v>
      </c>
      <c r="R8" s="146">
        <f t="shared" si="0"/>
        <v>0</v>
      </c>
    </row>
    <row r="9" spans="1:18" ht="21" x14ac:dyDescent="0.15">
      <c r="A9" s="3" t="s">
        <v>16</v>
      </c>
      <c r="B9" s="47" t="s">
        <v>172</v>
      </c>
      <c r="C9" s="56"/>
      <c r="D9" s="149"/>
      <c r="E9" s="147"/>
      <c r="F9" s="288">
        <f>ROUND(D9-E9,2)</f>
        <v>0</v>
      </c>
      <c r="G9" s="176"/>
      <c r="H9" s="288">
        <f>MOD(F9,0.05)+G9</f>
        <v>0</v>
      </c>
      <c r="I9" s="150">
        <v>0.22600000000000001</v>
      </c>
      <c r="J9" s="140">
        <f>IF(F9=0,0,IF(F9+0.3&gt;=1,ROUNDDOWN(((1.5+1.5+(F9+0.3)*0.5*2)/2/2)^2*3.14*(F9+0.3),3),ROUNDDOWN(1.5^2/4*3.14*(F9+0.3),3)))</f>
        <v>0</v>
      </c>
      <c r="K9" s="83">
        <f>IF(F9=0,0,I9+J9-L9)</f>
        <v>0</v>
      </c>
      <c r="L9" s="151">
        <f>IF(F9=0,0,ROUNDDOWN(0.789+0.527*H9+0.865*(F9-0.15-H9-0.3),3))</f>
        <v>0</v>
      </c>
      <c r="M9" s="152"/>
      <c r="N9" s="56" t="s">
        <v>102</v>
      </c>
      <c r="O9" s="153">
        <f t="shared" si="0"/>
        <v>0</v>
      </c>
      <c r="P9" s="154">
        <f t="shared" si="0"/>
        <v>0</v>
      </c>
      <c r="Q9" s="154">
        <f t="shared" si="0"/>
        <v>0</v>
      </c>
      <c r="R9" s="155">
        <f t="shared" si="0"/>
        <v>0</v>
      </c>
    </row>
    <row r="10" spans="1:18" ht="21" customHeight="1" x14ac:dyDescent="0.15">
      <c r="A10" s="3"/>
      <c r="B10" s="47" t="s">
        <v>172</v>
      </c>
      <c r="C10" s="56"/>
      <c r="D10" s="149"/>
      <c r="E10" s="147"/>
      <c r="F10" s="288">
        <f>ROUND(D10-E10,2)</f>
        <v>0</v>
      </c>
      <c r="G10" s="176"/>
      <c r="H10" s="288">
        <f>MOD(F10,0.05)+G10</f>
        <v>0</v>
      </c>
      <c r="I10" s="150">
        <v>0.22600000000000001</v>
      </c>
      <c r="J10" s="140">
        <f>IF(F10=0,0,IF(F10+0.3&gt;=1,ROUNDDOWN(((1.5+1.5+(F10+0.3)*0.5*2)/2/2)^2*3.14*(F10+0.3),3),ROUNDDOWN(1.5^2/4*3.14*(F10+0.3),3)))</f>
        <v>0</v>
      </c>
      <c r="K10" s="83">
        <f>IF(F10=0,0,I10+J10-L10)</f>
        <v>0</v>
      </c>
      <c r="L10" s="151">
        <f>IF(F10=0,0,ROUNDDOWN(0.789+0.527*H10+0.865*(F10-0.15-H10-0.3),3))</f>
        <v>0</v>
      </c>
      <c r="M10" s="152"/>
      <c r="N10" s="56" t="s">
        <v>102</v>
      </c>
      <c r="O10" s="153">
        <f t="shared" si="0"/>
        <v>0</v>
      </c>
      <c r="P10" s="154">
        <f t="shared" si="0"/>
        <v>0</v>
      </c>
      <c r="Q10" s="154">
        <f t="shared" si="0"/>
        <v>0</v>
      </c>
      <c r="R10" s="155">
        <f t="shared" si="0"/>
        <v>0</v>
      </c>
    </row>
    <row r="11" spans="1:18" ht="21" customHeight="1" x14ac:dyDescent="0.15">
      <c r="A11" s="3"/>
      <c r="B11" s="47" t="s">
        <v>172</v>
      </c>
      <c r="C11" s="56"/>
      <c r="D11" s="149"/>
      <c r="E11" s="147"/>
      <c r="F11" s="288">
        <f>ROUND(D11-E11,2)</f>
        <v>0</v>
      </c>
      <c r="G11" s="176"/>
      <c r="H11" s="288">
        <f>MOD(F11,0.05)+G11</f>
        <v>0</v>
      </c>
      <c r="I11" s="150">
        <v>0.22600000000000001</v>
      </c>
      <c r="J11" s="140">
        <f>IF(F11=0,0,IF(F11+0.3&gt;=1,ROUNDDOWN(((1.5+1.5+(F11+0.3)*0.5*2)/2/2)^2*3.14*(F11+0.3),3),ROUNDDOWN(1.5^2/4*3.14*(F11+0.3),3)))</f>
        <v>0</v>
      </c>
      <c r="K11" s="83">
        <f>IF(F11=0,0,I11+J11-L11)</f>
        <v>0</v>
      </c>
      <c r="L11" s="151">
        <f>IF(F11=0,0,ROUNDDOWN(0.789+0.527*H11+0.865*(F11-0.15-H11-0.3),3))</f>
        <v>0</v>
      </c>
      <c r="M11" s="152"/>
      <c r="N11" s="56" t="s">
        <v>102</v>
      </c>
      <c r="O11" s="153">
        <f t="shared" si="0"/>
        <v>0</v>
      </c>
      <c r="P11" s="154">
        <f t="shared" si="0"/>
        <v>0</v>
      </c>
      <c r="Q11" s="154">
        <f t="shared" si="0"/>
        <v>0</v>
      </c>
      <c r="R11" s="155">
        <f t="shared" si="0"/>
        <v>0</v>
      </c>
    </row>
    <row r="12" spans="1:18" ht="21" customHeight="1" x14ac:dyDescent="0.15">
      <c r="A12" s="3"/>
      <c r="B12" s="47" t="s">
        <v>172</v>
      </c>
      <c r="C12" s="56"/>
      <c r="D12" s="149"/>
      <c r="E12" s="147"/>
      <c r="F12" s="288">
        <f>ROUND(D12-E12,2)</f>
        <v>0</v>
      </c>
      <c r="G12" s="176"/>
      <c r="H12" s="288">
        <f>MOD(F12,0.05)+G12</f>
        <v>0</v>
      </c>
      <c r="I12" s="150">
        <v>0.22600000000000001</v>
      </c>
      <c r="J12" s="140">
        <f>IF(F12=0,0,IF(F12+0.3&gt;=1,ROUNDDOWN(((1.5+1.5+(F12+0.3)*0.5*2)/2/2)^2*3.14*(F12+0.3),3),ROUNDDOWN(1.5^2/4*3.14*(F12+0.3),3)))</f>
        <v>0</v>
      </c>
      <c r="K12" s="83">
        <f>IF(F12=0,0,I12+J12-L12)</f>
        <v>0</v>
      </c>
      <c r="L12" s="151">
        <f>IF(F12=0,0,ROUNDDOWN(0.789+0.527*H12+0.865*(F12-0.15-H12-0.3),3))</f>
        <v>0</v>
      </c>
      <c r="M12" s="152"/>
      <c r="N12" s="56" t="s">
        <v>102</v>
      </c>
      <c r="O12" s="153">
        <f t="shared" si="0"/>
        <v>0</v>
      </c>
      <c r="P12" s="154">
        <f t="shared" si="0"/>
        <v>0</v>
      </c>
      <c r="Q12" s="154">
        <f t="shared" si="0"/>
        <v>0</v>
      </c>
      <c r="R12" s="155">
        <f t="shared" si="0"/>
        <v>0</v>
      </c>
    </row>
    <row r="13" spans="1:18" ht="21" x14ac:dyDescent="0.15">
      <c r="A13" s="3" t="s">
        <v>16</v>
      </c>
      <c r="B13" s="177"/>
      <c r="C13" s="178"/>
      <c r="D13" s="149"/>
      <c r="E13" s="149"/>
      <c r="F13" s="149"/>
      <c r="G13" s="289"/>
      <c r="H13" s="149"/>
      <c r="I13" s="158"/>
      <c r="J13" s="179"/>
      <c r="K13" s="159"/>
      <c r="L13" s="160"/>
      <c r="M13" s="152"/>
      <c r="N13" s="157"/>
      <c r="O13" s="153">
        <f t="shared" ref="O13:R15" si="1">ROUNDDOWN(I13*$M13,3)</f>
        <v>0</v>
      </c>
      <c r="P13" s="154">
        <f t="shared" si="1"/>
        <v>0</v>
      </c>
      <c r="Q13" s="154">
        <f t="shared" si="1"/>
        <v>0</v>
      </c>
      <c r="R13" s="155">
        <f t="shared" si="1"/>
        <v>0</v>
      </c>
    </row>
    <row r="14" spans="1:18" ht="21" customHeight="1" x14ac:dyDescent="0.15">
      <c r="A14" s="3"/>
      <c r="B14" s="180"/>
      <c r="C14" s="181"/>
      <c r="D14" s="182"/>
      <c r="E14" s="182"/>
      <c r="F14" s="182"/>
      <c r="G14" s="289"/>
      <c r="H14" s="182"/>
      <c r="I14" s="183"/>
      <c r="J14" s="179"/>
      <c r="K14" s="113"/>
      <c r="L14" s="184"/>
      <c r="M14" s="185"/>
      <c r="N14" s="186"/>
      <c r="O14" s="153">
        <f>ROUNDDOWN(I14*$M14,3)</f>
        <v>0</v>
      </c>
      <c r="P14" s="154">
        <f>ROUNDDOWN(J14*$M14,3)</f>
        <v>0</v>
      </c>
      <c r="Q14" s="154">
        <f>ROUNDDOWN(K14*$M14,3)</f>
        <v>0</v>
      </c>
      <c r="R14" s="155">
        <f>ROUNDDOWN(L14*$M14,3)</f>
        <v>0</v>
      </c>
    </row>
    <row r="15" spans="1:18" ht="21.75" thickBot="1" x14ac:dyDescent="0.2">
      <c r="A15" s="3" t="s">
        <v>16</v>
      </c>
      <c r="B15" s="187"/>
      <c r="C15" s="188"/>
      <c r="D15" s="189"/>
      <c r="E15" s="189"/>
      <c r="F15" s="189"/>
      <c r="G15" s="290"/>
      <c r="H15" s="189"/>
      <c r="I15" s="164"/>
      <c r="J15" s="159"/>
      <c r="K15" s="165"/>
      <c r="L15" s="166"/>
      <c r="M15" s="167"/>
      <c r="N15" s="162"/>
      <c r="O15" s="190">
        <f t="shared" si="1"/>
        <v>0</v>
      </c>
      <c r="P15" s="191">
        <f t="shared" si="1"/>
        <v>0</v>
      </c>
      <c r="Q15" s="191">
        <f t="shared" si="1"/>
        <v>0</v>
      </c>
      <c r="R15" s="192">
        <f t="shared" si="1"/>
        <v>0</v>
      </c>
    </row>
    <row r="16" spans="1:18" ht="21.75" thickTop="1" x14ac:dyDescent="0.15">
      <c r="A16" s="3" t="s">
        <v>16</v>
      </c>
      <c r="B16" s="357" t="s">
        <v>18</v>
      </c>
      <c r="C16" s="358"/>
      <c r="D16" s="358"/>
      <c r="E16" s="358"/>
      <c r="F16" s="358"/>
      <c r="G16" s="358"/>
      <c r="H16" s="358"/>
      <c r="I16" s="358"/>
      <c r="J16" s="358"/>
      <c r="K16" s="358"/>
      <c r="L16" s="358"/>
      <c r="M16" s="358"/>
      <c r="N16" s="359"/>
      <c r="O16" s="106">
        <f>SUM(O8:O15)</f>
        <v>0</v>
      </c>
      <c r="P16" s="108">
        <f>SUM(P8:P15)</f>
        <v>0</v>
      </c>
      <c r="Q16" s="108">
        <f>SUM(Q8:Q15)</f>
        <v>0</v>
      </c>
      <c r="R16" s="107">
        <f>SUM(R8:R15)</f>
        <v>0</v>
      </c>
    </row>
    <row r="18" spans="2:18" s="1" customFormat="1" ht="11.25" x14ac:dyDescent="0.15">
      <c r="B18" s="1" t="s">
        <v>425</v>
      </c>
      <c r="C18" s="18"/>
      <c r="D18" s="18"/>
      <c r="E18" s="18"/>
      <c r="F18" s="18"/>
      <c r="G18" s="18"/>
      <c r="H18" s="18"/>
      <c r="N18" s="18"/>
    </row>
    <row r="19" spans="2:18" s="1" customFormat="1" ht="11.25" x14ac:dyDescent="0.15">
      <c r="B19" s="1" t="s">
        <v>426</v>
      </c>
      <c r="C19" s="18"/>
      <c r="D19" s="18"/>
      <c r="E19" s="18"/>
      <c r="F19" s="18"/>
      <c r="G19" s="18"/>
      <c r="H19" s="18"/>
      <c r="N19" s="18"/>
    </row>
    <row r="20" spans="2:18" s="1" customFormat="1" ht="11.25" x14ac:dyDescent="0.15">
      <c r="C20" s="18"/>
      <c r="D20" s="18"/>
      <c r="E20" s="18"/>
      <c r="F20" s="18"/>
      <c r="G20" s="18"/>
      <c r="H20" s="18"/>
      <c r="N20" s="18"/>
    </row>
    <row r="21" spans="2:18" s="1" customFormat="1" ht="11.25" x14ac:dyDescent="0.15">
      <c r="B21" s="1" t="s">
        <v>177</v>
      </c>
      <c r="C21" s="18"/>
      <c r="D21" s="18"/>
      <c r="E21" s="18"/>
      <c r="F21" s="18"/>
      <c r="G21" s="18"/>
      <c r="H21" s="18"/>
      <c r="N21" s="18"/>
    </row>
    <row r="22" spans="2:18" s="1" customFormat="1" ht="11.25" x14ac:dyDescent="0.15">
      <c r="B22" s="44" t="s">
        <v>429</v>
      </c>
      <c r="C22" s="1" t="s">
        <v>419</v>
      </c>
      <c r="D22" s="18"/>
      <c r="E22" s="18"/>
      <c r="F22" s="18"/>
      <c r="G22" s="18"/>
      <c r="H22" s="18"/>
      <c r="N22" s="18"/>
    </row>
    <row r="23" spans="2:18" s="1" customFormat="1" ht="11.25" x14ac:dyDescent="0.15">
      <c r="B23" s="19" t="s">
        <v>422</v>
      </c>
      <c r="C23" s="1" t="s">
        <v>420</v>
      </c>
      <c r="D23" s="18"/>
      <c r="E23" s="18"/>
      <c r="F23" s="18"/>
      <c r="G23" s="18"/>
      <c r="H23" s="18"/>
      <c r="N23" s="18"/>
    </row>
    <row r="24" spans="2:18" s="1" customFormat="1" ht="11.25" x14ac:dyDescent="0.15">
      <c r="B24" s="19" t="s">
        <v>410</v>
      </c>
      <c r="C24" s="1" t="s">
        <v>418</v>
      </c>
      <c r="D24" s="18"/>
      <c r="E24" s="18"/>
      <c r="F24" s="18"/>
      <c r="G24" s="18"/>
      <c r="H24" s="18"/>
      <c r="N24" s="18"/>
    </row>
    <row r="25" spans="2:18" s="1" customFormat="1" ht="11.25" x14ac:dyDescent="0.15">
      <c r="B25" s="19" t="s">
        <v>409</v>
      </c>
      <c r="C25" s="1" t="s">
        <v>415</v>
      </c>
      <c r="D25" s="18"/>
      <c r="E25" s="18"/>
      <c r="F25" s="18"/>
      <c r="G25" s="18"/>
      <c r="H25" s="18"/>
      <c r="N25" s="18"/>
    </row>
    <row r="26" spans="2:18" s="1" customFormat="1" ht="11.25" x14ac:dyDescent="0.15">
      <c r="B26" s="19" t="s">
        <v>412</v>
      </c>
      <c r="C26" s="1" t="s">
        <v>413</v>
      </c>
      <c r="D26" s="18"/>
      <c r="E26" s="18"/>
      <c r="F26" s="18"/>
      <c r="G26" s="18"/>
      <c r="H26" s="18"/>
      <c r="N26" s="18"/>
    </row>
    <row r="27" spans="2:18" s="1" customFormat="1" ht="11.25" x14ac:dyDescent="0.15">
      <c r="B27" s="19" t="s">
        <v>178</v>
      </c>
      <c r="C27" s="1" t="s">
        <v>423</v>
      </c>
      <c r="D27" s="18"/>
      <c r="E27" s="18"/>
      <c r="F27" s="18"/>
      <c r="G27" s="18"/>
      <c r="H27" s="18"/>
      <c r="N27" s="18"/>
    </row>
    <row r="28" spans="2:18" s="1" customFormat="1" ht="13.5" x14ac:dyDescent="0.15">
      <c r="B28" s="19" t="s">
        <v>411</v>
      </c>
      <c r="C28" s="86" t="s">
        <v>538</v>
      </c>
      <c r="D28" s="18"/>
      <c r="E28" s="18"/>
      <c r="F28" s="18"/>
      <c r="G28" s="18"/>
      <c r="H28" s="18"/>
      <c r="N28" s="18"/>
    </row>
    <row r="29" spans="2:18" s="1" customFormat="1" ht="13.5" x14ac:dyDescent="0.15">
      <c r="B29" s="19" t="s">
        <v>179</v>
      </c>
      <c r="C29" s="86" t="s">
        <v>539</v>
      </c>
      <c r="D29" s="18"/>
      <c r="E29" s="18"/>
      <c r="F29" s="18"/>
      <c r="G29" s="18"/>
      <c r="H29" s="18"/>
      <c r="N29" s="18"/>
    </row>
    <row r="30" spans="2:18" s="1" customFormat="1" ht="13.5" x14ac:dyDescent="0.15">
      <c r="B30" s="19"/>
      <c r="C30" s="368" t="s">
        <v>559</v>
      </c>
      <c r="D30" s="369"/>
      <c r="E30" s="369"/>
      <c r="F30" s="369"/>
      <c r="G30" s="369"/>
      <c r="H30" s="369"/>
      <c r="I30" s="369"/>
      <c r="J30" s="369"/>
      <c r="K30" s="369"/>
      <c r="L30" s="369"/>
      <c r="M30" s="369"/>
      <c r="N30" s="369"/>
      <c r="O30" s="369"/>
      <c r="P30" s="369"/>
      <c r="Q30" s="369"/>
      <c r="R30" s="369"/>
    </row>
    <row r="31" spans="2:18" s="1" customFormat="1" ht="13.5" x14ac:dyDescent="0.15">
      <c r="B31" s="19"/>
      <c r="C31" s="368" t="s">
        <v>560</v>
      </c>
      <c r="D31" s="369"/>
      <c r="E31" s="369"/>
      <c r="F31" s="369"/>
      <c r="G31" s="369"/>
      <c r="H31" s="369"/>
      <c r="I31" s="369"/>
      <c r="J31" s="369"/>
      <c r="K31" s="369"/>
      <c r="L31" s="369"/>
      <c r="M31" s="369"/>
      <c r="N31" s="369"/>
      <c r="O31" s="369"/>
      <c r="P31" s="369"/>
      <c r="Q31" s="369"/>
      <c r="R31" s="369"/>
    </row>
    <row r="32" spans="2:18" s="1" customFormat="1" ht="11.25" x14ac:dyDescent="0.15">
      <c r="B32" s="19" t="s">
        <v>181</v>
      </c>
      <c r="C32" s="86" t="s">
        <v>501</v>
      </c>
      <c r="D32" s="18"/>
      <c r="E32" s="18"/>
      <c r="F32" s="18"/>
      <c r="G32" s="18"/>
      <c r="H32" s="18"/>
      <c r="N32" s="18"/>
    </row>
    <row r="33" spans="2:14" s="1" customFormat="1" ht="11.25" x14ac:dyDescent="0.15">
      <c r="B33" s="19" t="s">
        <v>182</v>
      </c>
      <c r="C33" s="86" t="s">
        <v>183</v>
      </c>
      <c r="D33" s="18"/>
      <c r="E33" s="18"/>
      <c r="F33" s="18"/>
      <c r="G33" s="18"/>
      <c r="H33" s="18"/>
      <c r="N33" s="18"/>
    </row>
    <row r="34" spans="2:14" s="1" customFormat="1" ht="13.5" x14ac:dyDescent="0.15">
      <c r="C34" s="1" t="s">
        <v>502</v>
      </c>
      <c r="D34" s="18"/>
      <c r="E34" s="18"/>
      <c r="F34" s="18"/>
      <c r="G34" s="18"/>
      <c r="H34" s="18"/>
      <c r="N34" s="18"/>
    </row>
    <row r="35" spans="2:14" s="1" customFormat="1" ht="13.5" x14ac:dyDescent="0.15">
      <c r="C35" s="1" t="s">
        <v>430</v>
      </c>
      <c r="D35" s="18"/>
      <c r="E35" s="18"/>
      <c r="F35" s="18"/>
      <c r="G35" s="18"/>
      <c r="H35" s="18"/>
      <c r="N35" s="18"/>
    </row>
    <row r="36" spans="2:14" s="1" customFormat="1" ht="13.5" x14ac:dyDescent="0.15">
      <c r="C36" s="42" t="s">
        <v>540</v>
      </c>
      <c r="D36" s="18"/>
      <c r="E36" s="18"/>
      <c r="F36" s="18"/>
      <c r="G36" s="18"/>
      <c r="H36" s="18"/>
      <c r="N36" s="18"/>
    </row>
    <row r="37" spans="2:14" s="1" customFormat="1" ht="11.25" x14ac:dyDescent="0.15">
      <c r="C37" s="86" t="s">
        <v>184</v>
      </c>
      <c r="D37" s="18"/>
      <c r="E37" s="18"/>
      <c r="F37" s="18"/>
      <c r="G37" s="18"/>
      <c r="H37" s="18"/>
      <c r="N37" s="18"/>
    </row>
    <row r="38" spans="2:14" s="1" customFormat="1" ht="13.5" x14ac:dyDescent="0.15">
      <c r="C38" s="1" t="s">
        <v>541</v>
      </c>
      <c r="D38" s="18"/>
      <c r="E38" s="18"/>
      <c r="F38" s="18"/>
      <c r="G38" s="18"/>
      <c r="H38" s="18"/>
      <c r="N38" s="18"/>
    </row>
    <row r="39" spans="2:14" s="1" customFormat="1" ht="14.25" x14ac:dyDescent="0.15">
      <c r="C39" s="43"/>
      <c r="D39" s="18"/>
      <c r="E39" s="18"/>
      <c r="F39" s="18"/>
      <c r="G39" s="18"/>
      <c r="H39" s="18"/>
      <c r="N39" s="18"/>
    </row>
    <row r="47" spans="2:14" x14ac:dyDescent="0.15">
      <c r="L47" s="23"/>
    </row>
  </sheetData>
  <protectedRanges>
    <protectedRange sqref="B13:N15" name="範囲3"/>
    <protectedRange sqref="M8:M12" name="範囲2"/>
    <protectedRange sqref="D8:G12" name="範囲1"/>
  </protectedRanges>
  <mergeCells count="14">
    <mergeCell ref="H6:H7"/>
    <mergeCell ref="I6:L6"/>
    <mergeCell ref="M6:M7"/>
    <mergeCell ref="N6:N7"/>
    <mergeCell ref="C31:R31"/>
    <mergeCell ref="O6:R6"/>
    <mergeCell ref="B16:N16"/>
    <mergeCell ref="B6:B7"/>
    <mergeCell ref="C6:C7"/>
    <mergeCell ref="D6:D7"/>
    <mergeCell ref="E6:E7"/>
    <mergeCell ref="F6:F7"/>
    <mergeCell ref="G6:G7"/>
    <mergeCell ref="C30:R30"/>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M8" sqref="M8:M15"/>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366</v>
      </c>
      <c r="C2" s="77"/>
      <c r="D2" s="77"/>
      <c r="E2" s="77"/>
      <c r="F2" s="77"/>
      <c r="G2" s="77"/>
      <c r="H2" s="77"/>
      <c r="I2" s="77"/>
      <c r="J2" s="77"/>
      <c r="K2" s="77"/>
      <c r="L2" s="77"/>
      <c r="M2" s="77"/>
      <c r="N2" s="77"/>
      <c r="O2" s="77"/>
      <c r="P2" s="77"/>
      <c r="Q2" s="77"/>
      <c r="R2" s="77"/>
    </row>
    <row r="3" spans="1:18" s="71" customFormat="1" ht="12" customHeight="1" x14ac:dyDescent="0.15">
      <c r="B3" s="77" t="s">
        <v>369</v>
      </c>
      <c r="C3" s="77"/>
      <c r="D3" s="77"/>
      <c r="E3" s="77"/>
      <c r="F3" s="77"/>
      <c r="G3" s="77"/>
      <c r="H3" s="77"/>
      <c r="I3" s="77"/>
      <c r="J3" s="77"/>
      <c r="K3" s="77"/>
      <c r="L3" s="77"/>
      <c r="M3" s="77"/>
      <c r="N3" s="77"/>
      <c r="O3" s="77"/>
      <c r="P3" s="77"/>
      <c r="Q3" s="77"/>
      <c r="R3" s="77"/>
    </row>
    <row r="4" spans="1:18" s="76" customFormat="1" ht="11.25" x14ac:dyDescent="0.15">
      <c r="B4" s="79" t="s">
        <v>427</v>
      </c>
      <c r="C4" s="80"/>
      <c r="D4" s="80"/>
      <c r="E4" s="80"/>
      <c r="F4" s="80"/>
      <c r="G4" s="80"/>
      <c r="H4" s="80"/>
      <c r="I4" s="80"/>
      <c r="O4" s="80"/>
    </row>
    <row r="5" spans="1:18" ht="12" customHeight="1" x14ac:dyDescent="0.15">
      <c r="B5" s="79" t="s">
        <v>526</v>
      </c>
      <c r="C5" s="13"/>
      <c r="D5" s="13"/>
      <c r="E5" s="13"/>
      <c r="F5" s="13"/>
      <c r="G5" s="13"/>
      <c r="H5" s="13"/>
      <c r="I5" s="13"/>
      <c r="J5" s="13"/>
      <c r="K5" s="13"/>
      <c r="L5" s="13"/>
      <c r="M5" s="13"/>
      <c r="N5" s="13"/>
      <c r="O5" s="13"/>
      <c r="P5" s="13"/>
      <c r="Q5" s="13"/>
      <c r="R5" s="13"/>
    </row>
    <row r="6" spans="1:18" ht="12" customHeight="1" x14ac:dyDescent="0.15">
      <c r="A6" s="2" t="s">
        <v>185</v>
      </c>
      <c r="B6" s="321" t="s">
        <v>1</v>
      </c>
      <c r="C6" s="321" t="s">
        <v>186</v>
      </c>
      <c r="D6" s="370" t="s">
        <v>433</v>
      </c>
      <c r="E6" s="371" t="s">
        <v>187</v>
      </c>
      <c r="F6" s="371" t="s">
        <v>421</v>
      </c>
      <c r="G6" s="371" t="s">
        <v>188</v>
      </c>
      <c r="H6" s="371" t="s">
        <v>414</v>
      </c>
      <c r="I6" s="344" t="s">
        <v>3</v>
      </c>
      <c r="J6" s="345"/>
      <c r="K6" s="345"/>
      <c r="L6" s="346"/>
      <c r="M6" s="321" t="s">
        <v>4</v>
      </c>
      <c r="N6" s="321" t="s">
        <v>5</v>
      </c>
      <c r="O6" s="344" t="s">
        <v>6</v>
      </c>
      <c r="P6" s="345"/>
      <c r="Q6" s="345"/>
      <c r="R6" s="346"/>
    </row>
    <row r="7" spans="1:18" ht="42.75" thickBot="1" x14ac:dyDescent="0.2">
      <c r="A7" s="3" t="s">
        <v>17</v>
      </c>
      <c r="B7" s="323"/>
      <c r="C7" s="323"/>
      <c r="D7" s="323"/>
      <c r="E7" s="323"/>
      <c r="F7" s="323"/>
      <c r="G7" s="323"/>
      <c r="H7" s="323"/>
      <c r="I7" s="6" t="s">
        <v>10</v>
      </c>
      <c r="J7" s="7" t="s">
        <v>11</v>
      </c>
      <c r="K7" s="7" t="s">
        <v>176</v>
      </c>
      <c r="L7" s="8" t="s">
        <v>7</v>
      </c>
      <c r="M7" s="323"/>
      <c r="N7" s="323"/>
      <c r="O7" s="6" t="s">
        <v>10</v>
      </c>
      <c r="P7" s="7" t="s">
        <v>11</v>
      </c>
      <c r="Q7" s="7" t="s">
        <v>190</v>
      </c>
      <c r="R7" s="8" t="s">
        <v>7</v>
      </c>
    </row>
    <row r="8" spans="1:18" ht="21.75" thickTop="1" x14ac:dyDescent="0.15">
      <c r="A8" s="3" t="s">
        <v>16</v>
      </c>
      <c r="B8" s="134" t="s">
        <v>189</v>
      </c>
      <c r="C8" s="135"/>
      <c r="D8" s="136"/>
      <c r="E8" s="136"/>
      <c r="F8" s="137">
        <f>ROUND(D8-E8,2)</f>
        <v>0</v>
      </c>
      <c r="G8" s="138"/>
      <c r="H8" s="137">
        <f>MOD(F8,0.05)+G8</f>
        <v>0</v>
      </c>
      <c r="I8" s="139">
        <v>0.377</v>
      </c>
      <c r="J8" s="140">
        <f>IF(F8=0,0,IF(F8+0.37&gt;=1,ROUNDDOWN(((1.85+1.85+(F8+0.37)*0.5*2)/2/2)^2*3.14*(F8+0.37),3),"ｴﾗｰ"))</f>
        <v>0</v>
      </c>
      <c r="K8" s="141">
        <f>IF(F8=0,0,IF(F8+0.37&gt;1.5,I8+J8-L8,"ｴﾗｰ"))</f>
        <v>0</v>
      </c>
      <c r="L8" s="142">
        <f>IF(F8=0,0,IF(F8+0.37&gt;1.5,ROUNDDOWN(1.34+0.527*H8+1.538*(F8-0.15-H8-0.3),3),"ｴﾗｰ"))</f>
        <v>0</v>
      </c>
      <c r="M8" s="143"/>
      <c r="N8" s="135" t="s">
        <v>102</v>
      </c>
      <c r="O8" s="144">
        <f t="shared" ref="O8:R15" si="0">ROUNDDOWN(I8*$M8,3)</f>
        <v>0</v>
      </c>
      <c r="P8" s="145">
        <f t="shared" si="0"/>
        <v>0</v>
      </c>
      <c r="Q8" s="145">
        <f t="shared" si="0"/>
        <v>0</v>
      </c>
      <c r="R8" s="146">
        <f t="shared" si="0"/>
        <v>0</v>
      </c>
    </row>
    <row r="9" spans="1:18" ht="21" x14ac:dyDescent="0.15">
      <c r="A9" s="3" t="s">
        <v>16</v>
      </c>
      <c r="B9" s="47" t="s">
        <v>189</v>
      </c>
      <c r="C9" s="56"/>
      <c r="D9" s="147"/>
      <c r="E9" s="147"/>
      <c r="F9" s="148">
        <f>ROUND(D9-E9,2)</f>
        <v>0</v>
      </c>
      <c r="G9" s="149"/>
      <c r="H9" s="148"/>
      <c r="I9" s="150">
        <v>0.377</v>
      </c>
      <c r="J9" s="83">
        <f>IF(F9=0,0,IF(F9+0.37&gt;=1,ROUNDDOWN(((1.85+1.85+(F9+0.37)*0.5*2)/2/2)^2*3.14*(F9+0.37),3),"ｴﾗｰ"))</f>
        <v>0</v>
      </c>
      <c r="K9" s="83">
        <f>IF(F9=0,0,IF(F9+0.37&gt;1.5,I9+J9-L9,"ｴﾗｰ"))</f>
        <v>0</v>
      </c>
      <c r="L9" s="151">
        <f>IF(F9=0,0,IF(F9+0.37&gt;1.5,ROUNDDOWN(1.34+0.527*H9+1.538*(F9-0.15-H9-0.3),3),"ｴﾗｰ"))</f>
        <v>0</v>
      </c>
      <c r="M9" s="152"/>
      <c r="N9" s="56" t="s">
        <v>102</v>
      </c>
      <c r="O9" s="153">
        <f t="shared" si="0"/>
        <v>0</v>
      </c>
      <c r="P9" s="154">
        <f t="shared" si="0"/>
        <v>0</v>
      </c>
      <c r="Q9" s="154">
        <f t="shared" si="0"/>
        <v>0</v>
      </c>
      <c r="R9" s="155">
        <f t="shared" si="0"/>
        <v>0</v>
      </c>
    </row>
    <row r="10" spans="1:18" ht="21" customHeight="1" x14ac:dyDescent="0.15">
      <c r="A10" s="3"/>
      <c r="B10" s="47" t="s">
        <v>189</v>
      </c>
      <c r="C10" s="56"/>
      <c r="D10" s="147"/>
      <c r="E10" s="147"/>
      <c r="F10" s="148">
        <f>ROUND(D10-E10,2)</f>
        <v>0</v>
      </c>
      <c r="G10" s="149"/>
      <c r="H10" s="148"/>
      <c r="I10" s="150">
        <v>0.377</v>
      </c>
      <c r="J10" s="83">
        <f>IF(F10=0,0,IF(F10+0.37&gt;=1,ROUNDDOWN(((1.85+1.85+(F10+0.37)*0.5*2)/2/2)^2*3.14*(F10+0.37),3),"ｴﾗｰ"))</f>
        <v>0</v>
      </c>
      <c r="K10" s="83"/>
      <c r="L10" s="151">
        <f>IF(F10=0,0,IF(F10+0.37&gt;1.5,ROUNDDOWN(1.34+0.527*H10+1.538*(F10-0.15-H10-0.3),3),"ｴﾗｰ"))</f>
        <v>0</v>
      </c>
      <c r="M10" s="152"/>
      <c r="N10" s="56" t="s">
        <v>102</v>
      </c>
      <c r="O10" s="153">
        <f t="shared" si="0"/>
        <v>0</v>
      </c>
      <c r="P10" s="154">
        <f t="shared" si="0"/>
        <v>0</v>
      </c>
      <c r="Q10" s="154">
        <f t="shared" si="0"/>
        <v>0</v>
      </c>
      <c r="R10" s="155">
        <f t="shared" si="0"/>
        <v>0</v>
      </c>
    </row>
    <row r="11" spans="1:18" ht="21" customHeight="1" x14ac:dyDescent="0.15">
      <c r="A11" s="3"/>
      <c r="B11" s="47" t="s">
        <v>189</v>
      </c>
      <c r="C11" s="56"/>
      <c r="D11" s="147"/>
      <c r="E11" s="147"/>
      <c r="F11" s="148">
        <f>ROUND(D11-E11,2)</f>
        <v>0</v>
      </c>
      <c r="G11" s="149"/>
      <c r="H11" s="148"/>
      <c r="I11" s="150">
        <v>0.377</v>
      </c>
      <c r="J11" s="83">
        <f>IF(F11=0,0,IF(F11+0.37&gt;=1,ROUNDDOWN(((1.85+1.85+(F11+0.37)*0.5*2)/2/2)^2*3.14*(F11+0.37),3),"ｴﾗｰ"))</f>
        <v>0</v>
      </c>
      <c r="K11" s="83"/>
      <c r="L11" s="151">
        <f>IF(F11=0,0,IF(F11+0.37&gt;1.5,ROUNDDOWN(1.34+0.527*H11+1.538*(F11-0.15-H11-0.3),3),"ｴﾗｰ"))</f>
        <v>0</v>
      </c>
      <c r="M11" s="152"/>
      <c r="N11" s="56" t="s">
        <v>102</v>
      </c>
      <c r="O11" s="153">
        <f t="shared" si="0"/>
        <v>0</v>
      </c>
      <c r="P11" s="154">
        <f t="shared" si="0"/>
        <v>0</v>
      </c>
      <c r="Q11" s="154">
        <f t="shared" si="0"/>
        <v>0</v>
      </c>
      <c r="R11" s="155">
        <f t="shared" si="0"/>
        <v>0</v>
      </c>
    </row>
    <row r="12" spans="1:18" ht="21" customHeight="1" x14ac:dyDescent="0.15">
      <c r="A12" s="3"/>
      <c r="B12" s="47" t="s">
        <v>189</v>
      </c>
      <c r="C12" s="56"/>
      <c r="D12" s="147"/>
      <c r="E12" s="147"/>
      <c r="F12" s="148">
        <f>ROUND(D12-E12,2)</f>
        <v>0</v>
      </c>
      <c r="G12" s="149"/>
      <c r="H12" s="148"/>
      <c r="I12" s="150">
        <v>0.377</v>
      </c>
      <c r="J12" s="83">
        <f>IF(F12=0,0,IF(F12+0.37&gt;=1,ROUNDDOWN(((1.85+1.85+(F12+0.37)*0.5*2)/2/2)^2*3.14*(F12+0.37),3),"ｴﾗｰ"))</f>
        <v>0</v>
      </c>
      <c r="K12" s="83"/>
      <c r="L12" s="151">
        <f>IF(F12=0,0,IF(F12+0.37&gt;1.5,ROUNDDOWN(1.34+0.527*H12+1.538*(F12-0.15-H12-0.3),3),"ｴﾗｰ"))</f>
        <v>0</v>
      </c>
      <c r="M12" s="152"/>
      <c r="N12" s="56" t="s">
        <v>102</v>
      </c>
      <c r="O12" s="153">
        <f t="shared" si="0"/>
        <v>0</v>
      </c>
      <c r="P12" s="154">
        <f t="shared" si="0"/>
        <v>0</v>
      </c>
      <c r="Q12" s="154">
        <f t="shared" si="0"/>
        <v>0</v>
      </c>
      <c r="R12" s="155">
        <f t="shared" si="0"/>
        <v>0</v>
      </c>
    </row>
    <row r="13" spans="1:18" ht="21" x14ac:dyDescent="0.15">
      <c r="A13" s="3" t="s">
        <v>16</v>
      </c>
      <c r="B13" s="156"/>
      <c r="C13" s="157"/>
      <c r="D13" s="147"/>
      <c r="E13" s="147"/>
      <c r="F13" s="147"/>
      <c r="G13" s="147"/>
      <c r="H13" s="147"/>
      <c r="I13" s="158"/>
      <c r="J13" s="159"/>
      <c r="K13" s="159"/>
      <c r="L13" s="160"/>
      <c r="M13" s="152"/>
      <c r="N13" s="157"/>
      <c r="O13" s="153">
        <f t="shared" si="0"/>
        <v>0</v>
      </c>
      <c r="P13" s="154">
        <f t="shared" si="0"/>
        <v>0</v>
      </c>
      <c r="Q13" s="154">
        <f t="shared" si="0"/>
        <v>0</v>
      </c>
      <c r="R13" s="155">
        <f t="shared" si="0"/>
        <v>0</v>
      </c>
    </row>
    <row r="14" spans="1:18" ht="21" x14ac:dyDescent="0.15">
      <c r="A14" s="3" t="s">
        <v>16</v>
      </c>
      <c r="B14" s="156"/>
      <c r="C14" s="157"/>
      <c r="D14" s="147"/>
      <c r="E14" s="147"/>
      <c r="F14" s="147"/>
      <c r="G14" s="147"/>
      <c r="H14" s="147"/>
      <c r="I14" s="158"/>
      <c r="J14" s="159"/>
      <c r="K14" s="159"/>
      <c r="L14" s="160"/>
      <c r="M14" s="152"/>
      <c r="N14" s="157"/>
      <c r="O14" s="153">
        <f t="shared" si="0"/>
        <v>0</v>
      </c>
      <c r="P14" s="154">
        <f t="shared" si="0"/>
        <v>0</v>
      </c>
      <c r="Q14" s="154">
        <f t="shared" si="0"/>
        <v>0</v>
      </c>
      <c r="R14" s="155">
        <f t="shared" si="0"/>
        <v>0</v>
      </c>
    </row>
    <row r="15" spans="1:18" ht="21.75" thickBot="1" x14ac:dyDescent="0.2">
      <c r="A15" s="3" t="s">
        <v>16</v>
      </c>
      <c r="B15" s="161"/>
      <c r="C15" s="162"/>
      <c r="D15" s="163"/>
      <c r="E15" s="163"/>
      <c r="F15" s="163"/>
      <c r="G15" s="163"/>
      <c r="H15" s="163"/>
      <c r="I15" s="164"/>
      <c r="J15" s="165"/>
      <c r="K15" s="165"/>
      <c r="L15" s="166"/>
      <c r="M15" s="167"/>
      <c r="N15" s="162"/>
      <c r="O15" s="168">
        <f t="shared" si="0"/>
        <v>0</v>
      </c>
      <c r="P15" s="169">
        <f t="shared" si="0"/>
        <v>0</v>
      </c>
      <c r="Q15" s="169">
        <f t="shared" si="0"/>
        <v>0</v>
      </c>
      <c r="R15" s="170">
        <f t="shared" si="0"/>
        <v>0</v>
      </c>
    </row>
    <row r="16" spans="1:18" ht="21.75" thickTop="1" x14ac:dyDescent="0.15">
      <c r="A16" s="3" t="s">
        <v>16</v>
      </c>
      <c r="B16" s="357" t="s">
        <v>18</v>
      </c>
      <c r="C16" s="358"/>
      <c r="D16" s="358"/>
      <c r="E16" s="358"/>
      <c r="F16" s="358"/>
      <c r="G16" s="358"/>
      <c r="H16" s="358"/>
      <c r="I16" s="358"/>
      <c r="J16" s="358"/>
      <c r="K16" s="358"/>
      <c r="L16" s="358"/>
      <c r="M16" s="358"/>
      <c r="N16" s="359"/>
      <c r="O16" s="104">
        <f>SUM(O8:O15)</f>
        <v>0</v>
      </c>
      <c r="P16" s="60">
        <f>SUM(P8:P15)</f>
        <v>0</v>
      </c>
      <c r="Q16" s="60">
        <f>SUM(Q8:Q15)</f>
        <v>0</v>
      </c>
      <c r="R16" s="105">
        <f>SUM(R8:R15)</f>
        <v>0</v>
      </c>
    </row>
    <row r="18" spans="2:15" s="1" customFormat="1" ht="11.25" x14ac:dyDescent="0.15">
      <c r="B18" s="1" t="s">
        <v>425</v>
      </c>
      <c r="C18" s="18"/>
      <c r="D18" s="18"/>
      <c r="E18" s="18"/>
      <c r="F18" s="18"/>
      <c r="G18" s="18"/>
      <c r="H18" s="18"/>
      <c r="I18" s="18"/>
      <c r="O18" s="18"/>
    </row>
    <row r="19" spans="2:15" s="1" customFormat="1" ht="11.25" x14ac:dyDescent="0.15">
      <c r="B19" s="1" t="s">
        <v>426</v>
      </c>
      <c r="C19" s="18"/>
      <c r="D19" s="18"/>
      <c r="E19" s="18"/>
      <c r="F19" s="18"/>
      <c r="G19" s="18"/>
      <c r="H19" s="18"/>
      <c r="I19" s="18"/>
      <c r="O19" s="18"/>
    </row>
    <row r="20" spans="2:15" s="1" customFormat="1" ht="11.25" x14ac:dyDescent="0.15">
      <c r="C20" s="18"/>
      <c r="D20" s="18"/>
      <c r="E20" s="18"/>
      <c r="F20" s="18"/>
      <c r="G20" s="18"/>
      <c r="H20" s="18"/>
      <c r="I20" s="18"/>
      <c r="O20" s="18"/>
    </row>
    <row r="21" spans="2:15" s="1" customFormat="1" ht="11.25" x14ac:dyDescent="0.15">
      <c r="B21" s="1" t="s">
        <v>177</v>
      </c>
      <c r="C21" s="18"/>
      <c r="D21" s="18"/>
      <c r="E21" s="18"/>
      <c r="F21" s="18"/>
      <c r="G21" s="18"/>
      <c r="H21" s="18"/>
      <c r="I21" s="18"/>
      <c r="O21" s="18"/>
    </row>
    <row r="22" spans="2:15" s="1" customFormat="1" ht="11.25" x14ac:dyDescent="0.15">
      <c r="B22" s="44" t="s">
        <v>429</v>
      </c>
      <c r="C22" s="1" t="s">
        <v>419</v>
      </c>
      <c r="D22" s="18"/>
      <c r="E22" s="18"/>
      <c r="F22" s="18"/>
      <c r="G22" s="18"/>
      <c r="H22" s="18"/>
      <c r="I22" s="18"/>
      <c r="O22" s="18"/>
    </row>
    <row r="23" spans="2:15" s="1" customFormat="1" ht="11.25" x14ac:dyDescent="0.15">
      <c r="B23" s="19" t="s">
        <v>422</v>
      </c>
      <c r="C23" s="1" t="s">
        <v>420</v>
      </c>
      <c r="D23" s="18"/>
      <c r="E23" s="18"/>
      <c r="F23" s="18"/>
      <c r="G23" s="18"/>
      <c r="H23" s="18"/>
      <c r="I23" s="18"/>
      <c r="O23" s="18"/>
    </row>
    <row r="24" spans="2:15" s="1" customFormat="1" ht="11.25" x14ac:dyDescent="0.15">
      <c r="B24" s="19" t="s">
        <v>410</v>
      </c>
      <c r="C24" s="1" t="s">
        <v>418</v>
      </c>
      <c r="D24" s="18"/>
      <c r="E24" s="18"/>
      <c r="F24" s="18"/>
      <c r="G24" s="18"/>
      <c r="H24" s="18"/>
      <c r="I24" s="18"/>
      <c r="O24" s="18"/>
    </row>
    <row r="25" spans="2:15" s="1" customFormat="1" ht="11.25" x14ac:dyDescent="0.15">
      <c r="B25" s="19" t="s">
        <v>409</v>
      </c>
      <c r="C25" s="1" t="s">
        <v>415</v>
      </c>
      <c r="D25" s="18"/>
      <c r="E25" s="18"/>
      <c r="F25" s="18"/>
      <c r="G25" s="18"/>
      <c r="H25" s="18"/>
      <c r="I25" s="18"/>
      <c r="O25" s="18"/>
    </row>
    <row r="26" spans="2:15" s="1" customFormat="1" ht="11.25" x14ac:dyDescent="0.15">
      <c r="B26" s="19" t="s">
        <v>412</v>
      </c>
      <c r="C26" s="1" t="s">
        <v>413</v>
      </c>
      <c r="D26" s="18"/>
      <c r="E26" s="18"/>
      <c r="F26" s="18"/>
      <c r="G26" s="18"/>
      <c r="H26" s="18"/>
      <c r="I26" s="18"/>
      <c r="O26" s="18"/>
    </row>
    <row r="27" spans="2:15" s="1" customFormat="1" ht="11.25" x14ac:dyDescent="0.15">
      <c r="B27" s="19" t="s">
        <v>178</v>
      </c>
      <c r="C27" s="1" t="s">
        <v>424</v>
      </c>
      <c r="D27" s="18"/>
      <c r="E27" s="18"/>
      <c r="F27" s="18"/>
      <c r="G27" s="18"/>
      <c r="H27" s="18"/>
      <c r="I27" s="18"/>
      <c r="O27" s="18"/>
    </row>
    <row r="28" spans="2:15" s="1" customFormat="1" ht="13.5" x14ac:dyDescent="0.15">
      <c r="B28" s="19" t="s">
        <v>180</v>
      </c>
      <c r="C28" s="86" t="s">
        <v>542</v>
      </c>
      <c r="D28" s="18"/>
      <c r="E28" s="18"/>
      <c r="F28" s="18"/>
      <c r="G28" s="18"/>
      <c r="H28" s="18"/>
      <c r="N28" s="18"/>
    </row>
    <row r="29" spans="2:15" s="1" customFormat="1" ht="13.5" x14ac:dyDescent="0.15">
      <c r="B29" s="19" t="s">
        <v>179</v>
      </c>
      <c r="C29" s="86" t="s">
        <v>558</v>
      </c>
      <c r="D29" s="18"/>
      <c r="E29" s="18"/>
      <c r="F29" s="18"/>
      <c r="G29" s="18"/>
      <c r="H29" s="18"/>
      <c r="N29" s="18"/>
    </row>
    <row r="30" spans="2:15" s="1" customFormat="1" ht="11.25" x14ac:dyDescent="0.15">
      <c r="B30" s="19" t="s">
        <v>181</v>
      </c>
      <c r="C30" s="86" t="s">
        <v>428</v>
      </c>
      <c r="D30" s="18"/>
      <c r="E30" s="18"/>
      <c r="F30" s="18"/>
      <c r="G30" s="18"/>
      <c r="H30" s="18"/>
      <c r="N30" s="18"/>
    </row>
    <row r="31" spans="2:15" s="1" customFormat="1" ht="11.25" x14ac:dyDescent="0.15">
      <c r="B31" s="19" t="s">
        <v>182</v>
      </c>
      <c r="C31" s="86" t="s">
        <v>183</v>
      </c>
      <c r="D31" s="18"/>
      <c r="E31" s="18"/>
      <c r="F31" s="18"/>
      <c r="G31" s="18"/>
      <c r="H31" s="18"/>
      <c r="N31" s="18"/>
    </row>
    <row r="32" spans="2:15" s="1" customFormat="1" ht="13.5" x14ac:dyDescent="0.15">
      <c r="C32" s="1" t="s">
        <v>503</v>
      </c>
      <c r="D32" s="18"/>
      <c r="E32" s="18"/>
      <c r="F32" s="18"/>
      <c r="G32" s="18"/>
      <c r="H32" s="18"/>
      <c r="N32" s="18"/>
    </row>
    <row r="33" spans="3:14" s="1" customFormat="1" ht="13.5" x14ac:dyDescent="0.15">
      <c r="C33" s="1" t="s">
        <v>431</v>
      </c>
      <c r="D33" s="18"/>
      <c r="E33" s="18"/>
      <c r="F33" s="18"/>
      <c r="G33" s="18"/>
      <c r="H33" s="18"/>
      <c r="N33" s="18"/>
    </row>
    <row r="34" spans="3:14" s="1" customFormat="1" ht="11.25" x14ac:dyDescent="0.15">
      <c r="C34" s="86" t="s">
        <v>432</v>
      </c>
      <c r="D34" s="18"/>
      <c r="E34" s="18"/>
      <c r="F34" s="18"/>
      <c r="G34" s="18"/>
      <c r="H34" s="18"/>
      <c r="N34" s="18"/>
    </row>
    <row r="35" spans="3:14" s="1" customFormat="1" ht="11.25" x14ac:dyDescent="0.15">
      <c r="C35" s="86" t="s">
        <v>184</v>
      </c>
      <c r="D35" s="18"/>
      <c r="E35" s="18"/>
      <c r="F35" s="18"/>
      <c r="G35" s="18"/>
      <c r="H35" s="18"/>
      <c r="N35" s="18"/>
    </row>
    <row r="36" spans="3:14" s="1" customFormat="1" ht="13.5" x14ac:dyDescent="0.15">
      <c r="C36" s="1" t="s">
        <v>543</v>
      </c>
      <c r="D36" s="18"/>
      <c r="E36" s="18"/>
      <c r="F36" s="18"/>
      <c r="G36" s="18"/>
      <c r="H36" s="18"/>
      <c r="N36" s="18"/>
    </row>
    <row r="37" spans="3:14" s="1" customFormat="1" ht="11.25" x14ac:dyDescent="0.15">
      <c r="D37" s="18"/>
      <c r="E37" s="18"/>
      <c r="F37" s="18"/>
      <c r="G37" s="18"/>
      <c r="H37" s="18"/>
      <c r="N37" s="18"/>
    </row>
  </sheetData>
  <mergeCells count="12">
    <mergeCell ref="M6:M7"/>
    <mergeCell ref="N6:N7"/>
    <mergeCell ref="O6:R6"/>
    <mergeCell ref="B16:N16"/>
    <mergeCell ref="B6:B7"/>
    <mergeCell ref="C6:C7"/>
    <mergeCell ref="D6:D7"/>
    <mergeCell ref="E6:E7"/>
    <mergeCell ref="F6:F7"/>
    <mergeCell ref="G6:G7"/>
    <mergeCell ref="H6:H7"/>
    <mergeCell ref="I6:L6"/>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FF"/>
  </sheetPr>
  <dimension ref="B1:W35"/>
  <sheetViews>
    <sheetView showGridLines="0" view="pageBreakPreview" zoomScaleNormal="100" zoomScaleSheetLayoutView="100" workbookViewId="0">
      <selection activeCell="D10" sqref="D10:L10"/>
    </sheetView>
  </sheetViews>
  <sheetFormatPr defaultRowHeight="12" x14ac:dyDescent="0.15"/>
  <cols>
    <col min="1" max="1" width="2.6328125" style="90" customWidth="1"/>
    <col min="2" max="2" width="2.81640625" style="88" customWidth="1"/>
    <col min="3" max="3" width="3.453125" style="89" customWidth="1"/>
    <col min="4" max="12" width="8.7265625" style="90"/>
    <col min="13" max="13" width="4.6328125" style="90" customWidth="1"/>
    <col min="14" max="16384" width="8.7265625" style="90"/>
  </cols>
  <sheetData>
    <row r="1" spans="2:23" ht="6.75" customHeight="1" x14ac:dyDescent="0.15"/>
    <row r="2" spans="2:23" ht="18.75" customHeight="1" x14ac:dyDescent="0.15">
      <c r="B2" s="318" t="s">
        <v>0</v>
      </c>
      <c r="C2" s="318"/>
      <c r="D2" s="318"/>
      <c r="E2" s="318"/>
      <c r="F2" s="318"/>
      <c r="G2" s="318"/>
      <c r="H2" s="318"/>
      <c r="I2" s="318"/>
      <c r="J2" s="318"/>
      <c r="K2" s="318"/>
      <c r="L2" s="318"/>
    </row>
    <row r="3" spans="2:23" ht="9" customHeight="1" x14ac:dyDescent="0.15"/>
    <row r="4" spans="2:23" s="92" customFormat="1" ht="18.75" customHeight="1" x14ac:dyDescent="0.15">
      <c r="B4" s="91">
        <v>1</v>
      </c>
      <c r="C4" s="315" t="s">
        <v>533</v>
      </c>
      <c r="D4" s="315"/>
      <c r="E4" s="315"/>
      <c r="F4" s="315"/>
      <c r="G4" s="315"/>
      <c r="H4" s="315"/>
      <c r="I4" s="315"/>
      <c r="J4" s="315"/>
      <c r="K4" s="315"/>
      <c r="L4" s="315"/>
    </row>
    <row r="5" spans="2:23" s="92" customFormat="1" ht="15.95" customHeight="1" x14ac:dyDescent="0.15">
      <c r="B5" s="91"/>
    </row>
    <row r="6" spans="2:23" s="92" customFormat="1" ht="18.75" customHeight="1" x14ac:dyDescent="0.15">
      <c r="B6" s="91">
        <v>2</v>
      </c>
      <c r="C6" s="93" t="s">
        <v>332</v>
      </c>
    </row>
    <row r="7" spans="2:23" s="92" customFormat="1" ht="60" customHeight="1" x14ac:dyDescent="0.15">
      <c r="B7" s="91"/>
      <c r="C7" s="316" t="s">
        <v>568</v>
      </c>
      <c r="D7" s="317"/>
      <c r="E7" s="317"/>
      <c r="F7" s="317"/>
      <c r="G7" s="317"/>
      <c r="H7" s="317"/>
      <c r="I7" s="317"/>
      <c r="J7" s="317"/>
      <c r="K7" s="317"/>
      <c r="L7" s="317"/>
      <c r="N7" s="319"/>
      <c r="O7" s="320"/>
      <c r="P7" s="320"/>
      <c r="Q7" s="320"/>
      <c r="R7" s="320"/>
      <c r="S7" s="320"/>
      <c r="T7" s="320"/>
      <c r="U7" s="320"/>
      <c r="V7" s="320"/>
      <c r="W7" s="320"/>
    </row>
    <row r="8" spans="2:23" s="92" customFormat="1" ht="15.95" customHeight="1" x14ac:dyDescent="0.15">
      <c r="B8" s="91"/>
      <c r="C8" s="94"/>
    </row>
    <row r="9" spans="2:23" s="92" customFormat="1" ht="18.75" customHeight="1" x14ac:dyDescent="0.15">
      <c r="B9" s="95">
        <v>3</v>
      </c>
      <c r="C9" s="315" t="s">
        <v>331</v>
      </c>
      <c r="D9" s="315"/>
      <c r="E9" s="315"/>
      <c r="F9" s="315"/>
      <c r="G9" s="315"/>
      <c r="H9" s="315"/>
      <c r="I9" s="315"/>
      <c r="J9" s="315"/>
      <c r="K9" s="315"/>
      <c r="L9" s="315"/>
    </row>
    <row r="10" spans="2:23" s="92" customFormat="1" ht="138.75" customHeight="1" x14ac:dyDescent="0.15">
      <c r="B10" s="96"/>
      <c r="C10" s="97" t="s">
        <v>465</v>
      </c>
      <c r="D10" s="313" t="s">
        <v>569</v>
      </c>
      <c r="E10" s="313"/>
      <c r="F10" s="313"/>
      <c r="G10" s="313"/>
      <c r="H10" s="313"/>
      <c r="I10" s="313"/>
      <c r="J10" s="313"/>
      <c r="K10" s="313"/>
      <c r="L10" s="313"/>
    </row>
    <row r="11" spans="2:23" s="92" customFormat="1" ht="8.1" customHeight="1" x14ac:dyDescent="0.15">
      <c r="B11" s="96"/>
      <c r="C11" s="99"/>
      <c r="D11" s="100"/>
      <c r="E11" s="100"/>
      <c r="F11" s="100"/>
      <c r="G11" s="100"/>
      <c r="H11" s="100"/>
      <c r="I11" s="100"/>
      <c r="J11" s="100"/>
      <c r="K11" s="100"/>
      <c r="L11" s="100"/>
    </row>
    <row r="12" spans="2:23" s="92" customFormat="1" ht="18.75" customHeight="1" x14ac:dyDescent="0.15">
      <c r="B12" s="96"/>
      <c r="C12" s="97" t="s">
        <v>460</v>
      </c>
      <c r="D12" s="314" t="s">
        <v>333</v>
      </c>
      <c r="E12" s="314"/>
      <c r="F12" s="314"/>
      <c r="G12" s="314"/>
      <c r="H12" s="314"/>
      <c r="I12" s="314"/>
      <c r="J12" s="314"/>
      <c r="K12" s="314"/>
      <c r="L12" s="314"/>
    </row>
    <row r="13" spans="2:23" s="92" customFormat="1" ht="32.25" customHeight="1" x14ac:dyDescent="0.15">
      <c r="B13" s="96"/>
      <c r="C13" s="99"/>
      <c r="D13" s="313" t="s">
        <v>462</v>
      </c>
      <c r="E13" s="314"/>
      <c r="F13" s="314"/>
      <c r="G13" s="314"/>
      <c r="H13" s="314"/>
      <c r="I13" s="314"/>
      <c r="J13" s="314"/>
      <c r="K13" s="314"/>
      <c r="L13" s="314"/>
    </row>
    <row r="14" spans="2:23" s="92" customFormat="1" ht="8.1" customHeight="1" x14ac:dyDescent="0.15">
      <c r="B14" s="96"/>
      <c r="C14" s="99"/>
      <c r="D14" s="98"/>
      <c r="E14" s="100"/>
      <c r="F14" s="100"/>
      <c r="G14" s="100"/>
      <c r="H14" s="100"/>
      <c r="I14" s="100"/>
      <c r="J14" s="100"/>
      <c r="K14" s="100"/>
      <c r="L14" s="100"/>
    </row>
    <row r="15" spans="2:23" s="92" customFormat="1" ht="18.75" customHeight="1" x14ac:dyDescent="0.15">
      <c r="B15" s="96"/>
      <c r="C15" s="97" t="s">
        <v>461</v>
      </c>
      <c r="D15" s="314" t="s">
        <v>463</v>
      </c>
      <c r="E15" s="314"/>
      <c r="F15" s="314"/>
      <c r="G15" s="314"/>
      <c r="H15" s="314"/>
      <c r="I15" s="314"/>
      <c r="J15" s="314"/>
      <c r="K15" s="314"/>
      <c r="L15" s="314"/>
    </row>
    <row r="16" spans="2:23" s="92" customFormat="1" ht="30" customHeight="1" x14ac:dyDescent="0.15">
      <c r="B16" s="96"/>
      <c r="C16" s="99"/>
      <c r="D16" s="313" t="s">
        <v>464</v>
      </c>
      <c r="E16" s="314"/>
      <c r="F16" s="314"/>
      <c r="G16" s="314"/>
      <c r="H16" s="314"/>
      <c r="I16" s="314"/>
      <c r="J16" s="314"/>
      <c r="K16" s="314"/>
      <c r="L16" s="314"/>
    </row>
    <row r="17" spans="2:12" s="92" customFormat="1" ht="15.95" customHeight="1" x14ac:dyDescent="0.15">
      <c r="B17" s="96"/>
      <c r="C17" s="99"/>
      <c r="D17" s="98"/>
      <c r="E17" s="100"/>
      <c r="F17" s="100"/>
      <c r="G17" s="100"/>
      <c r="H17" s="100"/>
      <c r="I17" s="100"/>
      <c r="J17" s="100"/>
      <c r="K17" s="100"/>
      <c r="L17" s="100"/>
    </row>
    <row r="18" spans="2:12" s="92" customFormat="1" ht="18.75" customHeight="1" x14ac:dyDescent="0.15">
      <c r="B18" s="95">
        <v>4</v>
      </c>
      <c r="C18" s="315" t="s">
        <v>536</v>
      </c>
      <c r="D18" s="315"/>
      <c r="E18" s="315"/>
      <c r="F18" s="315"/>
      <c r="G18" s="315"/>
      <c r="H18" s="315"/>
      <c r="I18" s="315"/>
      <c r="J18" s="315"/>
      <c r="K18" s="315"/>
      <c r="L18" s="315"/>
    </row>
    <row r="19" spans="2:12" s="92" customFormat="1" ht="45" customHeight="1" x14ac:dyDescent="0.15">
      <c r="B19" s="96"/>
      <c r="C19" s="316" t="s">
        <v>537</v>
      </c>
      <c r="D19" s="317"/>
      <c r="E19" s="317"/>
      <c r="F19" s="317"/>
      <c r="G19" s="317"/>
      <c r="H19" s="317"/>
      <c r="I19" s="317"/>
      <c r="J19" s="317"/>
      <c r="K19" s="317"/>
      <c r="L19" s="317"/>
    </row>
    <row r="20" spans="2:12" s="92" customFormat="1" ht="21.75" customHeight="1" x14ac:dyDescent="0.15">
      <c r="B20" s="96"/>
      <c r="C20" s="99"/>
      <c r="D20" s="100"/>
      <c r="E20" s="100"/>
      <c r="F20" s="100"/>
      <c r="G20" s="100"/>
      <c r="H20" s="100"/>
      <c r="I20" s="100"/>
      <c r="J20" s="100"/>
      <c r="K20" s="100"/>
      <c r="L20" s="100"/>
    </row>
    <row r="21" spans="2:12" ht="15" customHeight="1" x14ac:dyDescent="0.15">
      <c r="B21" s="101"/>
      <c r="C21" s="101"/>
      <c r="D21" s="102"/>
    </row>
    <row r="22" spans="2:12" ht="15" customHeight="1" x14ac:dyDescent="0.15">
      <c r="B22" s="101"/>
      <c r="C22" s="101"/>
      <c r="D22" s="103"/>
    </row>
    <row r="23" spans="2:12" ht="15" customHeight="1" x14ac:dyDescent="0.15">
      <c r="B23" s="101"/>
      <c r="C23" s="101"/>
    </row>
    <row r="24" spans="2:12" ht="15" customHeight="1" x14ac:dyDescent="0.15">
      <c r="B24" s="101"/>
      <c r="C24" s="101"/>
    </row>
    <row r="25" spans="2:12" ht="15" customHeight="1" x14ac:dyDescent="0.15">
      <c r="B25" s="101"/>
      <c r="C25" s="101"/>
    </row>
    <row r="26" spans="2:12" ht="15" customHeight="1" x14ac:dyDescent="0.15">
      <c r="B26" s="101"/>
      <c r="C26" s="101"/>
    </row>
    <row r="27" spans="2:12" ht="15" customHeight="1" x14ac:dyDescent="0.15">
      <c r="B27" s="101"/>
      <c r="C27" s="101"/>
    </row>
    <row r="28" spans="2:12" ht="15" customHeight="1" x14ac:dyDescent="0.15">
      <c r="B28" s="101"/>
      <c r="C28" s="101"/>
    </row>
    <row r="29" spans="2:12" ht="15" customHeight="1" x14ac:dyDescent="0.15">
      <c r="B29" s="101"/>
      <c r="C29" s="101"/>
    </row>
    <row r="30" spans="2:12" ht="15" customHeight="1" x14ac:dyDescent="0.15">
      <c r="B30" s="101"/>
      <c r="C30" s="101"/>
    </row>
    <row r="31" spans="2:12" ht="15" customHeight="1" x14ac:dyDescent="0.15">
      <c r="B31" s="101"/>
      <c r="C31" s="101"/>
    </row>
    <row r="32" spans="2:12" ht="15" customHeight="1" x14ac:dyDescent="0.15">
      <c r="B32" s="101"/>
      <c r="C32" s="101"/>
    </row>
    <row r="33" spans="2:3" ht="15" customHeight="1" x14ac:dyDescent="0.15">
      <c r="B33" s="101"/>
      <c r="C33" s="101"/>
    </row>
    <row r="34" spans="2:3" ht="15" customHeight="1" x14ac:dyDescent="0.15"/>
    <row r="35" spans="2:3" ht="15" customHeight="1" x14ac:dyDescent="0.15"/>
  </sheetData>
  <mergeCells count="12">
    <mergeCell ref="N7:W7"/>
    <mergeCell ref="C7:L7"/>
    <mergeCell ref="D16:L16"/>
    <mergeCell ref="C18:L18"/>
    <mergeCell ref="C19:L19"/>
    <mergeCell ref="D13:L13"/>
    <mergeCell ref="D12:L12"/>
    <mergeCell ref="B2:L2"/>
    <mergeCell ref="C4:L4"/>
    <mergeCell ref="C9:L9"/>
    <mergeCell ref="D10:L10"/>
    <mergeCell ref="D15:L15"/>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48" customFormat="1" ht="12" customHeight="1" x14ac:dyDescent="0.15">
      <c r="B3" s="66" t="s">
        <v>566</v>
      </c>
      <c r="C3" s="66"/>
      <c r="D3" s="66"/>
      <c r="E3" s="66"/>
      <c r="F3" s="66"/>
      <c r="G3" s="66"/>
      <c r="H3" s="66"/>
      <c r="I3" s="66"/>
      <c r="J3" s="66"/>
      <c r="K3" s="66"/>
      <c r="L3" s="66"/>
      <c r="M3" s="66"/>
      <c r="N3" s="66"/>
      <c r="O3" s="66"/>
      <c r="P3" s="66"/>
      <c r="Q3" s="66"/>
    </row>
    <row r="4" spans="1:17" s="48" customFormat="1" ht="12" customHeight="1" x14ac:dyDescent="0.15">
      <c r="B4" s="66" t="s">
        <v>564</v>
      </c>
      <c r="C4" s="68"/>
      <c r="D4" s="68"/>
      <c r="E4" s="68"/>
      <c r="F4" s="68"/>
      <c r="G4" s="68"/>
      <c r="H4" s="68"/>
      <c r="I4" s="68"/>
      <c r="J4" s="68"/>
      <c r="K4" s="68"/>
      <c r="L4" s="68"/>
      <c r="M4" s="68"/>
      <c r="N4" s="68"/>
      <c r="O4" s="68"/>
      <c r="P4" s="68"/>
      <c r="Q4" s="68"/>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191</v>
      </c>
      <c r="C7" s="25" t="s">
        <v>192</v>
      </c>
      <c r="D7" s="193"/>
      <c r="E7" s="194"/>
      <c r="F7" s="194"/>
      <c r="G7" s="195"/>
      <c r="H7" s="83">
        <f t="shared" ref="H7:H22" si="0">-I7:I7</f>
        <v>-0.122</v>
      </c>
      <c r="I7" s="196">
        <v>0.122</v>
      </c>
      <c r="J7" s="197"/>
      <c r="K7" s="135" t="s">
        <v>20</v>
      </c>
      <c r="L7" s="144">
        <f t="shared" ref="L7:L25" si="1">ROUNDDOWN(D7*$J7,3)</f>
        <v>0</v>
      </c>
      <c r="M7" s="145">
        <f t="shared" ref="M7:M25" si="2">ROUNDDOWN(E7*$J7,3)</f>
        <v>0</v>
      </c>
      <c r="N7" s="145">
        <f t="shared" ref="N7:N25" si="3">ROUNDDOWN(F7*$J7,3)</f>
        <v>0</v>
      </c>
      <c r="O7" s="145">
        <f t="shared" ref="O7:O25" si="4">ROUNDDOWN(G7*$J7,3)</f>
        <v>0</v>
      </c>
      <c r="P7" s="145">
        <f t="shared" ref="P7:P25" si="5">ROUNDDOWN(H7*$J7,3)</f>
        <v>0</v>
      </c>
      <c r="Q7" s="146">
        <f t="shared" ref="Q7:Q25" si="6">ROUNDDOWN(I7*$J7,3)</f>
        <v>0</v>
      </c>
    </row>
    <row r="8" spans="1:17" ht="21" x14ac:dyDescent="0.15">
      <c r="A8" s="3" t="s">
        <v>26</v>
      </c>
      <c r="B8" s="47" t="s">
        <v>191</v>
      </c>
      <c r="C8" s="24" t="s">
        <v>193</v>
      </c>
      <c r="D8" s="158"/>
      <c r="E8" s="111"/>
      <c r="F8" s="111"/>
      <c r="G8" s="159"/>
      <c r="H8" s="83">
        <f t="shared" si="0"/>
        <v>-0.16</v>
      </c>
      <c r="I8" s="151">
        <v>0.16</v>
      </c>
      <c r="J8" s="156"/>
      <c r="K8" s="56" t="s">
        <v>20</v>
      </c>
      <c r="L8" s="153">
        <f t="shared" si="1"/>
        <v>0</v>
      </c>
      <c r="M8" s="154">
        <f t="shared" si="2"/>
        <v>0</v>
      </c>
      <c r="N8" s="154">
        <f t="shared" si="3"/>
        <v>0</v>
      </c>
      <c r="O8" s="154">
        <f t="shared" si="4"/>
        <v>0</v>
      </c>
      <c r="P8" s="154">
        <f t="shared" si="5"/>
        <v>0</v>
      </c>
      <c r="Q8" s="155">
        <f t="shared" si="6"/>
        <v>0</v>
      </c>
    </row>
    <row r="9" spans="1:17" ht="21" x14ac:dyDescent="0.15">
      <c r="A9" s="3" t="s">
        <v>26</v>
      </c>
      <c r="B9" s="47" t="s">
        <v>191</v>
      </c>
      <c r="C9" s="24" t="s">
        <v>194</v>
      </c>
      <c r="D9" s="158"/>
      <c r="E9" s="111"/>
      <c r="F9" s="111"/>
      <c r="G9" s="159"/>
      <c r="H9" s="83">
        <f t="shared" si="0"/>
        <v>-0.20200000000000001</v>
      </c>
      <c r="I9" s="151">
        <v>0.20200000000000001</v>
      </c>
      <c r="J9" s="156"/>
      <c r="K9" s="56" t="s">
        <v>20</v>
      </c>
      <c r="L9" s="153">
        <f t="shared" si="1"/>
        <v>0</v>
      </c>
      <c r="M9" s="154">
        <f t="shared" si="2"/>
        <v>0</v>
      </c>
      <c r="N9" s="154">
        <f t="shared" si="3"/>
        <v>0</v>
      </c>
      <c r="O9" s="154">
        <f t="shared" si="4"/>
        <v>0</v>
      </c>
      <c r="P9" s="154">
        <f t="shared" si="5"/>
        <v>0</v>
      </c>
      <c r="Q9" s="155">
        <f t="shared" si="6"/>
        <v>0</v>
      </c>
    </row>
    <row r="10" spans="1:17" ht="21" x14ac:dyDescent="0.15">
      <c r="A10" s="3" t="s">
        <v>26</v>
      </c>
      <c r="B10" s="47" t="s">
        <v>191</v>
      </c>
      <c r="C10" s="24" t="s">
        <v>195</v>
      </c>
      <c r="D10" s="198"/>
      <c r="E10" s="111"/>
      <c r="F10" s="111"/>
      <c r="G10" s="159"/>
      <c r="H10" s="83">
        <f t="shared" si="0"/>
        <v>-6.0999999999999999E-2</v>
      </c>
      <c r="I10" s="151">
        <v>6.0999999999999999E-2</v>
      </c>
      <c r="J10" s="156"/>
      <c r="K10" s="56" t="s">
        <v>22</v>
      </c>
      <c r="L10" s="153">
        <f t="shared" si="1"/>
        <v>0</v>
      </c>
      <c r="M10" s="154">
        <f t="shared" si="2"/>
        <v>0</v>
      </c>
      <c r="N10" s="154">
        <f t="shared" si="3"/>
        <v>0</v>
      </c>
      <c r="O10" s="154">
        <f t="shared" si="4"/>
        <v>0</v>
      </c>
      <c r="P10" s="154">
        <f t="shared" si="5"/>
        <v>0</v>
      </c>
      <c r="Q10" s="155">
        <f t="shared" si="6"/>
        <v>0</v>
      </c>
    </row>
    <row r="11" spans="1:17" ht="21" x14ac:dyDescent="0.15">
      <c r="A11" s="3" t="s">
        <v>26</v>
      </c>
      <c r="B11" s="47" t="s">
        <v>191</v>
      </c>
      <c r="C11" s="24" t="s">
        <v>196</v>
      </c>
      <c r="D11" s="198"/>
      <c r="E11" s="111"/>
      <c r="F11" s="111"/>
      <c r="G11" s="159"/>
      <c r="H11" s="83">
        <f t="shared" si="0"/>
        <v>-9.1999999999999998E-2</v>
      </c>
      <c r="I11" s="151">
        <v>9.1999999999999998E-2</v>
      </c>
      <c r="J11" s="156"/>
      <c r="K11" s="56" t="s">
        <v>22</v>
      </c>
      <c r="L11" s="153">
        <f t="shared" si="1"/>
        <v>0</v>
      </c>
      <c r="M11" s="154">
        <f t="shared" si="2"/>
        <v>0</v>
      </c>
      <c r="N11" s="154">
        <f t="shared" si="3"/>
        <v>0</v>
      </c>
      <c r="O11" s="154">
        <f t="shared" si="4"/>
        <v>0</v>
      </c>
      <c r="P11" s="154">
        <f t="shared" si="5"/>
        <v>0</v>
      </c>
      <c r="Q11" s="155">
        <f t="shared" si="6"/>
        <v>0</v>
      </c>
    </row>
    <row r="12" spans="1:17" ht="21" x14ac:dyDescent="0.15">
      <c r="A12" s="3" t="s">
        <v>26</v>
      </c>
      <c r="B12" s="47" t="s">
        <v>191</v>
      </c>
      <c r="C12" s="24" t="s">
        <v>197</v>
      </c>
      <c r="D12" s="198"/>
      <c r="E12" s="111"/>
      <c r="F12" s="111"/>
      <c r="G12" s="159"/>
      <c r="H12" s="83">
        <f t="shared" si="0"/>
        <v>-0.126</v>
      </c>
      <c r="I12" s="151">
        <v>0.126</v>
      </c>
      <c r="J12" s="156"/>
      <c r="K12" s="56" t="s">
        <v>22</v>
      </c>
      <c r="L12" s="153">
        <f t="shared" si="1"/>
        <v>0</v>
      </c>
      <c r="M12" s="154">
        <f t="shared" si="2"/>
        <v>0</v>
      </c>
      <c r="N12" s="154">
        <f t="shared" si="3"/>
        <v>0</v>
      </c>
      <c r="O12" s="154">
        <f t="shared" si="4"/>
        <v>0</v>
      </c>
      <c r="P12" s="154">
        <f t="shared" si="5"/>
        <v>0</v>
      </c>
      <c r="Q12" s="155">
        <f t="shared" si="6"/>
        <v>0</v>
      </c>
    </row>
    <row r="13" spans="1:17" ht="21" x14ac:dyDescent="0.15">
      <c r="A13" s="3" t="s">
        <v>26</v>
      </c>
      <c r="B13" s="47" t="s">
        <v>198</v>
      </c>
      <c r="C13" s="24" t="s">
        <v>199</v>
      </c>
      <c r="D13" s="198"/>
      <c r="E13" s="111"/>
      <c r="F13" s="111"/>
      <c r="G13" s="159"/>
      <c r="H13" s="83">
        <f t="shared" si="0"/>
        <v>-0.122</v>
      </c>
      <c r="I13" s="151">
        <v>0.122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198</v>
      </c>
      <c r="C14" s="24" t="s">
        <v>200</v>
      </c>
      <c r="D14" s="158"/>
      <c r="E14" s="111"/>
      <c r="F14" s="111"/>
      <c r="G14" s="159"/>
      <c r="H14" s="83">
        <f t="shared" si="0"/>
        <v>-0.16</v>
      </c>
      <c r="I14" s="151">
        <v>0.16</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198</v>
      </c>
      <c r="C15" s="24" t="s">
        <v>201</v>
      </c>
      <c r="D15" s="158"/>
      <c r="E15" s="111"/>
      <c r="F15" s="111"/>
      <c r="G15" s="159"/>
      <c r="H15" s="83">
        <f t="shared" si="0"/>
        <v>-0.20200000000000001</v>
      </c>
      <c r="I15" s="151">
        <v>0.20200000000000001</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198</v>
      </c>
      <c r="C16" s="24" t="s">
        <v>202</v>
      </c>
      <c r="D16" s="198"/>
      <c r="E16" s="111"/>
      <c r="F16" s="111"/>
      <c r="G16" s="159"/>
      <c r="H16" s="83">
        <f t="shared" si="0"/>
        <v>-0.114</v>
      </c>
      <c r="I16" s="151">
        <v>0.114</v>
      </c>
      <c r="J16" s="156"/>
      <c r="K16" s="56" t="s">
        <v>22</v>
      </c>
      <c r="L16" s="153">
        <f t="shared" si="1"/>
        <v>0</v>
      </c>
      <c r="M16" s="154">
        <f t="shared" si="2"/>
        <v>0</v>
      </c>
      <c r="N16" s="154">
        <f t="shared" si="3"/>
        <v>0</v>
      </c>
      <c r="O16" s="154">
        <f t="shared" si="4"/>
        <v>0</v>
      </c>
      <c r="P16" s="154">
        <f t="shared" si="5"/>
        <v>0</v>
      </c>
      <c r="Q16" s="155">
        <f t="shared" si="6"/>
        <v>0</v>
      </c>
    </row>
    <row r="17" spans="1:17" ht="21" x14ac:dyDescent="0.15">
      <c r="A17" s="3" t="s">
        <v>26</v>
      </c>
      <c r="B17" s="47" t="s">
        <v>198</v>
      </c>
      <c r="C17" s="24" t="s">
        <v>203</v>
      </c>
      <c r="D17" s="198"/>
      <c r="E17" s="111"/>
      <c r="F17" s="111"/>
      <c r="G17" s="159"/>
      <c r="H17" s="83">
        <f t="shared" si="0"/>
        <v>-0.161</v>
      </c>
      <c r="I17" s="151">
        <v>0.161</v>
      </c>
      <c r="J17" s="156"/>
      <c r="K17" s="56" t="s">
        <v>22</v>
      </c>
      <c r="L17" s="153">
        <f t="shared" si="1"/>
        <v>0</v>
      </c>
      <c r="M17" s="154">
        <f t="shared" si="2"/>
        <v>0</v>
      </c>
      <c r="N17" s="154">
        <f t="shared" si="3"/>
        <v>0</v>
      </c>
      <c r="O17" s="154">
        <f t="shared" si="4"/>
        <v>0</v>
      </c>
      <c r="P17" s="154">
        <f t="shared" si="5"/>
        <v>0</v>
      </c>
      <c r="Q17" s="155">
        <f t="shared" si="6"/>
        <v>0</v>
      </c>
    </row>
    <row r="18" spans="1:17" ht="21" x14ac:dyDescent="0.15">
      <c r="A18" s="3" t="s">
        <v>26</v>
      </c>
      <c r="B18" s="47" t="s">
        <v>198</v>
      </c>
      <c r="C18" s="24" t="s">
        <v>204</v>
      </c>
      <c r="D18" s="198"/>
      <c r="E18" s="111"/>
      <c r="F18" s="111"/>
      <c r="G18" s="159"/>
      <c r="H18" s="83">
        <f t="shared" si="0"/>
        <v>-0.21199999999999999</v>
      </c>
      <c r="I18" s="151">
        <v>0.21199999999999999</v>
      </c>
      <c r="J18" s="156"/>
      <c r="K18" s="56" t="s">
        <v>22</v>
      </c>
      <c r="L18" s="153">
        <f t="shared" si="1"/>
        <v>0</v>
      </c>
      <c r="M18" s="154">
        <f t="shared" si="2"/>
        <v>0</v>
      </c>
      <c r="N18" s="154">
        <f t="shared" si="3"/>
        <v>0</v>
      </c>
      <c r="O18" s="154">
        <f t="shared" si="4"/>
        <v>0</v>
      </c>
      <c r="P18" s="154">
        <f t="shared" si="5"/>
        <v>0</v>
      </c>
      <c r="Q18" s="155">
        <f t="shared" si="6"/>
        <v>0</v>
      </c>
    </row>
    <row r="19" spans="1:17" ht="21" x14ac:dyDescent="0.15">
      <c r="A19" s="3" t="s">
        <v>26</v>
      </c>
      <c r="B19" s="47" t="s">
        <v>205</v>
      </c>
      <c r="C19" s="24" t="s">
        <v>206</v>
      </c>
      <c r="D19" s="158"/>
      <c r="E19" s="111"/>
      <c r="F19" s="111"/>
      <c r="G19" s="159"/>
      <c r="H19" s="83">
        <f t="shared" si="0"/>
        <v>-0.20200000000000001</v>
      </c>
      <c r="I19" s="151">
        <v>0.20200000000000001</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205</v>
      </c>
      <c r="C20" s="24" t="s">
        <v>207</v>
      </c>
      <c r="D20" s="198"/>
      <c r="E20" s="111"/>
      <c r="F20" s="111"/>
      <c r="G20" s="159"/>
      <c r="H20" s="83">
        <f t="shared" si="0"/>
        <v>-0.14000000000000001</v>
      </c>
      <c r="I20" s="151">
        <v>0.14000000000000001</v>
      </c>
      <c r="J20" s="156"/>
      <c r="K20" s="56" t="s">
        <v>22</v>
      </c>
      <c r="L20" s="153">
        <f t="shared" si="1"/>
        <v>0</v>
      </c>
      <c r="M20" s="154">
        <f t="shared" si="2"/>
        <v>0</v>
      </c>
      <c r="N20" s="154">
        <f t="shared" si="3"/>
        <v>0</v>
      </c>
      <c r="O20" s="154">
        <f t="shared" si="4"/>
        <v>0</v>
      </c>
      <c r="P20" s="154">
        <f t="shared" si="5"/>
        <v>0</v>
      </c>
      <c r="Q20" s="155">
        <f t="shared" si="6"/>
        <v>0</v>
      </c>
    </row>
    <row r="21" spans="1:17" ht="21" x14ac:dyDescent="0.15">
      <c r="A21" s="3" t="s">
        <v>26</v>
      </c>
      <c r="B21" s="47" t="s">
        <v>208</v>
      </c>
      <c r="C21" s="24" t="s">
        <v>209</v>
      </c>
      <c r="D21" s="158"/>
      <c r="E21" s="111"/>
      <c r="F21" s="111"/>
      <c r="G21" s="159"/>
      <c r="H21" s="83">
        <f t="shared" si="0"/>
        <v>-0.20200000000000001</v>
      </c>
      <c r="I21" s="151">
        <v>0.20200000000000001</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208</v>
      </c>
      <c r="C22" s="24" t="s">
        <v>210</v>
      </c>
      <c r="D22" s="198"/>
      <c r="E22" s="111"/>
      <c r="F22" s="111"/>
      <c r="G22" s="159"/>
      <c r="H22" s="83">
        <f t="shared" si="0"/>
        <v>-0.22600000000000001</v>
      </c>
      <c r="I22" s="151">
        <v>0.22600000000000001</v>
      </c>
      <c r="J22" s="156"/>
      <c r="K22" s="56" t="s">
        <v>22</v>
      </c>
      <c r="L22" s="153">
        <f t="shared" si="1"/>
        <v>0</v>
      </c>
      <c r="M22" s="154">
        <f t="shared" si="2"/>
        <v>0</v>
      </c>
      <c r="N22" s="154">
        <f t="shared" si="3"/>
        <v>0</v>
      </c>
      <c r="O22" s="154">
        <f t="shared" si="4"/>
        <v>0</v>
      </c>
      <c r="P22" s="154">
        <f t="shared" si="5"/>
        <v>0</v>
      </c>
      <c r="Q22" s="155">
        <f t="shared" si="6"/>
        <v>0</v>
      </c>
    </row>
    <row r="23" spans="1:17" ht="21" x14ac:dyDescent="0.15">
      <c r="A23" s="3" t="s">
        <v>26</v>
      </c>
      <c r="B23" s="156"/>
      <c r="C23" s="11"/>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1"/>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5"/>
      <c r="D25" s="164"/>
      <c r="E25" s="165"/>
      <c r="F25" s="165"/>
      <c r="G25" s="165"/>
      <c r="H25" s="165"/>
      <c r="I25" s="166"/>
      <c r="J25" s="161"/>
      <c r="K25" s="162"/>
      <c r="L25" s="168">
        <f t="shared" si="1"/>
        <v>0</v>
      </c>
      <c r="M25" s="169">
        <f t="shared" si="2"/>
        <v>0</v>
      </c>
      <c r="N25" s="169">
        <f t="shared" si="3"/>
        <v>0</v>
      </c>
      <c r="O25" s="169">
        <f t="shared" si="4"/>
        <v>0</v>
      </c>
      <c r="P25" s="169">
        <f t="shared" si="5"/>
        <v>0</v>
      </c>
      <c r="Q25" s="170">
        <f t="shared" si="6"/>
        <v>0</v>
      </c>
    </row>
    <row r="26" spans="1:17" ht="21.75" thickTop="1" x14ac:dyDescent="0.15">
      <c r="A26" s="3" t="s">
        <v>26</v>
      </c>
      <c r="B26" s="372" t="s">
        <v>18</v>
      </c>
      <c r="C26" s="373"/>
      <c r="D26" s="373"/>
      <c r="E26" s="373"/>
      <c r="F26" s="373"/>
      <c r="G26" s="373"/>
      <c r="H26" s="373"/>
      <c r="I26" s="373"/>
      <c r="J26" s="373"/>
      <c r="K26" s="374"/>
      <c r="L26" s="104">
        <f t="shared" ref="L26:Q26" si="7">SUM(L7:L25)</f>
        <v>0</v>
      </c>
      <c r="M26" s="60">
        <f t="shared" si="7"/>
        <v>0</v>
      </c>
      <c r="N26" s="60">
        <f t="shared" si="7"/>
        <v>0</v>
      </c>
      <c r="O26" s="60">
        <f t="shared" si="7"/>
        <v>0</v>
      </c>
      <c r="P26" s="60">
        <f t="shared" si="7"/>
        <v>0</v>
      </c>
      <c r="Q26" s="105">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48" customFormat="1" ht="12" customHeight="1" x14ac:dyDescent="0.15">
      <c r="B3" s="66" t="s">
        <v>529</v>
      </c>
      <c r="C3" s="66"/>
      <c r="D3" s="66"/>
      <c r="E3" s="66"/>
      <c r="F3" s="66"/>
      <c r="G3" s="66"/>
      <c r="H3" s="66"/>
      <c r="I3" s="66"/>
      <c r="J3" s="66"/>
      <c r="K3" s="66"/>
      <c r="L3" s="66"/>
      <c r="M3" s="66"/>
      <c r="N3" s="66"/>
      <c r="O3" s="66"/>
      <c r="P3" s="66"/>
      <c r="Q3" s="66"/>
    </row>
    <row r="4" spans="1:17" ht="12" customHeight="1" x14ac:dyDescent="0.15">
      <c r="B4" s="68"/>
      <c r="C4" s="68"/>
      <c r="D4" s="68"/>
      <c r="E4" s="68"/>
      <c r="F4" s="68"/>
      <c r="G4" s="68"/>
      <c r="H4" s="68"/>
      <c r="I4" s="68"/>
      <c r="J4" s="68"/>
      <c r="K4" s="68"/>
      <c r="L4" s="68"/>
      <c r="M4" s="68"/>
      <c r="N4" s="68"/>
      <c r="O4" s="68"/>
      <c r="P4" s="68"/>
      <c r="Q4" s="68"/>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528</v>
      </c>
      <c r="C7" s="135" t="s">
        <v>211</v>
      </c>
      <c r="D7" s="193"/>
      <c r="E7" s="195"/>
      <c r="F7" s="195"/>
      <c r="G7" s="195"/>
      <c r="H7" s="159"/>
      <c r="I7" s="199">
        <v>0.188</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263</v>
      </c>
      <c r="C8" s="56" t="s">
        <v>212</v>
      </c>
      <c r="D8" s="158"/>
      <c r="E8" s="159"/>
      <c r="F8" s="159"/>
      <c r="G8" s="159"/>
      <c r="H8" s="159"/>
      <c r="I8" s="151">
        <v>0.23699999999999999</v>
      </c>
      <c r="J8" s="156"/>
      <c r="K8" s="56" t="s">
        <v>20</v>
      </c>
      <c r="L8" s="153">
        <f t="shared" si="0"/>
        <v>0</v>
      </c>
      <c r="M8" s="154">
        <f t="shared" si="1"/>
        <v>0</v>
      </c>
      <c r="N8" s="154">
        <f t="shared" si="2"/>
        <v>0</v>
      </c>
      <c r="O8" s="154">
        <f t="shared" si="3"/>
        <v>0</v>
      </c>
      <c r="P8" s="154">
        <f t="shared" si="4"/>
        <v>0</v>
      </c>
      <c r="Q8" s="155">
        <f t="shared" si="5"/>
        <v>0</v>
      </c>
    </row>
    <row r="9" spans="1:17" ht="21" x14ac:dyDescent="0.15">
      <c r="A9" s="3" t="s">
        <v>26</v>
      </c>
      <c r="B9" s="47" t="s">
        <v>263</v>
      </c>
      <c r="C9" s="56" t="s">
        <v>213</v>
      </c>
      <c r="D9" s="158"/>
      <c r="E9" s="159"/>
      <c r="F9" s="159"/>
      <c r="G9" s="159"/>
      <c r="H9" s="159"/>
      <c r="I9" s="151">
        <v>0.29099999999999998</v>
      </c>
      <c r="J9" s="156"/>
      <c r="K9" s="56" t="s">
        <v>20</v>
      </c>
      <c r="L9" s="153">
        <f t="shared" si="0"/>
        <v>0</v>
      </c>
      <c r="M9" s="154">
        <f t="shared" si="1"/>
        <v>0</v>
      </c>
      <c r="N9" s="154">
        <f t="shared" si="2"/>
        <v>0</v>
      </c>
      <c r="O9" s="154">
        <f t="shared" si="3"/>
        <v>0</v>
      </c>
      <c r="P9" s="154">
        <f t="shared" si="4"/>
        <v>0</v>
      </c>
      <c r="Q9" s="155">
        <f t="shared" si="5"/>
        <v>0</v>
      </c>
    </row>
    <row r="10" spans="1:17" ht="21" x14ac:dyDescent="0.15">
      <c r="A10" s="3" t="s">
        <v>26</v>
      </c>
      <c r="B10" s="47" t="s">
        <v>263</v>
      </c>
      <c r="C10" s="56" t="s">
        <v>214</v>
      </c>
      <c r="D10" s="158"/>
      <c r="E10" s="159"/>
      <c r="F10" s="159"/>
      <c r="G10" s="159"/>
      <c r="H10" s="159"/>
      <c r="I10" s="151">
        <v>0.35</v>
      </c>
      <c r="J10" s="156"/>
      <c r="K10" s="56" t="s">
        <v>20</v>
      </c>
      <c r="L10" s="153">
        <f t="shared" si="0"/>
        <v>0</v>
      </c>
      <c r="M10" s="154">
        <f t="shared" si="1"/>
        <v>0</v>
      </c>
      <c r="N10" s="154">
        <f t="shared" si="2"/>
        <v>0</v>
      </c>
      <c r="O10" s="154">
        <f t="shared" si="3"/>
        <v>0</v>
      </c>
      <c r="P10" s="154">
        <f t="shared" si="4"/>
        <v>0</v>
      </c>
      <c r="Q10" s="155">
        <f t="shared" si="5"/>
        <v>0</v>
      </c>
    </row>
    <row r="11" spans="1:17" ht="21" x14ac:dyDescent="0.15">
      <c r="A11" s="3" t="s">
        <v>26</v>
      </c>
      <c r="B11" s="47" t="s">
        <v>263</v>
      </c>
      <c r="C11" s="56" t="s">
        <v>215</v>
      </c>
      <c r="D11" s="158"/>
      <c r="E11" s="159"/>
      <c r="F11" s="159"/>
      <c r="G11" s="159"/>
      <c r="H11" s="159"/>
      <c r="I11" s="151">
        <v>0.38800000000000001</v>
      </c>
      <c r="J11" s="156"/>
      <c r="K11" s="56" t="s">
        <v>20</v>
      </c>
      <c r="L11" s="153">
        <f t="shared" si="0"/>
        <v>0</v>
      </c>
      <c r="M11" s="154">
        <f t="shared" si="1"/>
        <v>0</v>
      </c>
      <c r="N11" s="154">
        <f t="shared" si="2"/>
        <v>0</v>
      </c>
      <c r="O11" s="154">
        <f t="shared" si="3"/>
        <v>0</v>
      </c>
      <c r="P11" s="154">
        <f t="shared" si="4"/>
        <v>0</v>
      </c>
      <c r="Q11" s="155">
        <f t="shared" si="5"/>
        <v>0</v>
      </c>
    </row>
    <row r="12" spans="1:17" ht="21" x14ac:dyDescent="0.15">
      <c r="A12" s="3" t="s">
        <v>26</v>
      </c>
      <c r="B12" s="47" t="s">
        <v>263</v>
      </c>
      <c r="C12" s="56" t="s">
        <v>216</v>
      </c>
      <c r="D12" s="158"/>
      <c r="E12" s="159"/>
      <c r="F12" s="159"/>
      <c r="G12" s="159"/>
      <c r="H12" s="159"/>
      <c r="I12" s="151">
        <v>0.45600000000000002</v>
      </c>
      <c r="J12" s="156"/>
      <c r="K12" s="56" t="s">
        <v>20</v>
      </c>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3:K25 H7:H12" name="範囲3"/>
    <protectedRange sqref="J7:J12" name="範囲2"/>
    <protectedRange sqref="D7:G1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7171"/>
    <pageSetUpPr fitToPage="1"/>
  </sheetPr>
  <dimension ref="A1:Q29"/>
  <sheetViews>
    <sheetView showGridLines="0" showZeros="0" view="pageBreakPreview" topLeftCell="B1" zoomScale="115" zoomScaleNormal="100" zoomScaleSheetLayoutView="115"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81640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66" t="s">
        <v>571</v>
      </c>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s="53" customFormat="1" ht="17.100000000000001" customHeight="1" thickTop="1" x14ac:dyDescent="0.15">
      <c r="A7" s="52" t="s">
        <v>16</v>
      </c>
      <c r="B7" s="47" t="s">
        <v>570</v>
      </c>
      <c r="C7" s="56" t="s">
        <v>496</v>
      </c>
      <c r="D7" s="150"/>
      <c r="E7" s="200"/>
      <c r="F7" s="201"/>
      <c r="G7" s="201"/>
      <c r="H7" s="200"/>
      <c r="I7" s="151">
        <v>4.8000000000000001E-2</v>
      </c>
      <c r="J7" s="156"/>
      <c r="K7" s="56" t="s">
        <v>102</v>
      </c>
      <c r="L7" s="153">
        <f t="shared" ref="L7:Q8" si="0">ROUNDDOWN(D7*$J7,3)</f>
        <v>0</v>
      </c>
      <c r="M7" s="154">
        <f t="shared" si="0"/>
        <v>0</v>
      </c>
      <c r="N7" s="154">
        <f t="shared" si="0"/>
        <v>0</v>
      </c>
      <c r="O7" s="154">
        <f t="shared" si="0"/>
        <v>0</v>
      </c>
      <c r="P7" s="154">
        <f t="shared" si="0"/>
        <v>0</v>
      </c>
      <c r="Q7" s="155">
        <f t="shared" si="0"/>
        <v>0</v>
      </c>
    </row>
    <row r="8" spans="1:17" s="53" customFormat="1" ht="17.100000000000001" customHeight="1" x14ac:dyDescent="0.15">
      <c r="A8" s="52" t="s">
        <v>26</v>
      </c>
      <c r="B8" s="47" t="s">
        <v>217</v>
      </c>
      <c r="C8" s="56" t="s">
        <v>475</v>
      </c>
      <c r="D8" s="150">
        <v>4.9000000000000002E-2</v>
      </c>
      <c r="E8" s="83">
        <v>3.12</v>
      </c>
      <c r="F8" s="83"/>
      <c r="G8" s="83"/>
      <c r="H8" s="83">
        <v>2.7490000000000001</v>
      </c>
      <c r="I8" s="151">
        <v>0.41899999999999998</v>
      </c>
      <c r="J8" s="156"/>
      <c r="K8" s="56" t="s">
        <v>102</v>
      </c>
      <c r="L8" s="153">
        <f t="shared" si="0"/>
        <v>0</v>
      </c>
      <c r="M8" s="154">
        <f t="shared" si="0"/>
        <v>0</v>
      </c>
      <c r="N8" s="154">
        <f>ROUNDDOWN(F8*$J8,3)</f>
        <v>0</v>
      </c>
      <c r="O8" s="154">
        <f>ROUNDDOWN(G8*$J8,3)</f>
        <v>0</v>
      </c>
      <c r="P8" s="154">
        <f>ROUNDDOWN(H8*$J8,3)</f>
        <v>0</v>
      </c>
      <c r="Q8" s="155">
        <f>ROUNDDOWN(I8*$J8,3)</f>
        <v>0</v>
      </c>
    </row>
    <row r="9" spans="1:17" s="53" customFormat="1" ht="17.100000000000001" customHeight="1" x14ac:dyDescent="0.15">
      <c r="A9" s="52"/>
      <c r="B9" s="47" t="s">
        <v>217</v>
      </c>
      <c r="C9" s="56" t="s">
        <v>477</v>
      </c>
      <c r="D9" s="150">
        <v>4.9000000000000002E-2</v>
      </c>
      <c r="E9" s="83">
        <v>3.12</v>
      </c>
      <c r="F9" s="83"/>
      <c r="G9" s="83"/>
      <c r="H9" s="83">
        <v>2.7490000000000001</v>
      </c>
      <c r="I9" s="151">
        <v>0.41899999999999998</v>
      </c>
      <c r="J9" s="156"/>
      <c r="K9" s="56" t="s">
        <v>102</v>
      </c>
      <c r="L9" s="153">
        <f t="shared" ref="L9:L28" si="1">ROUNDDOWN(D9*$J9,3)</f>
        <v>0</v>
      </c>
      <c r="M9" s="154">
        <f t="shared" ref="M9:M28" si="2">ROUNDDOWN(E9*$J9,3)</f>
        <v>0</v>
      </c>
      <c r="N9" s="154">
        <f t="shared" ref="N9:N28" si="3">ROUNDDOWN(F9*$J9,3)</f>
        <v>0</v>
      </c>
      <c r="O9" s="154">
        <f t="shared" ref="O9:O28" si="4">ROUNDDOWN(G9*$J9,3)</f>
        <v>0</v>
      </c>
      <c r="P9" s="154">
        <f t="shared" ref="P9:P28" si="5">ROUNDDOWN(H9*$J9,3)</f>
        <v>0</v>
      </c>
      <c r="Q9" s="155">
        <f t="shared" ref="Q9:Q28" si="6">ROUNDDOWN(I9*$J9,3)</f>
        <v>0</v>
      </c>
    </row>
    <row r="10" spans="1:17" ht="17.100000000000001" customHeight="1" x14ac:dyDescent="0.15">
      <c r="A10" s="3" t="s">
        <v>26</v>
      </c>
      <c r="B10" s="47" t="s">
        <v>217</v>
      </c>
      <c r="C10" s="56" t="s">
        <v>476</v>
      </c>
      <c r="D10" s="150">
        <v>4.9000000000000002E-2</v>
      </c>
      <c r="E10" s="83">
        <v>3.12</v>
      </c>
      <c r="F10" s="83"/>
      <c r="G10" s="83"/>
      <c r="H10" s="83">
        <v>2.7490000000000001</v>
      </c>
      <c r="I10" s="151">
        <v>0.41899999999999998</v>
      </c>
      <c r="J10" s="156"/>
      <c r="K10" s="56" t="s">
        <v>102</v>
      </c>
      <c r="L10" s="153">
        <f t="shared" si="1"/>
        <v>0</v>
      </c>
      <c r="M10" s="154">
        <f t="shared" si="2"/>
        <v>0</v>
      </c>
      <c r="N10" s="154">
        <f t="shared" si="3"/>
        <v>0</v>
      </c>
      <c r="O10" s="154">
        <f t="shared" si="4"/>
        <v>0</v>
      </c>
      <c r="P10" s="154">
        <f t="shared" si="5"/>
        <v>0</v>
      </c>
      <c r="Q10" s="155">
        <f t="shared" si="6"/>
        <v>0</v>
      </c>
    </row>
    <row r="11" spans="1:17" ht="17.100000000000001" customHeight="1" x14ac:dyDescent="0.15">
      <c r="A11" s="3"/>
      <c r="B11" s="47" t="s">
        <v>217</v>
      </c>
      <c r="C11" s="56" t="s">
        <v>478</v>
      </c>
      <c r="D11" s="150">
        <v>4.9000000000000002E-2</v>
      </c>
      <c r="E11" s="83">
        <v>3.12</v>
      </c>
      <c r="F11" s="83"/>
      <c r="G11" s="83"/>
      <c r="H11" s="83">
        <v>2.7490000000000001</v>
      </c>
      <c r="I11" s="151">
        <v>0.41899999999999998</v>
      </c>
      <c r="J11" s="156"/>
      <c r="K11" s="56" t="s">
        <v>102</v>
      </c>
      <c r="L11" s="153">
        <f t="shared" si="1"/>
        <v>0</v>
      </c>
      <c r="M11" s="154">
        <f t="shared" si="2"/>
        <v>0</v>
      </c>
      <c r="N11" s="154">
        <f t="shared" si="3"/>
        <v>0</v>
      </c>
      <c r="O11" s="154">
        <f t="shared" si="4"/>
        <v>0</v>
      </c>
      <c r="P11" s="154">
        <f t="shared" si="5"/>
        <v>0</v>
      </c>
      <c r="Q11" s="155">
        <f t="shared" si="6"/>
        <v>0</v>
      </c>
    </row>
    <row r="12" spans="1:17" s="53" customFormat="1" ht="17.100000000000001" customHeight="1" x14ac:dyDescent="0.15">
      <c r="A12" s="52" t="s">
        <v>26</v>
      </c>
      <c r="B12" s="47" t="s">
        <v>218</v>
      </c>
      <c r="C12" s="56" t="s">
        <v>479</v>
      </c>
      <c r="D12" s="150">
        <v>4.9000000000000002E-2</v>
      </c>
      <c r="E12" s="83">
        <v>3.12</v>
      </c>
      <c r="F12" s="83"/>
      <c r="G12" s="83"/>
      <c r="H12" s="83">
        <v>2.7490000000000001</v>
      </c>
      <c r="I12" s="151">
        <v>0.41899999999999998</v>
      </c>
      <c r="J12" s="156"/>
      <c r="K12" s="56" t="s">
        <v>102</v>
      </c>
      <c r="L12" s="153">
        <f t="shared" si="1"/>
        <v>0</v>
      </c>
      <c r="M12" s="154">
        <f t="shared" si="2"/>
        <v>0</v>
      </c>
      <c r="N12" s="154">
        <f t="shared" si="3"/>
        <v>0</v>
      </c>
      <c r="O12" s="154">
        <f t="shared" si="4"/>
        <v>0</v>
      </c>
      <c r="P12" s="154">
        <f t="shared" si="5"/>
        <v>0</v>
      </c>
      <c r="Q12" s="155">
        <f t="shared" si="6"/>
        <v>0</v>
      </c>
    </row>
    <row r="13" spans="1:17" s="53" customFormat="1" ht="17.100000000000001" customHeight="1" x14ac:dyDescent="0.15">
      <c r="A13" s="52"/>
      <c r="B13" s="47" t="s">
        <v>218</v>
      </c>
      <c r="C13" s="56" t="s">
        <v>480</v>
      </c>
      <c r="D13" s="150">
        <v>4.9000000000000002E-2</v>
      </c>
      <c r="E13" s="83">
        <v>3.12</v>
      </c>
      <c r="F13" s="83"/>
      <c r="G13" s="83"/>
      <c r="H13" s="83">
        <v>2.7490000000000001</v>
      </c>
      <c r="I13" s="151">
        <v>0.41899999999999998</v>
      </c>
      <c r="J13" s="156"/>
      <c r="K13" s="56" t="s">
        <v>102</v>
      </c>
      <c r="L13" s="153">
        <f t="shared" si="1"/>
        <v>0</v>
      </c>
      <c r="M13" s="154">
        <f t="shared" si="2"/>
        <v>0</v>
      </c>
      <c r="N13" s="154">
        <f t="shared" si="3"/>
        <v>0</v>
      </c>
      <c r="O13" s="154">
        <f t="shared" si="4"/>
        <v>0</v>
      </c>
      <c r="P13" s="154">
        <f t="shared" si="5"/>
        <v>0</v>
      </c>
      <c r="Q13" s="155">
        <f t="shared" si="6"/>
        <v>0</v>
      </c>
    </row>
    <row r="14" spans="1:17" ht="17.100000000000001" customHeight="1" x14ac:dyDescent="0.15">
      <c r="A14" s="3" t="s">
        <v>26</v>
      </c>
      <c r="B14" s="47" t="s">
        <v>218</v>
      </c>
      <c r="C14" s="56" t="s">
        <v>499</v>
      </c>
      <c r="D14" s="150">
        <v>4.9000000000000002E-2</v>
      </c>
      <c r="E14" s="83">
        <v>3.12</v>
      </c>
      <c r="F14" s="83"/>
      <c r="G14" s="83"/>
      <c r="H14" s="83">
        <v>2.7490000000000001</v>
      </c>
      <c r="I14" s="151">
        <v>0.41899999999999998</v>
      </c>
      <c r="J14" s="156"/>
      <c r="K14" s="56" t="s">
        <v>102</v>
      </c>
      <c r="L14" s="153">
        <f t="shared" si="1"/>
        <v>0</v>
      </c>
      <c r="M14" s="154">
        <f t="shared" si="2"/>
        <v>0</v>
      </c>
      <c r="N14" s="154">
        <f t="shared" si="3"/>
        <v>0</v>
      </c>
      <c r="O14" s="154">
        <f t="shared" si="4"/>
        <v>0</v>
      </c>
      <c r="P14" s="154">
        <f t="shared" si="5"/>
        <v>0</v>
      </c>
      <c r="Q14" s="155">
        <f t="shared" si="6"/>
        <v>0</v>
      </c>
    </row>
    <row r="15" spans="1:17" ht="17.100000000000001" customHeight="1" x14ac:dyDescent="0.15">
      <c r="A15" s="3"/>
      <c r="B15" s="47" t="s">
        <v>218</v>
      </c>
      <c r="C15" s="56" t="s">
        <v>500</v>
      </c>
      <c r="D15" s="150">
        <v>4.9000000000000002E-2</v>
      </c>
      <c r="E15" s="83">
        <v>3.12</v>
      </c>
      <c r="F15" s="83"/>
      <c r="G15" s="83"/>
      <c r="H15" s="83">
        <v>2.7490000000000001</v>
      </c>
      <c r="I15" s="151">
        <v>0.41899999999999998</v>
      </c>
      <c r="J15" s="156"/>
      <c r="K15" s="56" t="s">
        <v>102</v>
      </c>
      <c r="L15" s="153">
        <f t="shared" si="1"/>
        <v>0</v>
      </c>
      <c r="M15" s="154">
        <f t="shared" si="2"/>
        <v>0</v>
      </c>
      <c r="N15" s="154">
        <f t="shared" si="3"/>
        <v>0</v>
      </c>
      <c r="O15" s="154">
        <f t="shared" si="4"/>
        <v>0</v>
      </c>
      <c r="P15" s="154">
        <f t="shared" si="5"/>
        <v>0</v>
      </c>
      <c r="Q15" s="155">
        <f t="shared" si="6"/>
        <v>0</v>
      </c>
    </row>
    <row r="16" spans="1:17" s="53" customFormat="1" ht="17.100000000000001" customHeight="1" x14ac:dyDescent="0.15">
      <c r="A16" s="52" t="s">
        <v>26</v>
      </c>
      <c r="B16" s="47" t="s">
        <v>350</v>
      </c>
      <c r="C16" s="56" t="s">
        <v>351</v>
      </c>
      <c r="D16" s="150">
        <v>4.9000000000000002E-2</v>
      </c>
      <c r="E16" s="83">
        <v>3.12</v>
      </c>
      <c r="F16" s="83"/>
      <c r="G16" s="83"/>
      <c r="H16" s="83">
        <v>2.7490000000000001</v>
      </c>
      <c r="I16" s="151">
        <v>0.41899999999999998</v>
      </c>
      <c r="J16" s="156"/>
      <c r="K16" s="56" t="s">
        <v>102</v>
      </c>
      <c r="L16" s="153">
        <f t="shared" si="1"/>
        <v>0</v>
      </c>
      <c r="M16" s="154">
        <f t="shared" si="2"/>
        <v>0</v>
      </c>
      <c r="N16" s="154">
        <f t="shared" si="3"/>
        <v>0</v>
      </c>
      <c r="O16" s="154">
        <f t="shared" si="4"/>
        <v>0</v>
      </c>
      <c r="P16" s="154">
        <f t="shared" si="5"/>
        <v>0</v>
      </c>
      <c r="Q16" s="155">
        <f t="shared" si="6"/>
        <v>0</v>
      </c>
    </row>
    <row r="17" spans="1:17" s="53" customFormat="1" ht="17.100000000000001" customHeight="1" x14ac:dyDescent="0.15">
      <c r="A17" s="52"/>
      <c r="B17" s="47" t="s">
        <v>350</v>
      </c>
      <c r="C17" s="56" t="s">
        <v>352</v>
      </c>
      <c r="D17" s="150">
        <v>4.9000000000000002E-2</v>
      </c>
      <c r="E17" s="83">
        <v>3.12</v>
      </c>
      <c r="F17" s="83"/>
      <c r="G17" s="83"/>
      <c r="H17" s="83">
        <v>2.7490000000000001</v>
      </c>
      <c r="I17" s="151">
        <v>0.41899999999999998</v>
      </c>
      <c r="J17" s="156"/>
      <c r="K17" s="56" t="s">
        <v>102</v>
      </c>
      <c r="L17" s="153">
        <f t="shared" si="1"/>
        <v>0</v>
      </c>
      <c r="M17" s="154">
        <f t="shared" si="2"/>
        <v>0</v>
      </c>
      <c r="N17" s="154">
        <f t="shared" si="3"/>
        <v>0</v>
      </c>
      <c r="O17" s="154">
        <f t="shared" si="4"/>
        <v>0</v>
      </c>
      <c r="P17" s="154">
        <f t="shared" si="5"/>
        <v>0</v>
      </c>
      <c r="Q17" s="155">
        <f t="shared" si="6"/>
        <v>0</v>
      </c>
    </row>
    <row r="18" spans="1:17" ht="17.100000000000001" customHeight="1" x14ac:dyDescent="0.15">
      <c r="A18" s="3" t="s">
        <v>26</v>
      </c>
      <c r="B18" s="47" t="s">
        <v>353</v>
      </c>
      <c r="C18" s="56" t="s">
        <v>354</v>
      </c>
      <c r="D18" s="150">
        <v>4.9000000000000002E-2</v>
      </c>
      <c r="E18" s="83">
        <v>4.8220000000000001</v>
      </c>
      <c r="F18" s="83"/>
      <c r="G18" s="83"/>
      <c r="H18" s="83">
        <v>4.343</v>
      </c>
      <c r="I18" s="151">
        <v>0.52700000000000002</v>
      </c>
      <c r="J18" s="156"/>
      <c r="K18" s="56" t="s">
        <v>102</v>
      </c>
      <c r="L18" s="153">
        <f t="shared" si="1"/>
        <v>0</v>
      </c>
      <c r="M18" s="154">
        <f t="shared" si="2"/>
        <v>0</v>
      </c>
      <c r="N18" s="154">
        <f t="shared" si="3"/>
        <v>0</v>
      </c>
      <c r="O18" s="154">
        <f t="shared" si="4"/>
        <v>0</v>
      </c>
      <c r="P18" s="154">
        <f t="shared" si="5"/>
        <v>0</v>
      </c>
      <c r="Q18" s="155">
        <f t="shared" si="6"/>
        <v>0</v>
      </c>
    </row>
    <row r="19" spans="1:17" ht="17.100000000000001" customHeight="1" x14ac:dyDescent="0.15">
      <c r="A19" s="3"/>
      <c r="B19" s="47" t="s">
        <v>353</v>
      </c>
      <c r="C19" s="56" t="s">
        <v>355</v>
      </c>
      <c r="D19" s="150">
        <v>4.9000000000000002E-2</v>
      </c>
      <c r="E19" s="83">
        <v>4.8220000000000001</v>
      </c>
      <c r="F19" s="83"/>
      <c r="G19" s="83"/>
      <c r="H19" s="83">
        <v>4.343</v>
      </c>
      <c r="I19" s="151">
        <v>0.52700000000000002</v>
      </c>
      <c r="J19" s="156"/>
      <c r="K19" s="56" t="s">
        <v>102</v>
      </c>
      <c r="L19" s="153">
        <f t="shared" si="1"/>
        <v>0</v>
      </c>
      <c r="M19" s="154">
        <f t="shared" si="2"/>
        <v>0</v>
      </c>
      <c r="N19" s="154">
        <f t="shared" si="3"/>
        <v>0</v>
      </c>
      <c r="O19" s="154">
        <f t="shared" si="4"/>
        <v>0</v>
      </c>
      <c r="P19" s="154">
        <f t="shared" si="5"/>
        <v>0</v>
      </c>
      <c r="Q19" s="155">
        <f t="shared" si="6"/>
        <v>0</v>
      </c>
    </row>
    <row r="20" spans="1:17" s="53" customFormat="1" ht="17.100000000000001" customHeight="1" x14ac:dyDescent="0.15">
      <c r="A20" s="52" t="s">
        <v>26</v>
      </c>
      <c r="B20" s="47" t="s">
        <v>356</v>
      </c>
      <c r="C20" s="56" t="s">
        <v>357</v>
      </c>
      <c r="D20" s="150">
        <v>4.9000000000000002E-2</v>
      </c>
      <c r="E20" s="83">
        <v>4.8220000000000001</v>
      </c>
      <c r="F20" s="83"/>
      <c r="G20" s="83"/>
      <c r="H20" s="83">
        <v>4.343</v>
      </c>
      <c r="I20" s="151">
        <v>0.52700000000000002</v>
      </c>
      <c r="J20" s="156"/>
      <c r="K20" s="56" t="s">
        <v>102</v>
      </c>
      <c r="L20" s="153">
        <f t="shared" si="1"/>
        <v>0</v>
      </c>
      <c r="M20" s="154">
        <f t="shared" si="2"/>
        <v>0</v>
      </c>
      <c r="N20" s="154">
        <f t="shared" si="3"/>
        <v>0</v>
      </c>
      <c r="O20" s="154">
        <f t="shared" si="4"/>
        <v>0</v>
      </c>
      <c r="P20" s="154">
        <f t="shared" si="5"/>
        <v>0</v>
      </c>
      <c r="Q20" s="155">
        <f t="shared" si="6"/>
        <v>0</v>
      </c>
    </row>
    <row r="21" spans="1:17" s="53" customFormat="1" ht="17.100000000000001" customHeight="1" x14ac:dyDescent="0.15">
      <c r="A21" s="52"/>
      <c r="B21" s="47" t="s">
        <v>356</v>
      </c>
      <c r="C21" s="56" t="s">
        <v>358</v>
      </c>
      <c r="D21" s="150">
        <v>4.9000000000000002E-2</v>
      </c>
      <c r="E21" s="83">
        <v>4.8220000000000001</v>
      </c>
      <c r="F21" s="83"/>
      <c r="G21" s="83"/>
      <c r="H21" s="83">
        <v>4.343</v>
      </c>
      <c r="I21" s="151">
        <v>0.52700000000000002</v>
      </c>
      <c r="J21" s="156"/>
      <c r="K21" s="56" t="s">
        <v>102</v>
      </c>
      <c r="L21" s="153">
        <f t="shared" si="1"/>
        <v>0</v>
      </c>
      <c r="M21" s="154">
        <f t="shared" si="2"/>
        <v>0</v>
      </c>
      <c r="N21" s="154">
        <f t="shared" si="3"/>
        <v>0</v>
      </c>
      <c r="O21" s="154">
        <f t="shared" si="4"/>
        <v>0</v>
      </c>
      <c r="P21" s="154">
        <f t="shared" si="5"/>
        <v>0</v>
      </c>
      <c r="Q21" s="155">
        <f t="shared" si="6"/>
        <v>0</v>
      </c>
    </row>
    <row r="22" spans="1:17" ht="17.100000000000001" customHeight="1" x14ac:dyDescent="0.15">
      <c r="A22" s="3" t="s">
        <v>26</v>
      </c>
      <c r="B22" s="47" t="s">
        <v>262</v>
      </c>
      <c r="C22" s="56" t="s">
        <v>219</v>
      </c>
      <c r="D22" s="150">
        <v>4.3999999999999997E-2</v>
      </c>
      <c r="E22" s="83">
        <v>0.82699999999999996</v>
      </c>
      <c r="F22" s="83">
        <v>0.54100000000000004</v>
      </c>
      <c r="G22" s="83"/>
      <c r="H22" s="83"/>
      <c r="I22" s="151">
        <v>0.33</v>
      </c>
      <c r="J22" s="156"/>
      <c r="K22" s="56" t="s">
        <v>22</v>
      </c>
      <c r="L22" s="153">
        <f t="shared" si="1"/>
        <v>0</v>
      </c>
      <c r="M22" s="154">
        <f t="shared" si="2"/>
        <v>0</v>
      </c>
      <c r="N22" s="154">
        <f t="shared" si="3"/>
        <v>0</v>
      </c>
      <c r="O22" s="154">
        <f t="shared" si="4"/>
        <v>0</v>
      </c>
      <c r="P22" s="154">
        <f t="shared" si="5"/>
        <v>0</v>
      </c>
      <c r="Q22" s="155">
        <f t="shared" si="6"/>
        <v>0</v>
      </c>
    </row>
    <row r="23" spans="1:17" ht="17.100000000000001" customHeight="1" x14ac:dyDescent="0.15">
      <c r="A23" s="3"/>
      <c r="B23" s="47" t="s">
        <v>262</v>
      </c>
      <c r="C23" s="56" t="s">
        <v>220</v>
      </c>
      <c r="D23" s="150">
        <v>6.7000000000000004E-2</v>
      </c>
      <c r="E23" s="83">
        <v>1.0780000000000001</v>
      </c>
      <c r="F23" s="83">
        <v>0.57999999999999996</v>
      </c>
      <c r="G23" s="83"/>
      <c r="H23" s="83"/>
      <c r="I23" s="151">
        <v>0.56499999999999995</v>
      </c>
      <c r="J23" s="156"/>
      <c r="K23" s="56" t="s">
        <v>22</v>
      </c>
      <c r="L23" s="153">
        <f t="shared" si="1"/>
        <v>0</v>
      </c>
      <c r="M23" s="154">
        <f t="shared" si="2"/>
        <v>0</v>
      </c>
      <c r="N23" s="154">
        <f t="shared" si="3"/>
        <v>0</v>
      </c>
      <c r="O23" s="154">
        <f t="shared" si="4"/>
        <v>0</v>
      </c>
      <c r="P23" s="154">
        <f t="shared" si="5"/>
        <v>0</v>
      </c>
      <c r="Q23" s="155">
        <f t="shared" si="6"/>
        <v>0</v>
      </c>
    </row>
    <row r="24" spans="1:17" ht="17.100000000000001" customHeight="1" x14ac:dyDescent="0.15">
      <c r="A24" s="3"/>
      <c r="B24" s="177"/>
      <c r="C24" s="178"/>
      <c r="D24" s="158"/>
      <c r="E24" s="159"/>
      <c r="F24" s="159"/>
      <c r="G24" s="159"/>
      <c r="H24" s="111"/>
      <c r="I24" s="202"/>
      <c r="J24" s="177"/>
      <c r="K24" s="178"/>
      <c r="L24" s="153">
        <f t="shared" si="1"/>
        <v>0</v>
      </c>
      <c r="M24" s="154">
        <f t="shared" si="2"/>
        <v>0</v>
      </c>
      <c r="N24" s="154">
        <f t="shared" si="3"/>
        <v>0</v>
      </c>
      <c r="O24" s="154">
        <f t="shared" si="4"/>
        <v>0</v>
      </c>
      <c r="P24" s="154">
        <f t="shared" si="5"/>
        <v>0</v>
      </c>
      <c r="Q24" s="155">
        <f t="shared" si="6"/>
        <v>0</v>
      </c>
    </row>
    <row r="25" spans="1:17" ht="17.100000000000001" customHeight="1" x14ac:dyDescent="0.15">
      <c r="A25" s="3"/>
      <c r="B25" s="177"/>
      <c r="C25" s="178"/>
      <c r="D25" s="158"/>
      <c r="E25" s="159"/>
      <c r="F25" s="159"/>
      <c r="G25" s="159"/>
      <c r="H25" s="111"/>
      <c r="I25" s="202"/>
      <c r="J25" s="177"/>
      <c r="K25" s="178"/>
      <c r="L25" s="153">
        <f t="shared" si="1"/>
        <v>0</v>
      </c>
      <c r="M25" s="154">
        <f t="shared" si="2"/>
        <v>0</v>
      </c>
      <c r="N25" s="154">
        <f t="shared" si="3"/>
        <v>0</v>
      </c>
      <c r="O25" s="154">
        <f t="shared" si="4"/>
        <v>0</v>
      </c>
      <c r="P25" s="154">
        <f t="shared" si="5"/>
        <v>0</v>
      </c>
      <c r="Q25" s="155">
        <f t="shared" si="6"/>
        <v>0</v>
      </c>
    </row>
    <row r="26" spans="1:17" ht="17.100000000000001" customHeight="1" x14ac:dyDescent="0.15">
      <c r="A26" s="3" t="s">
        <v>26</v>
      </c>
      <c r="B26" s="177"/>
      <c r="C26" s="178"/>
      <c r="D26" s="158"/>
      <c r="E26" s="111"/>
      <c r="F26" s="159"/>
      <c r="G26" s="159"/>
      <c r="H26" s="111"/>
      <c r="I26" s="202"/>
      <c r="J26" s="177"/>
      <c r="K26" s="178"/>
      <c r="L26" s="153">
        <f t="shared" si="1"/>
        <v>0</v>
      </c>
      <c r="M26" s="154">
        <f t="shared" si="2"/>
        <v>0</v>
      </c>
      <c r="N26" s="154">
        <f t="shared" si="3"/>
        <v>0</v>
      </c>
      <c r="O26" s="154">
        <f t="shared" si="4"/>
        <v>0</v>
      </c>
      <c r="P26" s="154">
        <f t="shared" si="5"/>
        <v>0</v>
      </c>
      <c r="Q26" s="155">
        <f t="shared" si="6"/>
        <v>0</v>
      </c>
    </row>
    <row r="27" spans="1:17" ht="17.100000000000001" customHeight="1" x14ac:dyDescent="0.15">
      <c r="A27" s="3" t="s">
        <v>26</v>
      </c>
      <c r="B27" s="177"/>
      <c r="C27" s="178"/>
      <c r="D27" s="158"/>
      <c r="E27" s="159"/>
      <c r="F27" s="159"/>
      <c r="G27" s="159"/>
      <c r="H27" s="159"/>
      <c r="I27" s="202"/>
      <c r="J27" s="177"/>
      <c r="K27" s="178"/>
      <c r="L27" s="153">
        <f t="shared" si="1"/>
        <v>0</v>
      </c>
      <c r="M27" s="154">
        <f t="shared" si="2"/>
        <v>0</v>
      </c>
      <c r="N27" s="154">
        <f t="shared" si="3"/>
        <v>0</v>
      </c>
      <c r="O27" s="154">
        <f t="shared" si="4"/>
        <v>0</v>
      </c>
      <c r="P27" s="154">
        <f t="shared" si="5"/>
        <v>0</v>
      </c>
      <c r="Q27" s="155">
        <f t="shared" si="6"/>
        <v>0</v>
      </c>
    </row>
    <row r="28" spans="1:17" ht="17.100000000000001" customHeight="1" thickBot="1" x14ac:dyDescent="0.2">
      <c r="A28" s="3" t="s">
        <v>26</v>
      </c>
      <c r="B28" s="161"/>
      <c r="C28" s="162"/>
      <c r="D28" s="164"/>
      <c r="E28" s="165"/>
      <c r="F28" s="165"/>
      <c r="G28" s="165"/>
      <c r="H28" s="165"/>
      <c r="I28" s="166"/>
      <c r="J28" s="161"/>
      <c r="K28" s="162"/>
      <c r="L28" s="153">
        <f t="shared" si="1"/>
        <v>0</v>
      </c>
      <c r="M28" s="154">
        <f t="shared" si="2"/>
        <v>0</v>
      </c>
      <c r="N28" s="154">
        <f t="shared" si="3"/>
        <v>0</v>
      </c>
      <c r="O28" s="154">
        <f t="shared" si="4"/>
        <v>0</v>
      </c>
      <c r="P28" s="154">
        <f t="shared" si="5"/>
        <v>0</v>
      </c>
      <c r="Q28" s="155">
        <f t="shared" si="6"/>
        <v>0</v>
      </c>
    </row>
    <row r="29" spans="1:17" ht="17.100000000000001" customHeight="1" thickTop="1" x14ac:dyDescent="0.15">
      <c r="A29" s="3" t="s">
        <v>26</v>
      </c>
      <c r="B29" s="357" t="s">
        <v>18</v>
      </c>
      <c r="C29" s="358"/>
      <c r="D29" s="358"/>
      <c r="E29" s="358"/>
      <c r="F29" s="358"/>
      <c r="G29" s="358"/>
      <c r="H29" s="358"/>
      <c r="I29" s="358"/>
      <c r="J29" s="358"/>
      <c r="K29" s="359"/>
      <c r="L29" s="106">
        <f t="shared" ref="L29:Q29" si="7">SUM(L8:L28)</f>
        <v>0</v>
      </c>
      <c r="M29" s="108">
        <f t="shared" si="7"/>
        <v>0</v>
      </c>
      <c r="N29" s="108">
        <f t="shared" si="7"/>
        <v>0</v>
      </c>
      <c r="O29" s="108">
        <f t="shared" si="7"/>
        <v>0</v>
      </c>
      <c r="P29" s="108">
        <f t="shared" si="7"/>
        <v>0</v>
      </c>
      <c r="Q29" s="108">
        <f t="shared" si="7"/>
        <v>0</v>
      </c>
    </row>
  </sheetData>
  <protectedRanges>
    <protectedRange sqref="B28:K28" name="範囲2"/>
    <protectedRange sqref="J7:J27" name="範囲1"/>
  </protectedRanges>
  <mergeCells count="7">
    <mergeCell ref="L5:Q5"/>
    <mergeCell ref="B29:K29"/>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fitToPage="1"/>
  </sheetPr>
  <dimension ref="A1:Q29"/>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71" customFormat="1" ht="12" customHeight="1" x14ac:dyDescent="0.15">
      <c r="B3" s="77" t="s">
        <v>530</v>
      </c>
      <c r="C3" s="77"/>
      <c r="D3" s="77"/>
      <c r="E3" s="77"/>
      <c r="F3" s="77"/>
      <c r="G3" s="77"/>
      <c r="H3" s="77"/>
      <c r="I3" s="77"/>
      <c r="J3" s="77"/>
      <c r="K3" s="77"/>
      <c r="L3" s="77"/>
      <c r="M3" s="77"/>
      <c r="N3" s="77"/>
      <c r="O3" s="77"/>
      <c r="P3" s="77"/>
      <c r="Q3" s="77"/>
    </row>
    <row r="4" spans="1:17" ht="12" customHeight="1" x14ac:dyDescent="0.15">
      <c r="B4" s="13" t="s">
        <v>561</v>
      </c>
      <c r="C4" s="13"/>
      <c r="D4" s="13"/>
      <c r="E4" s="13"/>
      <c r="F4" s="13"/>
      <c r="G4" s="13"/>
      <c r="H4" s="13"/>
      <c r="I4" s="13"/>
      <c r="J4" s="13"/>
      <c r="K4" s="13"/>
      <c r="L4" s="13"/>
      <c r="M4" s="13"/>
      <c r="N4" s="13"/>
      <c r="O4" s="13"/>
      <c r="P4" s="13"/>
      <c r="Q4" s="13"/>
    </row>
    <row r="5" spans="1:17"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221</v>
      </c>
      <c r="C7" s="135" t="s">
        <v>222</v>
      </c>
      <c r="D7" s="139">
        <v>1.6E-2</v>
      </c>
      <c r="E7" s="141">
        <v>0.05</v>
      </c>
      <c r="F7" s="141">
        <v>3.9E-2</v>
      </c>
      <c r="G7" s="141"/>
      <c r="H7" s="141"/>
      <c r="I7" s="196">
        <v>2.7E-2</v>
      </c>
      <c r="J7" s="197"/>
      <c r="K7" s="135" t="s">
        <v>20</v>
      </c>
      <c r="L7" s="144">
        <f t="shared" ref="L7:Q9" si="0">ROUNDDOWN(D7*$J7,3)</f>
        <v>0</v>
      </c>
      <c r="M7" s="145">
        <f t="shared" si="0"/>
        <v>0</v>
      </c>
      <c r="N7" s="145">
        <f t="shared" si="0"/>
        <v>0</v>
      </c>
      <c r="O7" s="145">
        <f t="shared" si="0"/>
        <v>0</v>
      </c>
      <c r="P7" s="145">
        <f t="shared" si="0"/>
        <v>0</v>
      </c>
      <c r="Q7" s="146">
        <f t="shared" si="0"/>
        <v>0</v>
      </c>
    </row>
    <row r="8" spans="1:17" ht="21" x14ac:dyDescent="0.15">
      <c r="A8" s="3" t="s">
        <v>26</v>
      </c>
      <c r="B8" s="47" t="s">
        <v>221</v>
      </c>
      <c r="C8" s="56" t="s">
        <v>223</v>
      </c>
      <c r="D8" s="150">
        <v>1.9E-2</v>
      </c>
      <c r="E8" s="83">
        <v>6.2E-2</v>
      </c>
      <c r="F8" s="83">
        <v>4.7E-2</v>
      </c>
      <c r="G8" s="83"/>
      <c r="H8" s="83"/>
      <c r="I8" s="151">
        <v>3.4000000000000002E-2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221</v>
      </c>
      <c r="C9" s="56" t="s">
        <v>224</v>
      </c>
      <c r="D9" s="150">
        <v>2.3E-2</v>
      </c>
      <c r="E9" s="83">
        <v>8.2000000000000003E-2</v>
      </c>
      <c r="F9" s="83">
        <v>5.8999999999999997E-2</v>
      </c>
      <c r="G9" s="83"/>
      <c r="H9" s="83"/>
      <c r="I9" s="151">
        <v>4.5999999999999999E-2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221</v>
      </c>
      <c r="C10" s="56" t="s">
        <v>225</v>
      </c>
      <c r="D10" s="150">
        <v>1.7999999999999999E-2</v>
      </c>
      <c r="E10" s="83">
        <v>0.124</v>
      </c>
      <c r="F10" s="83"/>
      <c r="G10" s="83"/>
      <c r="H10" s="83">
        <v>0.104</v>
      </c>
      <c r="I10" s="151">
        <v>3.6999999999999998E-2</v>
      </c>
      <c r="J10" s="156"/>
      <c r="K10" s="56" t="s">
        <v>20</v>
      </c>
      <c r="L10" s="153">
        <f t="shared" ref="L10:L26" si="1">ROUNDDOWN(D10*$J10,3)</f>
        <v>0</v>
      </c>
      <c r="M10" s="154">
        <f t="shared" ref="M10:M26" si="2">ROUNDDOWN(E10*$J10,3)</f>
        <v>0</v>
      </c>
      <c r="N10" s="154">
        <f t="shared" ref="N10:N26" si="3">ROUNDDOWN(F10*$J10,3)</f>
        <v>0</v>
      </c>
      <c r="O10" s="154">
        <f t="shared" ref="O10:O26" si="4">ROUNDDOWN(G10*$J10,3)</f>
        <v>0</v>
      </c>
      <c r="P10" s="154">
        <f t="shared" ref="P10:P26" si="5">ROUNDDOWN(H10*$J10,3)</f>
        <v>0</v>
      </c>
      <c r="Q10" s="155">
        <f t="shared" ref="Q10:Q26" si="6">ROUNDDOWN(I10*$J10,3)</f>
        <v>0</v>
      </c>
    </row>
    <row r="11" spans="1:17" ht="21" x14ac:dyDescent="0.15">
      <c r="A11" s="3" t="s">
        <v>26</v>
      </c>
      <c r="B11" s="47" t="s">
        <v>221</v>
      </c>
      <c r="C11" s="56" t="s">
        <v>226</v>
      </c>
      <c r="D11" s="150">
        <v>0.02</v>
      </c>
      <c r="E11" s="83">
        <v>0.14199999999999999</v>
      </c>
      <c r="F11" s="83"/>
      <c r="G11" s="83"/>
      <c r="H11" s="83">
        <v>0.11700000000000001</v>
      </c>
      <c r="I11" s="151">
        <v>4.4999999999999998E-2</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26</v>
      </c>
      <c r="B12" s="47" t="s">
        <v>221</v>
      </c>
      <c r="C12" s="56" t="s">
        <v>227</v>
      </c>
      <c r="D12" s="150">
        <v>2.3E-2</v>
      </c>
      <c r="E12" s="83">
        <v>0.17100000000000001</v>
      </c>
      <c r="F12" s="83"/>
      <c r="G12" s="83"/>
      <c r="H12" s="83">
        <v>0.13600000000000001</v>
      </c>
      <c r="I12" s="151">
        <v>5.8000000000000003E-2</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228</v>
      </c>
      <c r="C13" s="56" t="s">
        <v>229</v>
      </c>
      <c r="D13" s="150">
        <v>2.5999999999999999E-2</v>
      </c>
      <c r="E13" s="83">
        <v>0.128</v>
      </c>
      <c r="F13" s="83"/>
      <c r="G13" s="83"/>
      <c r="H13" s="203">
        <v>0.11</v>
      </c>
      <c r="I13" s="151">
        <v>4.3999999999999997E-2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228</v>
      </c>
      <c r="C14" s="56" t="s">
        <v>440</v>
      </c>
      <c r="D14" s="150">
        <v>2.5999999999999999E-2</v>
      </c>
      <c r="E14" s="83">
        <v>0.128</v>
      </c>
      <c r="F14" s="83"/>
      <c r="G14" s="83"/>
      <c r="H14" s="203" t="s">
        <v>497</v>
      </c>
      <c r="I14" s="151">
        <v>4.3999999999999997E-2</v>
      </c>
      <c r="J14" s="156"/>
      <c r="K14" s="56" t="s">
        <v>20</v>
      </c>
      <c r="L14" s="153">
        <f t="shared" si="1"/>
        <v>0</v>
      </c>
      <c r="M14" s="154">
        <f t="shared" si="2"/>
        <v>0</v>
      </c>
      <c r="N14" s="154">
        <f t="shared" si="3"/>
        <v>0</v>
      </c>
      <c r="O14" s="154">
        <f t="shared" si="4"/>
        <v>0</v>
      </c>
      <c r="P14" s="154">
        <f t="shared" si="5"/>
        <v>0</v>
      </c>
      <c r="Q14" s="155">
        <f t="shared" si="6"/>
        <v>0</v>
      </c>
    </row>
    <row r="15" spans="1:17" ht="21" customHeight="1" x14ac:dyDescent="0.15">
      <c r="A15" s="3"/>
      <c r="B15" s="47" t="s">
        <v>228</v>
      </c>
      <c r="C15" s="56" t="s">
        <v>507</v>
      </c>
      <c r="D15" s="150">
        <v>2.5999999999999999E-2</v>
      </c>
      <c r="E15" s="83">
        <v>0.158</v>
      </c>
      <c r="F15" s="83"/>
      <c r="G15" s="83"/>
      <c r="H15" s="83">
        <v>0.13300000000000001</v>
      </c>
      <c r="I15" s="151">
        <v>5.0999999999999997E-2</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228</v>
      </c>
      <c r="C16" s="56" t="s">
        <v>441</v>
      </c>
      <c r="D16" s="150">
        <v>2.5999999999999999E-2</v>
      </c>
      <c r="E16" s="83">
        <v>0.158</v>
      </c>
      <c r="F16" s="83"/>
      <c r="G16" s="83"/>
      <c r="H16" s="83">
        <v>0.13300000000000001</v>
      </c>
      <c r="I16" s="151">
        <v>5.0999999999999997E-2</v>
      </c>
      <c r="J16" s="156"/>
      <c r="K16" s="56" t="s">
        <v>20</v>
      </c>
      <c r="L16" s="153">
        <f t="shared" si="1"/>
        <v>0</v>
      </c>
      <c r="M16" s="154">
        <f t="shared" si="2"/>
        <v>0</v>
      </c>
      <c r="N16" s="154">
        <f t="shared" si="3"/>
        <v>0</v>
      </c>
      <c r="O16" s="154">
        <f t="shared" si="4"/>
        <v>0</v>
      </c>
      <c r="P16" s="154">
        <f t="shared" si="5"/>
        <v>0</v>
      </c>
      <c r="Q16" s="155">
        <f t="shared" si="6"/>
        <v>0</v>
      </c>
    </row>
    <row r="17" spans="1:17" ht="21" customHeight="1" x14ac:dyDescent="0.15">
      <c r="A17" s="3"/>
      <c r="B17" s="47" t="s">
        <v>228</v>
      </c>
      <c r="C17" s="56" t="s">
        <v>504</v>
      </c>
      <c r="D17" s="150">
        <v>2.5999999999999999E-2</v>
      </c>
      <c r="E17" s="203" t="s">
        <v>498</v>
      </c>
      <c r="F17" s="83"/>
      <c r="G17" s="83"/>
      <c r="H17" s="203">
        <v>0.1</v>
      </c>
      <c r="I17" s="151">
        <v>4.5999999999999999E-2</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230</v>
      </c>
      <c r="C18" s="56" t="s">
        <v>231</v>
      </c>
      <c r="D18" s="150">
        <v>2.1999999999999999E-2</v>
      </c>
      <c r="E18" s="83">
        <v>4.9000000000000002E-2</v>
      </c>
      <c r="F18" s="83">
        <v>4.2000000000000003E-2</v>
      </c>
      <c r="G18" s="83"/>
      <c r="H18" s="83"/>
      <c r="I18" s="151">
        <v>2.9000000000000001E-2</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230</v>
      </c>
      <c r="C19" s="56" t="s">
        <v>442</v>
      </c>
      <c r="D19" s="150">
        <v>2.1999999999999999E-2</v>
      </c>
      <c r="E19" s="83">
        <v>4.9000000000000002E-2</v>
      </c>
      <c r="F19" s="83">
        <v>4.2000000000000003E-2</v>
      </c>
      <c r="G19" s="83"/>
      <c r="H19" s="83"/>
      <c r="I19" s="151">
        <v>2.9000000000000001E-2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230</v>
      </c>
      <c r="C20" s="56" t="s">
        <v>232</v>
      </c>
      <c r="D20" s="150">
        <v>2.9000000000000001E-2</v>
      </c>
      <c r="E20" s="83">
        <v>6.2E-2</v>
      </c>
      <c r="F20" s="83">
        <v>5.0999999999999997E-2</v>
      </c>
      <c r="G20" s="83"/>
      <c r="H20" s="83"/>
      <c r="I20" s="151">
        <v>0.04</v>
      </c>
      <c r="J20" s="156"/>
      <c r="K20" s="56" t="s">
        <v>20</v>
      </c>
      <c r="L20" s="153">
        <f t="shared" si="1"/>
        <v>0</v>
      </c>
      <c r="M20" s="154">
        <f t="shared" si="2"/>
        <v>0</v>
      </c>
      <c r="N20" s="154">
        <f t="shared" si="3"/>
        <v>0</v>
      </c>
      <c r="O20" s="154">
        <f t="shared" si="4"/>
        <v>0</v>
      </c>
      <c r="P20" s="154">
        <f t="shared" si="5"/>
        <v>0</v>
      </c>
      <c r="Q20" s="155">
        <f t="shared" si="6"/>
        <v>0</v>
      </c>
    </row>
    <row r="21" spans="1:17" ht="21" x14ac:dyDescent="0.15">
      <c r="A21" s="3" t="s">
        <v>26</v>
      </c>
      <c r="B21" s="47" t="s">
        <v>230</v>
      </c>
      <c r="C21" s="56" t="s">
        <v>443</v>
      </c>
      <c r="D21" s="150">
        <v>2.9000000000000001E-2</v>
      </c>
      <c r="E21" s="83">
        <v>6.2E-2</v>
      </c>
      <c r="F21" s="83">
        <v>5.0999999999999997E-2</v>
      </c>
      <c r="G21" s="83"/>
      <c r="H21" s="83"/>
      <c r="I21" s="151">
        <v>0.04</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230</v>
      </c>
      <c r="C22" s="56" t="s">
        <v>233</v>
      </c>
      <c r="D22" s="150">
        <v>2.7E-2</v>
      </c>
      <c r="E22" s="83">
        <v>0.13100000000000001</v>
      </c>
      <c r="F22" s="83"/>
      <c r="G22" s="83"/>
      <c r="H22" s="83">
        <v>0.112</v>
      </c>
      <c r="I22" s="151">
        <v>4.5999999999999999E-2</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26</v>
      </c>
      <c r="B23" s="47" t="s">
        <v>230</v>
      </c>
      <c r="C23" s="56" t="s">
        <v>444</v>
      </c>
      <c r="D23" s="150">
        <v>2.7E-2</v>
      </c>
      <c r="E23" s="83">
        <v>0.13100000000000001</v>
      </c>
      <c r="F23" s="83"/>
      <c r="G23" s="83"/>
      <c r="H23" s="83">
        <v>0.112</v>
      </c>
      <c r="I23" s="151">
        <v>4.5999999999999999E-2</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26</v>
      </c>
      <c r="B24" s="47" t="s">
        <v>230</v>
      </c>
      <c r="C24" s="56" t="s">
        <v>234</v>
      </c>
      <c r="D24" s="150">
        <v>3.3000000000000002E-2</v>
      </c>
      <c r="E24" s="83">
        <v>0.154</v>
      </c>
      <c r="F24" s="83"/>
      <c r="G24" s="83"/>
      <c r="H24" s="83">
        <v>0.127</v>
      </c>
      <c r="I24" s="151">
        <v>5.8999999999999997E-2</v>
      </c>
      <c r="J24" s="156"/>
      <c r="K24" s="56" t="s">
        <v>20</v>
      </c>
      <c r="L24" s="153">
        <f t="shared" si="1"/>
        <v>0</v>
      </c>
      <c r="M24" s="154">
        <f t="shared" si="2"/>
        <v>0</v>
      </c>
      <c r="N24" s="154">
        <f t="shared" si="3"/>
        <v>0</v>
      </c>
      <c r="O24" s="154">
        <f t="shared" si="4"/>
        <v>0</v>
      </c>
      <c r="P24" s="154">
        <f t="shared" si="5"/>
        <v>0</v>
      </c>
      <c r="Q24" s="155">
        <f t="shared" si="6"/>
        <v>0</v>
      </c>
    </row>
    <row r="25" spans="1:17" ht="21" x14ac:dyDescent="0.15">
      <c r="A25" s="3" t="s">
        <v>26</v>
      </c>
      <c r="B25" s="47" t="s">
        <v>230</v>
      </c>
      <c r="C25" s="56" t="s">
        <v>445</v>
      </c>
      <c r="D25" s="150">
        <v>3.3000000000000002E-2</v>
      </c>
      <c r="E25" s="83">
        <v>0.154</v>
      </c>
      <c r="F25" s="83"/>
      <c r="G25" s="83"/>
      <c r="H25" s="83">
        <v>0.127</v>
      </c>
      <c r="I25" s="151">
        <v>5.8999999999999997E-2</v>
      </c>
      <c r="J25" s="156"/>
      <c r="K25" s="56" t="s">
        <v>20</v>
      </c>
      <c r="L25" s="153">
        <f t="shared" si="1"/>
        <v>0</v>
      </c>
      <c r="M25" s="154">
        <f t="shared" si="2"/>
        <v>0</v>
      </c>
      <c r="N25" s="154">
        <f t="shared" si="3"/>
        <v>0</v>
      </c>
      <c r="O25" s="154">
        <f t="shared" si="4"/>
        <v>0</v>
      </c>
      <c r="P25" s="154">
        <f t="shared" si="5"/>
        <v>0</v>
      </c>
      <c r="Q25" s="155">
        <f t="shared" si="6"/>
        <v>0</v>
      </c>
    </row>
    <row r="26" spans="1:17" ht="21.75" thickBot="1" x14ac:dyDescent="0.2">
      <c r="A26" s="3" t="s">
        <v>26</v>
      </c>
      <c r="B26" s="161"/>
      <c r="C26" s="162"/>
      <c r="D26" s="164"/>
      <c r="E26" s="165"/>
      <c r="F26" s="165"/>
      <c r="G26" s="165"/>
      <c r="H26" s="165"/>
      <c r="I26" s="166"/>
      <c r="J26" s="161"/>
      <c r="K26" s="162"/>
      <c r="L26" s="190">
        <f t="shared" si="1"/>
        <v>0</v>
      </c>
      <c r="M26" s="191">
        <f t="shared" si="2"/>
        <v>0</v>
      </c>
      <c r="N26" s="191">
        <f t="shared" si="3"/>
        <v>0</v>
      </c>
      <c r="O26" s="191">
        <f t="shared" si="4"/>
        <v>0</v>
      </c>
      <c r="P26" s="191">
        <f t="shared" si="5"/>
        <v>0</v>
      </c>
      <c r="Q26" s="192">
        <f t="shared" si="6"/>
        <v>0</v>
      </c>
    </row>
    <row r="27" spans="1:17" ht="21.75" thickTop="1" x14ac:dyDescent="0.15">
      <c r="A27" s="3" t="s">
        <v>26</v>
      </c>
      <c r="B27" s="357" t="s">
        <v>18</v>
      </c>
      <c r="C27" s="358"/>
      <c r="D27" s="358"/>
      <c r="E27" s="358"/>
      <c r="F27" s="358"/>
      <c r="G27" s="358"/>
      <c r="H27" s="358"/>
      <c r="I27" s="358"/>
      <c r="J27" s="358"/>
      <c r="K27" s="359"/>
      <c r="L27" s="106">
        <f t="shared" ref="L27:Q27" si="7">SUM(L7:L26)</f>
        <v>0</v>
      </c>
      <c r="M27" s="108">
        <f t="shared" si="7"/>
        <v>0</v>
      </c>
      <c r="N27" s="108">
        <f t="shared" si="7"/>
        <v>0</v>
      </c>
      <c r="O27" s="108">
        <f t="shared" si="7"/>
        <v>0</v>
      </c>
      <c r="P27" s="108">
        <f t="shared" si="7"/>
        <v>0</v>
      </c>
      <c r="Q27" s="107">
        <f t="shared" si="7"/>
        <v>0</v>
      </c>
    </row>
    <row r="29" spans="1:17" x14ac:dyDescent="0.15">
      <c r="B29" s="45"/>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4" width="4.81640625" style="2" bestFit="1" customWidth="1"/>
    <col min="5" max="5" width="5.26953125" style="2" bestFit="1" customWidth="1"/>
    <col min="6" max="6" width="4.7265625" style="2" bestFit="1" customWidth="1"/>
    <col min="7" max="7" width="4.81640625" style="2" bestFit="1" customWidth="1"/>
    <col min="8" max="8" width="4.7265625" style="2" bestFit="1" customWidth="1"/>
    <col min="9" max="9" width="5.08984375" style="2" bestFit="1" customWidth="1"/>
    <col min="10" max="10" width="6.1796875" style="2" bestFit="1" customWidth="1"/>
    <col min="11" max="11" width="3" style="4" bestFit="1" customWidth="1"/>
    <col min="12" max="12" width="6.26953125" style="2" bestFit="1" customWidth="1"/>
    <col min="13" max="15" width="6.36328125" style="2" bestFit="1" customWidth="1"/>
    <col min="16" max="16" width="6.1796875" style="2" bestFit="1" customWidth="1"/>
    <col min="17" max="17" width="6.36328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370</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235</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47" t="s">
        <v>359</v>
      </c>
      <c r="C7" s="56" t="s">
        <v>362</v>
      </c>
      <c r="D7" s="150">
        <v>0.45200000000000001</v>
      </c>
      <c r="E7" s="83">
        <v>6.1980000000000004</v>
      </c>
      <c r="F7" s="83">
        <v>2.5960000000000001</v>
      </c>
      <c r="G7" s="83">
        <v>2.5179999999999998</v>
      </c>
      <c r="H7" s="83"/>
      <c r="I7" s="151">
        <v>1.5349999999999999</v>
      </c>
      <c r="J7" s="156"/>
      <c r="K7" s="56" t="s">
        <v>102</v>
      </c>
      <c r="L7" s="144">
        <f t="shared" ref="L7:Q7" si="0">ROUNDDOWN(D7*$J7,3)</f>
        <v>0</v>
      </c>
      <c r="M7" s="145">
        <f t="shared" si="0"/>
        <v>0</v>
      </c>
      <c r="N7" s="145">
        <f t="shared" si="0"/>
        <v>0</v>
      </c>
      <c r="O7" s="145">
        <f t="shared" si="0"/>
        <v>0</v>
      </c>
      <c r="P7" s="145">
        <f t="shared" si="0"/>
        <v>0</v>
      </c>
      <c r="Q7" s="146">
        <f t="shared" si="0"/>
        <v>0</v>
      </c>
    </row>
    <row r="8" spans="1:17" ht="21" x14ac:dyDescent="0.15">
      <c r="A8" s="3" t="s">
        <v>26</v>
      </c>
      <c r="B8" s="47" t="s">
        <v>360</v>
      </c>
      <c r="C8" s="56" t="s">
        <v>361</v>
      </c>
      <c r="D8" s="150">
        <v>0.61399999999999999</v>
      </c>
      <c r="E8" s="83">
        <v>8.4819999999999993</v>
      </c>
      <c r="F8" s="83">
        <v>3.1869999999999998</v>
      </c>
      <c r="G8" s="83">
        <v>3.778</v>
      </c>
      <c r="H8" s="83"/>
      <c r="I8" s="151">
        <v>2.13</v>
      </c>
      <c r="J8" s="177"/>
      <c r="K8" s="56" t="s">
        <v>102</v>
      </c>
      <c r="L8" s="153">
        <f t="shared" ref="L8:Q12" si="1">ROUNDDOWN(D8*$J8,3)</f>
        <v>0</v>
      </c>
      <c r="M8" s="154">
        <f t="shared" si="1"/>
        <v>0</v>
      </c>
      <c r="N8" s="154">
        <f t="shared" si="1"/>
        <v>0</v>
      </c>
      <c r="O8" s="154">
        <f t="shared" si="1"/>
        <v>0</v>
      </c>
      <c r="P8" s="154">
        <f t="shared" si="1"/>
        <v>0</v>
      </c>
      <c r="Q8" s="155">
        <f t="shared" si="1"/>
        <v>0</v>
      </c>
    </row>
    <row r="9" spans="1:17" ht="21" x14ac:dyDescent="0.15">
      <c r="A9" s="3" t="s">
        <v>26</v>
      </c>
      <c r="B9" s="47" t="s">
        <v>458</v>
      </c>
      <c r="C9" s="56" t="s">
        <v>363</v>
      </c>
      <c r="D9" s="150">
        <v>0.121</v>
      </c>
      <c r="E9" s="83">
        <v>2.0680000000000001</v>
      </c>
      <c r="F9" s="83"/>
      <c r="G9" s="83">
        <v>1.6859999999999999</v>
      </c>
      <c r="H9" s="83"/>
      <c r="I9" s="151">
        <v>0.502</v>
      </c>
      <c r="J9" s="156"/>
      <c r="K9" s="56" t="s">
        <v>102</v>
      </c>
      <c r="L9" s="153">
        <f t="shared" si="1"/>
        <v>0</v>
      </c>
      <c r="M9" s="154">
        <f t="shared" si="1"/>
        <v>0</v>
      </c>
      <c r="N9" s="154">
        <f t="shared" si="1"/>
        <v>0</v>
      </c>
      <c r="O9" s="154">
        <f t="shared" si="1"/>
        <v>0</v>
      </c>
      <c r="P9" s="154">
        <f t="shared" si="1"/>
        <v>0</v>
      </c>
      <c r="Q9" s="155">
        <f t="shared" si="1"/>
        <v>0</v>
      </c>
    </row>
    <row r="10" spans="1:17" ht="21" x14ac:dyDescent="0.15">
      <c r="A10" s="3" t="s">
        <v>26</v>
      </c>
      <c r="B10" s="47" t="s">
        <v>459</v>
      </c>
      <c r="C10" s="56" t="s">
        <v>364</v>
      </c>
      <c r="D10" s="150">
        <v>0.121</v>
      </c>
      <c r="E10" s="83">
        <v>2.0680000000000001</v>
      </c>
      <c r="F10" s="83"/>
      <c r="G10" s="83">
        <v>1.6850000000000001</v>
      </c>
      <c r="H10" s="83"/>
      <c r="I10" s="151">
        <v>0.503</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26</v>
      </c>
      <c r="B11" s="47" t="s">
        <v>236</v>
      </c>
      <c r="C11" s="56" t="s">
        <v>237</v>
      </c>
      <c r="D11" s="150">
        <v>7.4999999999999997E-2</v>
      </c>
      <c r="E11" s="83">
        <v>1.5</v>
      </c>
      <c r="F11" s="83"/>
      <c r="G11" s="83">
        <v>1.3069999999999999</v>
      </c>
      <c r="H11" s="83"/>
      <c r="I11" s="151">
        <v>0.26700000000000002</v>
      </c>
      <c r="J11" s="156"/>
      <c r="K11" s="56" t="s">
        <v>102</v>
      </c>
      <c r="L11" s="153">
        <f t="shared" si="1"/>
        <v>0</v>
      </c>
      <c r="M11" s="154">
        <f t="shared" si="1"/>
        <v>0</v>
      </c>
      <c r="N11" s="154">
        <f t="shared" si="1"/>
        <v>0</v>
      </c>
      <c r="O11" s="154">
        <f t="shared" si="1"/>
        <v>0</v>
      </c>
      <c r="P11" s="154">
        <f t="shared" si="1"/>
        <v>0</v>
      </c>
      <c r="Q11" s="155">
        <f t="shared" si="1"/>
        <v>0</v>
      </c>
    </row>
    <row r="12" spans="1:17" ht="21" x14ac:dyDescent="0.15">
      <c r="A12" s="3" t="s">
        <v>26</v>
      </c>
      <c r="B12" s="47" t="s">
        <v>238</v>
      </c>
      <c r="C12" s="56" t="s">
        <v>239</v>
      </c>
      <c r="D12" s="150">
        <v>0.1</v>
      </c>
      <c r="E12" s="83">
        <v>2</v>
      </c>
      <c r="F12" s="83"/>
      <c r="G12" s="83">
        <v>1.742</v>
      </c>
      <c r="H12" s="83"/>
      <c r="I12" s="151">
        <v>0.35699999999999998</v>
      </c>
      <c r="J12" s="156"/>
      <c r="K12" s="56" t="s">
        <v>102</v>
      </c>
      <c r="L12" s="153">
        <f t="shared" si="1"/>
        <v>0</v>
      </c>
      <c r="M12" s="154">
        <f t="shared" si="1"/>
        <v>0</v>
      </c>
      <c r="N12" s="154">
        <f t="shared" si="1"/>
        <v>0</v>
      </c>
      <c r="O12" s="154">
        <f t="shared" si="1"/>
        <v>0</v>
      </c>
      <c r="P12" s="154">
        <f t="shared" si="1"/>
        <v>0</v>
      </c>
      <c r="Q12" s="155">
        <f t="shared" si="1"/>
        <v>0</v>
      </c>
    </row>
    <row r="13" spans="1:17" ht="21" x14ac:dyDescent="0.15">
      <c r="A13" s="3" t="s">
        <v>26</v>
      </c>
      <c r="B13" s="47" t="s">
        <v>328</v>
      </c>
      <c r="C13" s="56" t="s">
        <v>329</v>
      </c>
      <c r="D13" s="150">
        <v>0.748</v>
      </c>
      <c r="E13" s="83">
        <v>2.1040000000000001</v>
      </c>
      <c r="F13" s="83">
        <v>1.8759999999999999</v>
      </c>
      <c r="G13" s="83"/>
      <c r="H13" s="83"/>
      <c r="I13" s="151">
        <v>0.97599999999999998</v>
      </c>
      <c r="J13" s="156"/>
      <c r="K13" s="56" t="s">
        <v>102</v>
      </c>
      <c r="L13" s="153">
        <f t="shared" ref="L13:Q14" si="2">ROUNDDOWN(D13*$J13,3)</f>
        <v>0</v>
      </c>
      <c r="M13" s="154">
        <f t="shared" si="2"/>
        <v>0</v>
      </c>
      <c r="N13" s="154">
        <f t="shared" si="2"/>
        <v>0</v>
      </c>
      <c r="O13" s="154">
        <f t="shared" si="2"/>
        <v>0</v>
      </c>
      <c r="P13" s="154">
        <f t="shared" si="2"/>
        <v>0</v>
      </c>
      <c r="Q13" s="155">
        <f t="shared" si="2"/>
        <v>0</v>
      </c>
    </row>
    <row r="14" spans="1:17" ht="21" x14ac:dyDescent="0.15">
      <c r="A14" s="3" t="s">
        <v>26</v>
      </c>
      <c r="B14" s="47" t="s">
        <v>447</v>
      </c>
      <c r="C14" s="56" t="s">
        <v>448</v>
      </c>
      <c r="D14" s="150">
        <v>0.45200000000000001</v>
      </c>
      <c r="E14" s="83">
        <v>6.1980000000000004</v>
      </c>
      <c r="F14" s="83">
        <v>2.5960000000000001</v>
      </c>
      <c r="G14" s="83">
        <v>2.5179999999999998</v>
      </c>
      <c r="H14" s="83"/>
      <c r="I14" s="151">
        <v>1.5349999999999999</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26</v>
      </c>
      <c r="B15" s="47" t="s">
        <v>446</v>
      </c>
      <c r="C15" s="56" t="s">
        <v>449</v>
      </c>
      <c r="D15" s="150">
        <v>0.61399999999999999</v>
      </c>
      <c r="E15" s="83">
        <v>8.4819999999999993</v>
      </c>
      <c r="F15" s="83">
        <v>3.1869999999999998</v>
      </c>
      <c r="G15" s="83">
        <v>3.778</v>
      </c>
      <c r="H15" s="83"/>
      <c r="I15" s="151">
        <v>2.13</v>
      </c>
      <c r="J15" s="156"/>
      <c r="K15" s="56" t="s">
        <v>102</v>
      </c>
      <c r="L15" s="153">
        <f t="shared" ref="L15:L25" si="3">ROUNDDOWN(D15*$J15,3)</f>
        <v>0</v>
      </c>
      <c r="M15" s="154">
        <f t="shared" ref="M15:M25" si="4">ROUNDDOWN(E15*$J15,3)</f>
        <v>0</v>
      </c>
      <c r="N15" s="154">
        <f t="shared" ref="N15:N25" si="5">ROUNDDOWN(F15*$J15,3)</f>
        <v>0</v>
      </c>
      <c r="O15" s="154">
        <f t="shared" ref="O15:O25" si="6">ROUNDDOWN(G15*$J15,3)</f>
        <v>0</v>
      </c>
      <c r="P15" s="154">
        <f t="shared" ref="P15:P25" si="7">ROUNDDOWN(H15*$J15,3)</f>
        <v>0</v>
      </c>
      <c r="Q15" s="155">
        <f t="shared" ref="Q15:Q25" si="8">ROUNDDOWN(I15*$J15,3)</f>
        <v>0</v>
      </c>
    </row>
    <row r="16" spans="1:17" s="53" customFormat="1" ht="21" x14ac:dyDescent="0.15">
      <c r="A16" s="52" t="s">
        <v>26</v>
      </c>
      <c r="B16" s="156"/>
      <c r="C16" s="157"/>
      <c r="D16" s="158"/>
      <c r="E16" s="159"/>
      <c r="F16" s="159"/>
      <c r="G16" s="159"/>
      <c r="H16" s="159"/>
      <c r="I16" s="160"/>
      <c r="J16" s="156"/>
      <c r="K16" s="178"/>
      <c r="L16" s="153">
        <f t="shared" si="3"/>
        <v>0</v>
      </c>
      <c r="M16" s="154">
        <f t="shared" si="4"/>
        <v>0</v>
      </c>
      <c r="N16" s="154">
        <f t="shared" si="5"/>
        <v>0</v>
      </c>
      <c r="O16" s="154">
        <f t="shared" si="6"/>
        <v>0</v>
      </c>
      <c r="P16" s="154">
        <f t="shared" si="7"/>
        <v>0</v>
      </c>
      <c r="Q16" s="155">
        <f t="shared" si="8"/>
        <v>0</v>
      </c>
    </row>
    <row r="17" spans="1:17" ht="21" x14ac:dyDescent="0.15">
      <c r="A17" s="3" t="s">
        <v>26</v>
      </c>
      <c r="B17" s="156"/>
      <c r="C17" s="157"/>
      <c r="D17" s="158"/>
      <c r="E17" s="159"/>
      <c r="F17" s="159"/>
      <c r="G17" s="159"/>
      <c r="H17" s="159"/>
      <c r="I17" s="160"/>
      <c r="J17" s="156"/>
      <c r="K17" s="178"/>
      <c r="L17" s="153">
        <f t="shared" si="3"/>
        <v>0</v>
      </c>
      <c r="M17" s="154">
        <f t="shared" si="4"/>
        <v>0</v>
      </c>
      <c r="N17" s="154">
        <f t="shared" si="5"/>
        <v>0</v>
      </c>
      <c r="O17" s="154">
        <f t="shared" si="6"/>
        <v>0</v>
      </c>
      <c r="P17" s="154">
        <f t="shared" si="7"/>
        <v>0</v>
      </c>
      <c r="Q17" s="155">
        <f t="shared" si="8"/>
        <v>0</v>
      </c>
    </row>
    <row r="18" spans="1:17" ht="21" x14ac:dyDescent="0.15">
      <c r="A18" s="3" t="s">
        <v>26</v>
      </c>
      <c r="B18" s="156"/>
      <c r="C18" s="157"/>
      <c r="D18" s="158"/>
      <c r="E18" s="159"/>
      <c r="F18" s="159"/>
      <c r="G18" s="159"/>
      <c r="H18" s="159"/>
      <c r="I18" s="160"/>
      <c r="J18" s="156"/>
      <c r="K18" s="157"/>
      <c r="L18" s="153">
        <f t="shared" si="3"/>
        <v>0</v>
      </c>
      <c r="M18" s="154">
        <f t="shared" si="4"/>
        <v>0</v>
      </c>
      <c r="N18" s="154">
        <f t="shared" si="5"/>
        <v>0</v>
      </c>
      <c r="O18" s="154">
        <f t="shared" si="6"/>
        <v>0</v>
      </c>
      <c r="P18" s="154">
        <f t="shared" si="7"/>
        <v>0</v>
      </c>
      <c r="Q18" s="155">
        <f t="shared" si="8"/>
        <v>0</v>
      </c>
    </row>
    <row r="19" spans="1:17" ht="21" x14ac:dyDescent="0.15">
      <c r="A19" s="3" t="s">
        <v>26</v>
      </c>
      <c r="B19" s="156"/>
      <c r="C19" s="157"/>
      <c r="D19" s="158"/>
      <c r="E19" s="159"/>
      <c r="F19" s="159"/>
      <c r="G19" s="159"/>
      <c r="H19" s="159"/>
      <c r="I19" s="160"/>
      <c r="J19" s="156"/>
      <c r="K19" s="157"/>
      <c r="L19" s="153">
        <f t="shared" si="3"/>
        <v>0</v>
      </c>
      <c r="M19" s="154">
        <f t="shared" si="4"/>
        <v>0</v>
      </c>
      <c r="N19" s="154">
        <f t="shared" si="5"/>
        <v>0</v>
      </c>
      <c r="O19" s="154">
        <f t="shared" si="6"/>
        <v>0</v>
      </c>
      <c r="P19" s="154">
        <f t="shared" si="7"/>
        <v>0</v>
      </c>
      <c r="Q19" s="155">
        <f t="shared" si="8"/>
        <v>0</v>
      </c>
    </row>
    <row r="20" spans="1:17" ht="21" x14ac:dyDescent="0.15">
      <c r="A20" s="3" t="s">
        <v>26</v>
      </c>
      <c r="B20" s="156"/>
      <c r="C20" s="157"/>
      <c r="D20" s="158"/>
      <c r="E20" s="159"/>
      <c r="F20" s="159"/>
      <c r="G20" s="159"/>
      <c r="H20" s="159"/>
      <c r="I20" s="160"/>
      <c r="J20" s="156"/>
      <c r="K20" s="157"/>
      <c r="L20" s="153">
        <f t="shared" si="3"/>
        <v>0</v>
      </c>
      <c r="M20" s="154">
        <f t="shared" si="4"/>
        <v>0</v>
      </c>
      <c r="N20" s="154">
        <f t="shared" si="5"/>
        <v>0</v>
      </c>
      <c r="O20" s="154">
        <f t="shared" si="6"/>
        <v>0</v>
      </c>
      <c r="P20" s="154">
        <f t="shared" si="7"/>
        <v>0</v>
      </c>
      <c r="Q20" s="155">
        <f t="shared" si="8"/>
        <v>0</v>
      </c>
    </row>
    <row r="21" spans="1:17" ht="21" x14ac:dyDescent="0.15">
      <c r="A21" s="3" t="s">
        <v>26</v>
      </c>
      <c r="B21" s="156"/>
      <c r="C21" s="157"/>
      <c r="D21" s="158"/>
      <c r="E21" s="159"/>
      <c r="F21" s="159"/>
      <c r="G21" s="159"/>
      <c r="H21" s="159"/>
      <c r="I21" s="160"/>
      <c r="J21" s="156"/>
      <c r="K21" s="157"/>
      <c r="L21" s="153">
        <f t="shared" si="3"/>
        <v>0</v>
      </c>
      <c r="M21" s="154">
        <f t="shared" si="4"/>
        <v>0</v>
      </c>
      <c r="N21" s="154">
        <f t="shared" si="5"/>
        <v>0</v>
      </c>
      <c r="O21" s="154">
        <f t="shared" si="6"/>
        <v>0</v>
      </c>
      <c r="P21" s="154">
        <f t="shared" si="7"/>
        <v>0</v>
      </c>
      <c r="Q21" s="155">
        <f t="shared" si="8"/>
        <v>0</v>
      </c>
    </row>
    <row r="22" spans="1:17" ht="21" x14ac:dyDescent="0.15">
      <c r="A22" s="3" t="s">
        <v>26</v>
      </c>
      <c r="B22" s="156"/>
      <c r="C22" s="157"/>
      <c r="D22" s="158"/>
      <c r="E22" s="159"/>
      <c r="F22" s="159"/>
      <c r="G22" s="159"/>
      <c r="H22" s="159"/>
      <c r="I22" s="160"/>
      <c r="J22" s="156"/>
      <c r="K22" s="157"/>
      <c r="L22" s="153">
        <f t="shared" si="3"/>
        <v>0</v>
      </c>
      <c r="M22" s="154">
        <f t="shared" si="4"/>
        <v>0</v>
      </c>
      <c r="N22" s="154">
        <f t="shared" si="5"/>
        <v>0</v>
      </c>
      <c r="O22" s="154">
        <f t="shared" si="6"/>
        <v>0</v>
      </c>
      <c r="P22" s="154">
        <f t="shared" si="7"/>
        <v>0</v>
      </c>
      <c r="Q22" s="155">
        <f t="shared" si="8"/>
        <v>0</v>
      </c>
    </row>
    <row r="23" spans="1:17" ht="21" x14ac:dyDescent="0.15">
      <c r="A23" s="3" t="s">
        <v>26</v>
      </c>
      <c r="B23" s="156"/>
      <c r="C23" s="157"/>
      <c r="D23" s="158"/>
      <c r="E23" s="159"/>
      <c r="F23" s="159"/>
      <c r="G23" s="159"/>
      <c r="H23" s="159"/>
      <c r="I23" s="160"/>
      <c r="J23" s="156"/>
      <c r="K23" s="157"/>
      <c r="L23" s="153">
        <f t="shared" si="3"/>
        <v>0</v>
      </c>
      <c r="M23" s="154">
        <f t="shared" si="4"/>
        <v>0</v>
      </c>
      <c r="N23" s="154">
        <f t="shared" si="5"/>
        <v>0</v>
      </c>
      <c r="O23" s="154">
        <f t="shared" si="6"/>
        <v>0</v>
      </c>
      <c r="P23" s="154">
        <f t="shared" si="7"/>
        <v>0</v>
      </c>
      <c r="Q23" s="155">
        <f t="shared" si="8"/>
        <v>0</v>
      </c>
    </row>
    <row r="24" spans="1:17" ht="21" x14ac:dyDescent="0.15">
      <c r="A24" s="3" t="s">
        <v>26</v>
      </c>
      <c r="B24" s="156"/>
      <c r="C24" s="157"/>
      <c r="D24" s="158"/>
      <c r="E24" s="159"/>
      <c r="F24" s="159"/>
      <c r="G24" s="159"/>
      <c r="H24" s="159"/>
      <c r="I24" s="160"/>
      <c r="J24" s="156"/>
      <c r="K24" s="157"/>
      <c r="L24" s="153">
        <f t="shared" si="3"/>
        <v>0</v>
      </c>
      <c r="M24" s="154">
        <f t="shared" si="4"/>
        <v>0</v>
      </c>
      <c r="N24" s="154">
        <f t="shared" si="5"/>
        <v>0</v>
      </c>
      <c r="O24" s="154">
        <f t="shared" si="6"/>
        <v>0</v>
      </c>
      <c r="P24" s="154">
        <f t="shared" si="7"/>
        <v>0</v>
      </c>
      <c r="Q24" s="155">
        <f t="shared" si="8"/>
        <v>0</v>
      </c>
    </row>
    <row r="25" spans="1:17" ht="21.75" thickBot="1" x14ac:dyDescent="0.2">
      <c r="A25" s="3" t="s">
        <v>26</v>
      </c>
      <c r="B25" s="161"/>
      <c r="C25" s="162"/>
      <c r="D25" s="164"/>
      <c r="E25" s="165"/>
      <c r="F25" s="165"/>
      <c r="G25" s="165"/>
      <c r="H25" s="165"/>
      <c r="I25" s="166"/>
      <c r="J25" s="161"/>
      <c r="K25" s="162"/>
      <c r="L25" s="190">
        <f t="shared" si="3"/>
        <v>0</v>
      </c>
      <c r="M25" s="191">
        <f t="shared" si="4"/>
        <v>0</v>
      </c>
      <c r="N25" s="191">
        <f t="shared" si="5"/>
        <v>0</v>
      </c>
      <c r="O25" s="191">
        <f t="shared" si="6"/>
        <v>0</v>
      </c>
      <c r="P25" s="191">
        <f t="shared" si="7"/>
        <v>0</v>
      </c>
      <c r="Q25" s="192">
        <f t="shared" si="8"/>
        <v>0</v>
      </c>
    </row>
    <row r="26" spans="1:17" ht="21.75" thickTop="1" x14ac:dyDescent="0.15">
      <c r="A26" s="3" t="s">
        <v>26</v>
      </c>
      <c r="B26" s="357"/>
      <c r="C26" s="358"/>
      <c r="D26" s="358"/>
      <c r="E26" s="358"/>
      <c r="F26" s="358"/>
      <c r="G26" s="358"/>
      <c r="H26" s="358"/>
      <c r="I26" s="358"/>
      <c r="J26" s="358"/>
      <c r="K26" s="359"/>
      <c r="L26" s="106">
        <f t="shared" ref="L26:Q26" si="9">SUM(L7:L25)</f>
        <v>0</v>
      </c>
      <c r="M26" s="108">
        <f t="shared" si="9"/>
        <v>0</v>
      </c>
      <c r="N26" s="108">
        <f t="shared" si="9"/>
        <v>0</v>
      </c>
      <c r="O26" s="108">
        <f t="shared" si="9"/>
        <v>0</v>
      </c>
      <c r="P26" s="108">
        <f t="shared" si="9"/>
        <v>0</v>
      </c>
      <c r="Q26" s="107">
        <f t="shared" si="9"/>
        <v>0</v>
      </c>
    </row>
    <row r="28" spans="1:17" x14ac:dyDescent="0.15">
      <c r="B28" s="45"/>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9" activePane="bottomRight" state="frozen"/>
      <selection activeCell="K5" sqref="K5"/>
      <selection pane="topRight" activeCell="K5" sqref="K5"/>
      <selection pane="bottomLeft" activeCell="K5" sqref="K5"/>
      <selection pane="bottomRight" activeCell="C18" sqref="C18"/>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6" width="6.179687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204" t="s">
        <v>252</v>
      </c>
      <c r="C7" s="205" t="s">
        <v>240</v>
      </c>
      <c r="D7" s="206">
        <v>3.5999999999999997E-2</v>
      </c>
      <c r="E7" s="207">
        <v>0.20499999999999999</v>
      </c>
      <c r="F7" s="207">
        <v>0.16700000000000001</v>
      </c>
      <c r="G7" s="207"/>
      <c r="H7" s="207"/>
      <c r="I7" s="196">
        <v>7.3999999999999996E-2</v>
      </c>
      <c r="J7" s="208"/>
      <c r="K7" s="205" t="s">
        <v>102</v>
      </c>
      <c r="L7" s="209">
        <f t="shared" ref="L7:L25" si="0">ROUNDDOWN(D7*$J7,3)</f>
        <v>0</v>
      </c>
      <c r="M7" s="210">
        <f t="shared" ref="M7:M25" si="1">ROUNDDOWN(E7*$J7,3)</f>
        <v>0</v>
      </c>
      <c r="N7" s="210">
        <f t="shared" ref="N7:N25" si="2">ROUNDDOWN(F7*$J7,3)</f>
        <v>0</v>
      </c>
      <c r="O7" s="210">
        <f t="shared" ref="O7:O25" si="3">ROUNDDOWN(G7*$J7,3)</f>
        <v>0</v>
      </c>
      <c r="P7" s="210">
        <f t="shared" ref="P7:P25" si="4">ROUNDDOWN(H7*$J7,3)</f>
        <v>0</v>
      </c>
      <c r="Q7" s="211">
        <f t="shared" ref="Q7:Q25" si="5">ROUNDDOWN(I7*$J7,3)</f>
        <v>0</v>
      </c>
    </row>
    <row r="8" spans="1:17" s="53" customFormat="1" ht="21" x14ac:dyDescent="0.15">
      <c r="A8" s="52" t="s">
        <v>16</v>
      </c>
      <c r="B8" s="47" t="s">
        <v>252</v>
      </c>
      <c r="C8" s="56" t="s">
        <v>481</v>
      </c>
      <c r="D8" s="150">
        <v>3.5999999999999997E-2</v>
      </c>
      <c r="E8" s="83">
        <v>0.20499999999999999</v>
      </c>
      <c r="F8" s="83">
        <v>0.16700000000000001</v>
      </c>
      <c r="G8" s="83"/>
      <c r="H8" s="83"/>
      <c r="I8" s="151">
        <v>7.3999999999999996E-2</v>
      </c>
      <c r="J8" s="156"/>
      <c r="K8" s="56" t="s">
        <v>102</v>
      </c>
      <c r="L8" s="153">
        <f t="shared" ref="L8:Q8" si="6">ROUNDDOWN(D8*$J8,3)</f>
        <v>0</v>
      </c>
      <c r="M8" s="154">
        <f t="shared" si="6"/>
        <v>0</v>
      </c>
      <c r="N8" s="154">
        <f t="shared" si="6"/>
        <v>0</v>
      </c>
      <c r="O8" s="154">
        <f t="shared" si="6"/>
        <v>0</v>
      </c>
      <c r="P8" s="154">
        <f t="shared" si="6"/>
        <v>0</v>
      </c>
      <c r="Q8" s="155">
        <f t="shared" si="6"/>
        <v>0</v>
      </c>
    </row>
    <row r="9" spans="1:17" ht="21" x14ac:dyDescent="0.15">
      <c r="A9" s="3" t="s">
        <v>26</v>
      </c>
      <c r="B9" s="47" t="s">
        <v>252</v>
      </c>
      <c r="C9" s="56" t="s">
        <v>241</v>
      </c>
      <c r="D9" s="150">
        <v>4.2000000000000003E-2</v>
      </c>
      <c r="E9" s="83">
        <v>0.22800000000000001</v>
      </c>
      <c r="F9" s="83">
        <v>0.182</v>
      </c>
      <c r="G9" s="83"/>
      <c r="H9" s="83"/>
      <c r="I9" s="151">
        <v>8.7999999999999995E-2</v>
      </c>
      <c r="J9" s="156"/>
      <c r="K9" s="56" t="s">
        <v>102</v>
      </c>
      <c r="L9" s="153">
        <f t="shared" si="0"/>
        <v>0</v>
      </c>
      <c r="M9" s="154">
        <f t="shared" si="1"/>
        <v>0</v>
      </c>
      <c r="N9" s="154">
        <f t="shared" si="2"/>
        <v>0</v>
      </c>
      <c r="O9" s="154">
        <f t="shared" si="3"/>
        <v>0</v>
      </c>
      <c r="P9" s="154">
        <f t="shared" si="4"/>
        <v>0</v>
      </c>
      <c r="Q9" s="155">
        <f t="shared" si="5"/>
        <v>0</v>
      </c>
    </row>
    <row r="10" spans="1:17" s="53" customFormat="1" ht="21" x14ac:dyDescent="0.15">
      <c r="A10" s="52" t="s">
        <v>16</v>
      </c>
      <c r="B10" s="47" t="s">
        <v>252</v>
      </c>
      <c r="C10" s="56" t="s">
        <v>482</v>
      </c>
      <c r="D10" s="150">
        <v>4.2000000000000003E-2</v>
      </c>
      <c r="E10" s="83">
        <v>0.22800000000000001</v>
      </c>
      <c r="F10" s="83">
        <v>0.182</v>
      </c>
      <c r="G10" s="83"/>
      <c r="H10" s="83"/>
      <c r="I10" s="151">
        <v>8.7999999999999995E-2</v>
      </c>
      <c r="J10" s="156"/>
      <c r="K10" s="56" t="s">
        <v>102</v>
      </c>
      <c r="L10" s="153">
        <f t="shared" ref="L10:Q10" si="7">ROUNDDOWN(D10*$J10,3)</f>
        <v>0</v>
      </c>
      <c r="M10" s="154">
        <f t="shared" si="7"/>
        <v>0</v>
      </c>
      <c r="N10" s="154">
        <f t="shared" si="7"/>
        <v>0</v>
      </c>
      <c r="O10" s="154">
        <f t="shared" si="7"/>
        <v>0</v>
      </c>
      <c r="P10" s="154">
        <f t="shared" si="7"/>
        <v>0</v>
      </c>
      <c r="Q10" s="155">
        <f t="shared" si="7"/>
        <v>0</v>
      </c>
    </row>
    <row r="11" spans="1:17" ht="21" x14ac:dyDescent="0.15">
      <c r="A11" s="3" t="s">
        <v>26</v>
      </c>
      <c r="B11" s="47" t="s">
        <v>252</v>
      </c>
      <c r="C11" s="56" t="s">
        <v>242</v>
      </c>
      <c r="D11" s="150">
        <v>4.2000000000000003E-2</v>
      </c>
      <c r="E11" s="83">
        <v>0.22800000000000001</v>
      </c>
      <c r="F11" s="83">
        <v>0.182</v>
      </c>
      <c r="G11" s="83"/>
      <c r="H11" s="83"/>
      <c r="I11" s="151">
        <v>8.7999999999999995E-2</v>
      </c>
      <c r="J11" s="156"/>
      <c r="K11" s="56" t="s">
        <v>102</v>
      </c>
      <c r="L11" s="153">
        <f t="shared" si="0"/>
        <v>0</v>
      </c>
      <c r="M11" s="154">
        <f t="shared" si="1"/>
        <v>0</v>
      </c>
      <c r="N11" s="154">
        <f t="shared" si="2"/>
        <v>0</v>
      </c>
      <c r="O11" s="154">
        <f t="shared" si="3"/>
        <v>0</v>
      </c>
      <c r="P11" s="154">
        <f t="shared" si="4"/>
        <v>0</v>
      </c>
      <c r="Q11" s="155">
        <f t="shared" si="5"/>
        <v>0</v>
      </c>
    </row>
    <row r="12" spans="1:17" s="53" customFormat="1" ht="21" x14ac:dyDescent="0.15">
      <c r="A12" s="52" t="s">
        <v>16</v>
      </c>
      <c r="B12" s="47" t="s">
        <v>252</v>
      </c>
      <c r="C12" s="56" t="s">
        <v>483</v>
      </c>
      <c r="D12" s="150">
        <v>4.2000000000000003E-2</v>
      </c>
      <c r="E12" s="83">
        <v>0.22800000000000001</v>
      </c>
      <c r="F12" s="83">
        <v>0.182</v>
      </c>
      <c r="G12" s="83"/>
      <c r="H12" s="83"/>
      <c r="I12" s="151">
        <v>8.7999999999999995E-2</v>
      </c>
      <c r="J12" s="156"/>
      <c r="K12" s="56" t="s">
        <v>102</v>
      </c>
      <c r="L12" s="153">
        <f t="shared" ref="L12:Q12" si="8">ROUNDDOWN(D12*$J12,3)</f>
        <v>0</v>
      </c>
      <c r="M12" s="154">
        <f t="shared" si="8"/>
        <v>0</v>
      </c>
      <c r="N12" s="154">
        <f t="shared" si="8"/>
        <v>0</v>
      </c>
      <c r="O12" s="154">
        <f t="shared" si="8"/>
        <v>0</v>
      </c>
      <c r="P12" s="154">
        <f t="shared" si="8"/>
        <v>0</v>
      </c>
      <c r="Q12" s="155">
        <f t="shared" si="8"/>
        <v>0</v>
      </c>
    </row>
    <row r="13" spans="1:17" ht="21" x14ac:dyDescent="0.15">
      <c r="A13" s="3" t="s">
        <v>26</v>
      </c>
      <c r="B13" s="47" t="s">
        <v>252</v>
      </c>
      <c r="C13" s="56" t="s">
        <v>243</v>
      </c>
      <c r="D13" s="150">
        <v>3.5999999999999997E-2</v>
      </c>
      <c r="E13" s="83">
        <v>0.216</v>
      </c>
      <c r="F13" s="83">
        <v>0.17599999999999999</v>
      </c>
      <c r="G13" s="83"/>
      <c r="H13" s="83"/>
      <c r="I13" s="151">
        <v>7.5999999999999998E-2</v>
      </c>
      <c r="J13" s="156"/>
      <c r="K13" s="56" t="s">
        <v>102</v>
      </c>
      <c r="L13" s="153">
        <f t="shared" si="0"/>
        <v>0</v>
      </c>
      <c r="M13" s="154">
        <f t="shared" si="1"/>
        <v>0</v>
      </c>
      <c r="N13" s="154">
        <f t="shared" si="2"/>
        <v>0</v>
      </c>
      <c r="O13" s="154">
        <f t="shared" si="3"/>
        <v>0</v>
      </c>
      <c r="P13" s="154">
        <f t="shared" si="4"/>
        <v>0</v>
      </c>
      <c r="Q13" s="155">
        <f t="shared" si="5"/>
        <v>0</v>
      </c>
    </row>
    <row r="14" spans="1:17" s="53" customFormat="1" ht="21" x14ac:dyDescent="0.15">
      <c r="A14" s="52" t="s">
        <v>16</v>
      </c>
      <c r="B14" s="47" t="s">
        <v>252</v>
      </c>
      <c r="C14" s="56" t="s">
        <v>484</v>
      </c>
      <c r="D14" s="150">
        <v>3.5999999999999997E-2</v>
      </c>
      <c r="E14" s="83">
        <v>0.216</v>
      </c>
      <c r="F14" s="83">
        <v>0.17599999999999999</v>
      </c>
      <c r="G14" s="83"/>
      <c r="H14" s="83"/>
      <c r="I14" s="151">
        <v>7.5999999999999998E-2</v>
      </c>
      <c r="J14" s="156"/>
      <c r="K14" s="56" t="s">
        <v>102</v>
      </c>
      <c r="L14" s="153">
        <f t="shared" ref="L14:Q14" si="9">ROUNDDOWN(D14*$J14,3)</f>
        <v>0</v>
      </c>
      <c r="M14" s="154">
        <f t="shared" si="9"/>
        <v>0</v>
      </c>
      <c r="N14" s="154">
        <f t="shared" si="9"/>
        <v>0</v>
      </c>
      <c r="O14" s="154">
        <f t="shared" si="9"/>
        <v>0</v>
      </c>
      <c r="P14" s="154">
        <f t="shared" si="9"/>
        <v>0</v>
      </c>
      <c r="Q14" s="155">
        <f t="shared" si="9"/>
        <v>0</v>
      </c>
    </row>
    <row r="15" spans="1:17" ht="21" x14ac:dyDescent="0.15">
      <c r="A15" s="3" t="s">
        <v>26</v>
      </c>
      <c r="B15" s="47" t="s">
        <v>252</v>
      </c>
      <c r="C15" s="56" t="s">
        <v>244</v>
      </c>
      <c r="D15" s="150">
        <v>4.2999999999999997E-2</v>
      </c>
      <c r="E15" s="83">
        <v>0.247</v>
      </c>
      <c r="F15" s="83">
        <v>0.19600000000000001</v>
      </c>
      <c r="G15" s="83"/>
      <c r="H15" s="83"/>
      <c r="I15" s="151">
        <v>9.4E-2</v>
      </c>
      <c r="J15" s="156"/>
      <c r="K15" s="56" t="s">
        <v>102</v>
      </c>
      <c r="L15" s="153">
        <f t="shared" si="0"/>
        <v>0</v>
      </c>
      <c r="M15" s="154">
        <f t="shared" si="1"/>
        <v>0</v>
      </c>
      <c r="N15" s="154">
        <f t="shared" si="2"/>
        <v>0</v>
      </c>
      <c r="O15" s="154">
        <f t="shared" si="3"/>
        <v>0</v>
      </c>
      <c r="P15" s="154">
        <f t="shared" si="4"/>
        <v>0</v>
      </c>
      <c r="Q15" s="155">
        <f t="shared" si="5"/>
        <v>0</v>
      </c>
    </row>
    <row r="16" spans="1:17" s="53" customFormat="1" ht="21" x14ac:dyDescent="0.15">
      <c r="A16" s="52" t="s">
        <v>16</v>
      </c>
      <c r="B16" s="47" t="s">
        <v>252</v>
      </c>
      <c r="C16" s="56" t="s">
        <v>485</v>
      </c>
      <c r="D16" s="150">
        <v>4.2999999999999997E-2</v>
      </c>
      <c r="E16" s="83">
        <v>0.247</v>
      </c>
      <c r="F16" s="83">
        <v>0.19600000000000001</v>
      </c>
      <c r="G16" s="83"/>
      <c r="H16" s="83"/>
      <c r="I16" s="151">
        <v>9.4E-2</v>
      </c>
      <c r="J16" s="156"/>
      <c r="K16" s="56" t="s">
        <v>102</v>
      </c>
      <c r="L16" s="153">
        <f t="shared" ref="L16:Q16" si="10">ROUNDDOWN(D16*$J16,3)</f>
        <v>0</v>
      </c>
      <c r="M16" s="154">
        <f t="shared" si="10"/>
        <v>0</v>
      </c>
      <c r="N16" s="154">
        <f t="shared" si="10"/>
        <v>0</v>
      </c>
      <c r="O16" s="154">
        <f t="shared" si="10"/>
        <v>0</v>
      </c>
      <c r="P16" s="154">
        <f t="shared" si="10"/>
        <v>0</v>
      </c>
      <c r="Q16" s="155">
        <f t="shared" si="10"/>
        <v>0</v>
      </c>
    </row>
    <row r="17" spans="1:17" ht="21" x14ac:dyDescent="0.15">
      <c r="A17" s="3" t="s">
        <v>26</v>
      </c>
      <c r="B17" s="47" t="s">
        <v>252</v>
      </c>
      <c r="C17" s="56" t="s">
        <v>245</v>
      </c>
      <c r="D17" s="150">
        <v>4.2999999999999997E-2</v>
      </c>
      <c r="E17" s="83">
        <v>0.247</v>
      </c>
      <c r="F17" s="83">
        <v>0.19600000000000001</v>
      </c>
      <c r="G17" s="83"/>
      <c r="H17" s="83"/>
      <c r="I17" s="151">
        <v>9.4E-2</v>
      </c>
      <c r="J17" s="156"/>
      <c r="K17" s="56" t="s">
        <v>102</v>
      </c>
      <c r="L17" s="153">
        <f t="shared" si="0"/>
        <v>0</v>
      </c>
      <c r="M17" s="154">
        <f t="shared" si="1"/>
        <v>0</v>
      </c>
      <c r="N17" s="154">
        <f t="shared" si="2"/>
        <v>0</v>
      </c>
      <c r="O17" s="154">
        <f t="shared" si="3"/>
        <v>0</v>
      </c>
      <c r="P17" s="154">
        <f t="shared" si="4"/>
        <v>0</v>
      </c>
      <c r="Q17" s="155">
        <f t="shared" si="5"/>
        <v>0</v>
      </c>
    </row>
    <row r="18" spans="1:17" s="53" customFormat="1" ht="21" x14ac:dyDescent="0.15">
      <c r="A18" s="52" t="s">
        <v>16</v>
      </c>
      <c r="B18" s="47" t="s">
        <v>252</v>
      </c>
      <c r="C18" s="56" t="s">
        <v>486</v>
      </c>
      <c r="D18" s="150">
        <v>4.2999999999999997E-2</v>
      </c>
      <c r="E18" s="83">
        <v>0.247</v>
      </c>
      <c r="F18" s="83">
        <v>0.19600000000000001</v>
      </c>
      <c r="G18" s="83"/>
      <c r="H18" s="83"/>
      <c r="I18" s="151">
        <v>9.4E-2</v>
      </c>
      <c r="J18" s="156"/>
      <c r="K18" s="56" t="s">
        <v>102</v>
      </c>
      <c r="L18" s="153">
        <f t="shared" ref="L18:Q18" si="11">ROUNDDOWN(D18*$J18,3)</f>
        <v>0</v>
      </c>
      <c r="M18" s="154">
        <f t="shared" si="11"/>
        <v>0</v>
      </c>
      <c r="N18" s="154">
        <f t="shared" si="11"/>
        <v>0</v>
      </c>
      <c r="O18" s="154">
        <f t="shared" si="11"/>
        <v>0</v>
      </c>
      <c r="P18" s="154">
        <f t="shared" si="11"/>
        <v>0</v>
      </c>
      <c r="Q18" s="155">
        <f t="shared" si="11"/>
        <v>0</v>
      </c>
    </row>
    <row r="19" spans="1:17" ht="21" x14ac:dyDescent="0.15">
      <c r="A19" s="3" t="s">
        <v>26</v>
      </c>
      <c r="B19" s="47" t="s">
        <v>246</v>
      </c>
      <c r="C19" s="56" t="s">
        <v>253</v>
      </c>
      <c r="D19" s="150">
        <v>0.123</v>
      </c>
      <c r="E19" s="83">
        <v>0.67500000000000004</v>
      </c>
      <c r="F19" s="83">
        <v>0.52800000000000002</v>
      </c>
      <c r="G19" s="83"/>
      <c r="H19" s="83"/>
      <c r="I19" s="151">
        <v>0.27</v>
      </c>
      <c r="J19" s="156"/>
      <c r="K19" s="56" t="s">
        <v>247</v>
      </c>
      <c r="L19" s="153">
        <f t="shared" si="0"/>
        <v>0</v>
      </c>
      <c r="M19" s="154">
        <f t="shared" si="1"/>
        <v>0</v>
      </c>
      <c r="N19" s="154">
        <f t="shared" si="2"/>
        <v>0</v>
      </c>
      <c r="O19" s="154">
        <f t="shared" si="3"/>
        <v>0</v>
      </c>
      <c r="P19" s="154">
        <f t="shared" si="4"/>
        <v>0</v>
      </c>
      <c r="Q19" s="155">
        <f t="shared" si="5"/>
        <v>0</v>
      </c>
    </row>
    <row r="20" spans="1:17" ht="21" x14ac:dyDescent="0.15">
      <c r="A20" s="3" t="s">
        <v>26</v>
      </c>
      <c r="B20" s="47" t="s">
        <v>248</v>
      </c>
      <c r="C20" s="56" t="s">
        <v>249</v>
      </c>
      <c r="D20" s="150">
        <v>5.6000000000000001E-2</v>
      </c>
      <c r="E20" s="83">
        <v>0.85299999999999998</v>
      </c>
      <c r="F20" s="83">
        <v>0.61799999999999999</v>
      </c>
      <c r="G20" s="83"/>
      <c r="H20" s="83"/>
      <c r="I20" s="151">
        <v>0.29099999999999998</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47" t="s">
        <v>250</v>
      </c>
      <c r="C21" s="56" t="s">
        <v>251</v>
      </c>
      <c r="D21" s="150">
        <v>3.2000000000000001E-2</v>
      </c>
      <c r="E21" s="83">
        <v>0.48699999999999999</v>
      </c>
      <c r="F21" s="83">
        <v>0.38200000000000001</v>
      </c>
      <c r="G21" s="83"/>
      <c r="H21" s="83"/>
      <c r="I21" s="151">
        <v>0.13700000000000001</v>
      </c>
      <c r="J21" s="156"/>
      <c r="K21" s="56" t="s">
        <v>102</v>
      </c>
      <c r="L21" s="153">
        <f t="shared" si="0"/>
        <v>0</v>
      </c>
      <c r="M21" s="154">
        <f t="shared" si="1"/>
        <v>0</v>
      </c>
      <c r="N21" s="154">
        <f t="shared" si="2"/>
        <v>0</v>
      </c>
      <c r="O21" s="154">
        <f t="shared" si="3"/>
        <v>0</v>
      </c>
      <c r="P21" s="154">
        <f t="shared" si="4"/>
        <v>0</v>
      </c>
      <c r="Q21" s="155">
        <f t="shared" si="5"/>
        <v>0</v>
      </c>
    </row>
    <row r="22" spans="1:17" ht="21" x14ac:dyDescent="0.15">
      <c r="A22" s="3" t="s">
        <v>26</v>
      </c>
      <c r="B22" s="47" t="s">
        <v>450</v>
      </c>
      <c r="C22" s="56" t="s">
        <v>451</v>
      </c>
      <c r="D22" s="150">
        <v>3.2000000000000001E-2</v>
      </c>
      <c r="E22" s="83">
        <v>0.68600000000000005</v>
      </c>
      <c r="F22" s="83">
        <v>0.57699999999999996</v>
      </c>
      <c r="G22" s="83"/>
      <c r="H22" s="83"/>
      <c r="I22" s="151">
        <v>0.14099999999999999</v>
      </c>
      <c r="J22" s="156"/>
      <c r="K22" s="56" t="s">
        <v>102</v>
      </c>
      <c r="L22" s="153">
        <f t="shared" ref="L22:Q23" si="12">ROUNDDOWN(D22*$J22,3)</f>
        <v>0</v>
      </c>
      <c r="M22" s="154">
        <f t="shared" si="12"/>
        <v>0</v>
      </c>
      <c r="N22" s="154">
        <f t="shared" si="12"/>
        <v>0</v>
      </c>
      <c r="O22" s="154">
        <f t="shared" si="12"/>
        <v>0</v>
      </c>
      <c r="P22" s="154">
        <f t="shared" si="12"/>
        <v>0</v>
      </c>
      <c r="Q22" s="155">
        <f t="shared" si="12"/>
        <v>0</v>
      </c>
    </row>
    <row r="23" spans="1:17" ht="21" x14ac:dyDescent="0.15">
      <c r="A23" s="3" t="s">
        <v>26</v>
      </c>
      <c r="B23" s="47" t="s">
        <v>452</v>
      </c>
      <c r="C23" s="56" t="s">
        <v>457</v>
      </c>
      <c r="D23" s="150">
        <v>0.05</v>
      </c>
      <c r="E23" s="83">
        <v>1.024</v>
      </c>
      <c r="F23" s="83">
        <v>0.79800000000000004</v>
      </c>
      <c r="G23" s="83"/>
      <c r="H23" s="83"/>
      <c r="I23" s="151">
        <v>0.27500000000000002</v>
      </c>
      <c r="J23" s="156"/>
      <c r="K23" s="56" t="s">
        <v>102</v>
      </c>
      <c r="L23" s="153">
        <f t="shared" si="12"/>
        <v>0</v>
      </c>
      <c r="M23" s="154">
        <f t="shared" si="12"/>
        <v>0</v>
      </c>
      <c r="N23" s="154">
        <f t="shared" si="12"/>
        <v>0</v>
      </c>
      <c r="O23" s="154">
        <f t="shared" si="12"/>
        <v>0</v>
      </c>
      <c r="P23" s="154">
        <f t="shared" si="12"/>
        <v>0</v>
      </c>
      <c r="Q23" s="155">
        <f t="shared" si="12"/>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row r="28" spans="1:17" x14ac:dyDescent="0.15">
      <c r="B28" s="45"/>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13" sqref="J13"/>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254</v>
      </c>
      <c r="C7" s="135" t="s">
        <v>255</v>
      </c>
      <c r="D7" s="139">
        <v>2.5000000000000001E-2</v>
      </c>
      <c r="E7" s="141">
        <v>0.45</v>
      </c>
      <c r="F7" s="141"/>
      <c r="G7" s="141">
        <v>0.378</v>
      </c>
      <c r="H7" s="141"/>
      <c r="I7" s="196">
        <v>9.7000000000000003E-2</v>
      </c>
      <c r="J7" s="197"/>
      <c r="K7" s="135" t="s">
        <v>102</v>
      </c>
      <c r="L7" s="144">
        <f t="shared" ref="L7:Q8" si="0">ROUNDDOWN(D7*$J7,3)</f>
        <v>0</v>
      </c>
      <c r="M7" s="145">
        <f t="shared" si="0"/>
        <v>0</v>
      </c>
      <c r="N7" s="145">
        <f t="shared" si="0"/>
        <v>0</v>
      </c>
      <c r="O7" s="145">
        <f t="shared" si="0"/>
        <v>0</v>
      </c>
      <c r="P7" s="145">
        <f t="shared" si="0"/>
        <v>0</v>
      </c>
      <c r="Q7" s="146">
        <f t="shared" si="0"/>
        <v>0</v>
      </c>
    </row>
    <row r="8" spans="1:17" ht="21" x14ac:dyDescent="0.15">
      <c r="A8" s="3" t="s">
        <v>26</v>
      </c>
      <c r="B8" s="47" t="s">
        <v>254</v>
      </c>
      <c r="C8" s="56" t="s">
        <v>256</v>
      </c>
      <c r="D8" s="150">
        <v>2.5000000000000001E-2</v>
      </c>
      <c r="E8" s="212">
        <v>0.34499999999999997</v>
      </c>
      <c r="F8" s="212">
        <v>0.27200000000000002</v>
      </c>
      <c r="G8" s="83"/>
      <c r="H8" s="83"/>
      <c r="I8" s="151">
        <v>9.7000000000000003E-2</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254</v>
      </c>
      <c r="C9" s="56" t="s">
        <v>257</v>
      </c>
      <c r="D9" s="150">
        <v>3.5000000000000003E-2</v>
      </c>
      <c r="E9" s="212">
        <v>0.44600000000000001</v>
      </c>
      <c r="F9" s="212"/>
      <c r="G9" s="212">
        <v>0.36699999999999999</v>
      </c>
      <c r="H9" s="83"/>
      <c r="I9" s="151">
        <v>0.113</v>
      </c>
      <c r="J9" s="156"/>
      <c r="K9" s="56" t="s">
        <v>102</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26</v>
      </c>
      <c r="B10" s="47" t="s">
        <v>254</v>
      </c>
      <c r="C10" s="56" t="s">
        <v>258</v>
      </c>
      <c r="D10" s="150">
        <v>3.2000000000000001E-2</v>
      </c>
      <c r="E10" s="83">
        <v>0.38200000000000001</v>
      </c>
      <c r="F10" s="83">
        <v>0.32700000000000001</v>
      </c>
      <c r="G10" s="83"/>
      <c r="H10" s="83"/>
      <c r="I10" s="151">
        <v>8.5999999999999993E-2</v>
      </c>
      <c r="J10" s="156"/>
      <c r="K10" s="56" t="s">
        <v>102</v>
      </c>
      <c r="L10" s="153">
        <f t="shared" si="1"/>
        <v>0</v>
      </c>
      <c r="M10" s="154">
        <f t="shared" si="2"/>
        <v>0</v>
      </c>
      <c r="N10" s="154">
        <f t="shared" si="3"/>
        <v>0</v>
      </c>
      <c r="O10" s="154">
        <f t="shared" si="4"/>
        <v>0</v>
      </c>
      <c r="P10" s="154">
        <f t="shared" si="5"/>
        <v>0</v>
      </c>
      <c r="Q10" s="155">
        <f t="shared" si="6"/>
        <v>0</v>
      </c>
    </row>
    <row r="11" spans="1:17" ht="21" x14ac:dyDescent="0.15">
      <c r="A11" s="3" t="s">
        <v>26</v>
      </c>
      <c r="B11" s="47" t="s">
        <v>254</v>
      </c>
      <c r="C11" s="56" t="s">
        <v>261</v>
      </c>
      <c r="D11" s="150">
        <v>5.1999999999999998E-2</v>
      </c>
      <c r="E11" s="83">
        <v>0.88200000000000001</v>
      </c>
      <c r="F11" s="83"/>
      <c r="G11" s="83">
        <v>0.77700000000000002</v>
      </c>
      <c r="H11" s="83"/>
      <c r="I11" s="151">
        <v>0.157</v>
      </c>
      <c r="J11" s="156"/>
      <c r="K11" s="56" t="s">
        <v>102</v>
      </c>
      <c r="L11" s="153">
        <f t="shared" si="1"/>
        <v>0</v>
      </c>
      <c r="M11" s="154">
        <f t="shared" si="2"/>
        <v>0</v>
      </c>
      <c r="N11" s="154">
        <f t="shared" si="3"/>
        <v>0</v>
      </c>
      <c r="O11" s="154">
        <f t="shared" si="4"/>
        <v>0</v>
      </c>
      <c r="P11" s="154">
        <f t="shared" si="5"/>
        <v>0</v>
      </c>
      <c r="Q11" s="155">
        <f t="shared" si="6"/>
        <v>0</v>
      </c>
    </row>
    <row r="12" spans="1:17" ht="21" x14ac:dyDescent="0.15">
      <c r="A12" s="3" t="s">
        <v>26</v>
      </c>
      <c r="B12" s="47" t="s">
        <v>254</v>
      </c>
      <c r="C12" s="56" t="s">
        <v>487</v>
      </c>
      <c r="D12" s="150">
        <v>4.8000000000000001E-2</v>
      </c>
      <c r="E12" s="83">
        <v>0.57299999999999995</v>
      </c>
      <c r="F12" s="83">
        <v>0.49099999999999999</v>
      </c>
      <c r="G12" s="83"/>
      <c r="H12" s="83"/>
      <c r="I12" s="151">
        <v>0.129</v>
      </c>
      <c r="J12" s="156"/>
      <c r="K12" s="56" t="s">
        <v>102</v>
      </c>
      <c r="L12" s="153">
        <f t="shared" si="1"/>
        <v>0</v>
      </c>
      <c r="M12" s="154">
        <f t="shared" si="2"/>
        <v>0</v>
      </c>
      <c r="N12" s="154">
        <f t="shared" si="3"/>
        <v>0</v>
      </c>
      <c r="O12" s="154">
        <f t="shared" si="4"/>
        <v>0</v>
      </c>
      <c r="P12" s="154">
        <f t="shared" si="5"/>
        <v>0</v>
      </c>
      <c r="Q12" s="155">
        <f t="shared" si="6"/>
        <v>0</v>
      </c>
    </row>
    <row r="13" spans="1:17" ht="21" x14ac:dyDescent="0.15">
      <c r="A13" s="3" t="s">
        <v>26</v>
      </c>
      <c r="B13" s="47" t="s">
        <v>259</v>
      </c>
      <c r="C13" s="56" t="s">
        <v>508</v>
      </c>
      <c r="D13" s="150">
        <v>0.121</v>
      </c>
      <c r="E13" s="83">
        <v>0.84</v>
      </c>
      <c r="F13" s="83"/>
      <c r="G13" s="83">
        <v>0.65100000000000002</v>
      </c>
      <c r="H13" s="83"/>
      <c r="I13" s="151">
        <v>0.309</v>
      </c>
      <c r="J13" s="156"/>
      <c r="K13" s="56" t="s">
        <v>102</v>
      </c>
      <c r="L13" s="153">
        <f t="shared" si="1"/>
        <v>0</v>
      </c>
      <c r="M13" s="154">
        <f t="shared" si="2"/>
        <v>0</v>
      </c>
      <c r="N13" s="154">
        <f t="shared" si="3"/>
        <v>0</v>
      </c>
      <c r="O13" s="154">
        <f t="shared" si="4"/>
        <v>0</v>
      </c>
      <c r="P13" s="154">
        <f t="shared" si="5"/>
        <v>0</v>
      </c>
      <c r="Q13" s="155">
        <f t="shared" si="6"/>
        <v>0</v>
      </c>
    </row>
    <row r="14" spans="1:17" ht="21" x14ac:dyDescent="0.15">
      <c r="A14" s="3" t="s">
        <v>26</v>
      </c>
      <c r="B14" s="47" t="s">
        <v>259</v>
      </c>
      <c r="C14" s="56" t="s">
        <v>260</v>
      </c>
      <c r="D14" s="150">
        <v>5.5E-2</v>
      </c>
      <c r="E14" s="83">
        <v>0.315</v>
      </c>
      <c r="F14" s="83"/>
      <c r="G14" s="83">
        <v>0.25700000000000001</v>
      </c>
      <c r="H14" s="83"/>
      <c r="I14" s="151">
        <v>0.113</v>
      </c>
      <c r="J14" s="156"/>
      <c r="K14" s="56" t="s">
        <v>102</v>
      </c>
      <c r="L14" s="153">
        <f t="shared" si="1"/>
        <v>0</v>
      </c>
      <c r="M14" s="154">
        <f t="shared" si="2"/>
        <v>0</v>
      </c>
      <c r="N14" s="154">
        <f t="shared" si="3"/>
        <v>0</v>
      </c>
      <c r="O14" s="154">
        <f t="shared" si="4"/>
        <v>0</v>
      </c>
      <c r="P14" s="154">
        <f t="shared" si="5"/>
        <v>0</v>
      </c>
      <c r="Q14" s="155">
        <f t="shared" si="6"/>
        <v>0</v>
      </c>
    </row>
    <row r="15" spans="1:17" ht="21" x14ac:dyDescent="0.15">
      <c r="A15" s="3" t="s">
        <v>26</v>
      </c>
      <c r="B15" s="156"/>
      <c r="C15" s="157"/>
      <c r="D15" s="158"/>
      <c r="E15" s="159"/>
      <c r="F15" s="159"/>
      <c r="G15" s="159"/>
      <c r="H15" s="159"/>
      <c r="I15" s="160"/>
      <c r="J15" s="156"/>
      <c r="K15" s="157"/>
      <c r="L15" s="153">
        <f t="shared" si="1"/>
        <v>0</v>
      </c>
      <c r="M15" s="154">
        <f t="shared" si="2"/>
        <v>0</v>
      </c>
      <c r="N15" s="154">
        <f t="shared" si="3"/>
        <v>0</v>
      </c>
      <c r="O15" s="154">
        <f t="shared" si="4"/>
        <v>0</v>
      </c>
      <c r="P15" s="154">
        <f t="shared" si="5"/>
        <v>0</v>
      </c>
      <c r="Q15" s="155">
        <f t="shared" si="6"/>
        <v>0</v>
      </c>
    </row>
    <row r="16" spans="1:17" ht="21" x14ac:dyDescent="0.15">
      <c r="A16" s="3" t="s">
        <v>26</v>
      </c>
      <c r="B16" s="156"/>
      <c r="C16" s="157"/>
      <c r="D16" s="158"/>
      <c r="E16" s="159"/>
      <c r="F16" s="159"/>
      <c r="G16" s="159"/>
      <c r="H16" s="159"/>
      <c r="I16" s="160"/>
      <c r="J16" s="156"/>
      <c r="K16" s="157"/>
      <c r="L16" s="153">
        <f t="shared" si="1"/>
        <v>0</v>
      </c>
      <c r="M16" s="154">
        <f t="shared" si="2"/>
        <v>0</v>
      </c>
      <c r="N16" s="154">
        <f t="shared" si="3"/>
        <v>0</v>
      </c>
      <c r="O16" s="154">
        <f t="shared" si="4"/>
        <v>0</v>
      </c>
      <c r="P16" s="154">
        <f t="shared" si="5"/>
        <v>0</v>
      </c>
      <c r="Q16" s="155">
        <f t="shared" si="6"/>
        <v>0</v>
      </c>
    </row>
    <row r="17" spans="1:17" ht="21" x14ac:dyDescent="0.15">
      <c r="A17" s="3" t="s">
        <v>26</v>
      </c>
      <c r="B17" s="156"/>
      <c r="C17" s="157"/>
      <c r="D17" s="158"/>
      <c r="E17" s="159"/>
      <c r="F17" s="159"/>
      <c r="G17" s="159"/>
      <c r="H17" s="159"/>
      <c r="I17" s="160"/>
      <c r="J17" s="156"/>
      <c r="K17" s="157"/>
      <c r="L17" s="153">
        <f t="shared" si="1"/>
        <v>0</v>
      </c>
      <c r="M17" s="154">
        <f t="shared" si="2"/>
        <v>0</v>
      </c>
      <c r="N17" s="154">
        <f t="shared" si="3"/>
        <v>0</v>
      </c>
      <c r="O17" s="154">
        <f t="shared" si="4"/>
        <v>0</v>
      </c>
      <c r="P17" s="154">
        <f t="shared" si="5"/>
        <v>0</v>
      </c>
      <c r="Q17" s="155">
        <f t="shared" si="6"/>
        <v>0</v>
      </c>
    </row>
    <row r="18" spans="1:17" ht="21" customHeight="1" x14ac:dyDescent="0.15">
      <c r="A18" s="3"/>
      <c r="B18" s="156"/>
      <c r="C18" s="157"/>
      <c r="D18" s="158"/>
      <c r="E18" s="159"/>
      <c r="F18" s="159"/>
      <c r="G18" s="159"/>
      <c r="H18" s="159"/>
      <c r="I18" s="160"/>
      <c r="J18" s="156"/>
      <c r="K18" s="157"/>
      <c r="L18" s="153">
        <f t="shared" si="1"/>
        <v>0</v>
      </c>
      <c r="M18" s="154">
        <f t="shared" si="2"/>
        <v>0</v>
      </c>
      <c r="N18" s="154">
        <f t="shared" si="3"/>
        <v>0</v>
      </c>
      <c r="O18" s="154">
        <f t="shared" si="4"/>
        <v>0</v>
      </c>
      <c r="P18" s="154">
        <f t="shared" si="5"/>
        <v>0</v>
      </c>
      <c r="Q18" s="155">
        <f t="shared" si="6"/>
        <v>0</v>
      </c>
    </row>
    <row r="19" spans="1:17" ht="21" x14ac:dyDescent="0.15">
      <c r="A19" s="3" t="s">
        <v>26</v>
      </c>
      <c r="B19" s="156"/>
      <c r="C19" s="157"/>
      <c r="D19" s="158"/>
      <c r="E19" s="159"/>
      <c r="F19" s="159"/>
      <c r="G19" s="159"/>
      <c r="H19" s="159"/>
      <c r="I19" s="160"/>
      <c r="J19" s="156"/>
      <c r="K19" s="157"/>
      <c r="L19" s="153">
        <f t="shared" si="1"/>
        <v>0</v>
      </c>
      <c r="M19" s="154">
        <f t="shared" si="2"/>
        <v>0</v>
      </c>
      <c r="N19" s="154">
        <f t="shared" si="3"/>
        <v>0</v>
      </c>
      <c r="O19" s="154">
        <f t="shared" si="4"/>
        <v>0</v>
      </c>
      <c r="P19" s="154">
        <f t="shared" si="5"/>
        <v>0</v>
      </c>
      <c r="Q19" s="155">
        <f t="shared" si="6"/>
        <v>0</v>
      </c>
    </row>
    <row r="20" spans="1:17" ht="21" x14ac:dyDescent="0.15">
      <c r="A20" s="3" t="s">
        <v>26</v>
      </c>
      <c r="B20" s="156"/>
      <c r="C20" s="157"/>
      <c r="D20" s="158"/>
      <c r="E20" s="159"/>
      <c r="F20" s="159"/>
      <c r="G20" s="159"/>
      <c r="H20" s="159"/>
      <c r="I20" s="160"/>
      <c r="J20" s="156"/>
      <c r="K20" s="157"/>
      <c r="L20" s="153">
        <f t="shared" si="1"/>
        <v>0</v>
      </c>
      <c r="M20" s="154">
        <f t="shared" si="2"/>
        <v>0</v>
      </c>
      <c r="N20" s="154">
        <f t="shared" si="3"/>
        <v>0</v>
      </c>
      <c r="O20" s="154">
        <f t="shared" si="4"/>
        <v>0</v>
      </c>
      <c r="P20" s="154">
        <f t="shared" si="5"/>
        <v>0</v>
      </c>
      <c r="Q20" s="155">
        <f t="shared" si="6"/>
        <v>0</v>
      </c>
    </row>
    <row r="21" spans="1:17" ht="21" x14ac:dyDescent="0.15">
      <c r="A21" s="3" t="s">
        <v>26</v>
      </c>
      <c r="B21" s="156"/>
      <c r="C21" s="157"/>
      <c r="D21" s="158"/>
      <c r="E21" s="159"/>
      <c r="F21" s="159"/>
      <c r="G21" s="159"/>
      <c r="H21" s="159"/>
      <c r="I21" s="160"/>
      <c r="J21" s="156"/>
      <c r="K21" s="157"/>
      <c r="L21" s="153">
        <f t="shared" si="1"/>
        <v>0</v>
      </c>
      <c r="M21" s="154">
        <f t="shared" si="2"/>
        <v>0</v>
      </c>
      <c r="N21" s="154">
        <f t="shared" si="3"/>
        <v>0</v>
      </c>
      <c r="O21" s="154">
        <f t="shared" si="4"/>
        <v>0</v>
      </c>
      <c r="P21" s="154">
        <f t="shared" si="5"/>
        <v>0</v>
      </c>
      <c r="Q21" s="155">
        <f t="shared" si="6"/>
        <v>0</v>
      </c>
    </row>
    <row r="22" spans="1:17" ht="21" x14ac:dyDescent="0.15">
      <c r="A22" s="3" t="s">
        <v>26</v>
      </c>
      <c r="B22" s="156"/>
      <c r="C22" s="157"/>
      <c r="D22" s="158"/>
      <c r="E22" s="159"/>
      <c r="F22" s="159"/>
      <c r="G22" s="159"/>
      <c r="H22" s="159"/>
      <c r="I22" s="160"/>
      <c r="J22" s="156"/>
      <c r="K22" s="157"/>
      <c r="L22" s="153">
        <f t="shared" si="1"/>
        <v>0</v>
      </c>
      <c r="M22" s="154">
        <f t="shared" si="2"/>
        <v>0</v>
      </c>
      <c r="N22" s="154">
        <f t="shared" si="3"/>
        <v>0</v>
      </c>
      <c r="O22" s="154">
        <f t="shared" si="4"/>
        <v>0</v>
      </c>
      <c r="P22" s="154">
        <f t="shared" si="5"/>
        <v>0</v>
      </c>
      <c r="Q22" s="155">
        <f t="shared" si="6"/>
        <v>0</v>
      </c>
    </row>
    <row r="23" spans="1:17" ht="21" x14ac:dyDescent="0.15">
      <c r="A23" s="3" t="s">
        <v>26</v>
      </c>
      <c r="B23" s="156"/>
      <c r="C23" s="157"/>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57"/>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164"/>
      <c r="E25" s="165"/>
      <c r="F25" s="165"/>
      <c r="G25" s="165"/>
      <c r="H25" s="165"/>
      <c r="I25" s="166"/>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6" width="4.81640625" style="2" bestFit="1" customWidth="1"/>
    <col min="7" max="7" width="4.7265625" style="2" bestFit="1" customWidth="1"/>
    <col min="8" max="9" width="4.81640625" style="2" bestFit="1" customWidth="1"/>
    <col min="10" max="10" width="6.1796875" style="2" bestFit="1" customWidth="1"/>
    <col min="11" max="11" width="3" style="4" bestFit="1" customWidth="1"/>
    <col min="12" max="17" width="6.1796875" style="2" bestFit="1" customWidth="1"/>
    <col min="18"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row>
    <row r="2" spans="1:18" s="76" customFormat="1" ht="12" customHeight="1" x14ac:dyDescent="0.15">
      <c r="B2" s="77" t="s">
        <v>366</v>
      </c>
      <c r="C2" s="77"/>
      <c r="D2" s="77"/>
      <c r="E2" s="77"/>
      <c r="F2" s="77"/>
      <c r="G2" s="77"/>
      <c r="H2" s="77"/>
      <c r="I2" s="77"/>
      <c r="J2" s="77"/>
      <c r="K2" s="77"/>
      <c r="L2" s="77"/>
      <c r="M2" s="77"/>
      <c r="N2" s="77"/>
      <c r="O2" s="77"/>
      <c r="P2" s="77"/>
      <c r="Q2" s="77"/>
    </row>
    <row r="3" spans="1:18" s="71" customFormat="1" ht="12" customHeight="1" x14ac:dyDescent="0.15">
      <c r="B3" s="77" t="s">
        <v>530</v>
      </c>
      <c r="C3" s="77"/>
      <c r="D3" s="77"/>
      <c r="E3" s="77"/>
      <c r="F3" s="77"/>
      <c r="G3" s="77"/>
      <c r="H3" s="77"/>
      <c r="I3" s="77"/>
      <c r="J3" s="77"/>
      <c r="K3" s="77"/>
      <c r="L3" s="77"/>
      <c r="M3" s="77"/>
      <c r="N3" s="77"/>
      <c r="O3" s="77"/>
      <c r="P3" s="77"/>
      <c r="Q3" s="77"/>
    </row>
    <row r="4" spans="1:18" ht="12" customHeight="1" x14ac:dyDescent="0.15">
      <c r="B4" s="13"/>
      <c r="C4" s="13"/>
      <c r="D4" s="13"/>
      <c r="E4" s="13"/>
      <c r="F4" s="13"/>
      <c r="G4" s="13"/>
      <c r="H4" s="13"/>
      <c r="I4" s="13"/>
      <c r="J4" s="13"/>
      <c r="K4" s="13"/>
      <c r="L4" s="13"/>
      <c r="M4" s="13"/>
      <c r="N4" s="13"/>
      <c r="O4" s="13"/>
      <c r="P4" s="13"/>
      <c r="Q4" s="13"/>
    </row>
    <row r="5" spans="1:18" ht="12" customHeight="1" x14ac:dyDescent="0.15">
      <c r="A5" s="2" t="s">
        <v>120</v>
      </c>
      <c r="B5" s="321" t="s">
        <v>1</v>
      </c>
      <c r="C5" s="321" t="s">
        <v>2</v>
      </c>
      <c r="D5" s="344" t="s">
        <v>3</v>
      </c>
      <c r="E5" s="345"/>
      <c r="F5" s="345"/>
      <c r="G5" s="345"/>
      <c r="H5" s="345"/>
      <c r="I5" s="346"/>
      <c r="J5" s="321" t="s">
        <v>4</v>
      </c>
      <c r="K5" s="321" t="s">
        <v>5</v>
      </c>
      <c r="L5" s="344" t="s">
        <v>6</v>
      </c>
      <c r="M5" s="345"/>
      <c r="N5" s="345"/>
      <c r="O5" s="345"/>
      <c r="P5" s="345"/>
      <c r="Q5" s="346"/>
      <c r="R5" s="2" t="s">
        <v>572</v>
      </c>
    </row>
    <row r="6" spans="1:18"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8" ht="21.75" thickTop="1" x14ac:dyDescent="0.15">
      <c r="A7" s="3" t="s">
        <v>26</v>
      </c>
      <c r="B7" s="134" t="s">
        <v>265</v>
      </c>
      <c r="C7" s="135" t="s">
        <v>266</v>
      </c>
      <c r="D7" s="139">
        <v>4.0000000000000001E-3</v>
      </c>
      <c r="E7" s="141">
        <v>8.5000000000000006E-2</v>
      </c>
      <c r="F7" s="141">
        <v>7.5999999999999998E-2</v>
      </c>
      <c r="G7" s="141"/>
      <c r="H7" s="141"/>
      <c r="I7" s="196">
        <v>1.4E-2</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8" ht="21" x14ac:dyDescent="0.15">
      <c r="A8" s="3" t="s">
        <v>26</v>
      </c>
      <c r="B8" s="47" t="s">
        <v>265</v>
      </c>
      <c r="C8" s="56" t="s">
        <v>267</v>
      </c>
      <c r="D8" s="150">
        <v>2.5000000000000001E-2</v>
      </c>
      <c r="E8" s="83">
        <v>0.29699999999999999</v>
      </c>
      <c r="F8" s="83"/>
      <c r="G8" s="83"/>
      <c r="H8" s="83">
        <v>0.22500000000000001</v>
      </c>
      <c r="I8" s="151">
        <v>9.7000000000000003E-2</v>
      </c>
      <c r="J8" s="156"/>
      <c r="K8" s="56" t="s">
        <v>20</v>
      </c>
      <c r="L8" s="153">
        <f t="shared" si="0"/>
        <v>0</v>
      </c>
      <c r="M8" s="154">
        <f t="shared" si="1"/>
        <v>0</v>
      </c>
      <c r="N8" s="154">
        <f t="shared" si="2"/>
        <v>0</v>
      </c>
      <c r="O8" s="154">
        <f t="shared" si="3"/>
        <v>0</v>
      </c>
      <c r="P8" s="154">
        <f t="shared" si="4"/>
        <v>0</v>
      </c>
      <c r="Q8" s="155">
        <f t="shared" si="5"/>
        <v>0</v>
      </c>
    </row>
    <row r="9" spans="1:18" ht="21" x14ac:dyDescent="0.15">
      <c r="A9" s="3" t="s">
        <v>26</v>
      </c>
      <c r="B9" s="47" t="s">
        <v>268</v>
      </c>
      <c r="C9" s="56" t="s">
        <v>269</v>
      </c>
      <c r="D9" s="150">
        <v>4.0000000000000001E-3</v>
      </c>
      <c r="E9" s="83">
        <v>9.5000000000000001E-2</v>
      </c>
      <c r="F9" s="83">
        <v>8.5000000000000006E-2</v>
      </c>
      <c r="G9" s="83"/>
      <c r="H9" s="83"/>
      <c r="I9" s="83">
        <v>1.4999999999999999E-2</v>
      </c>
      <c r="J9" s="156"/>
      <c r="K9" s="56" t="s">
        <v>20</v>
      </c>
      <c r="L9" s="153">
        <f t="shared" si="0"/>
        <v>0</v>
      </c>
      <c r="M9" s="154">
        <f t="shared" si="1"/>
        <v>0</v>
      </c>
      <c r="N9" s="154">
        <f t="shared" si="2"/>
        <v>0</v>
      </c>
      <c r="O9" s="154">
        <f t="shared" si="3"/>
        <v>0</v>
      </c>
      <c r="P9" s="154">
        <f t="shared" si="4"/>
        <v>0</v>
      </c>
      <c r="Q9" s="155">
        <f t="shared" si="5"/>
        <v>0</v>
      </c>
    </row>
    <row r="10" spans="1:18" ht="21" x14ac:dyDescent="0.15">
      <c r="A10" s="3" t="s">
        <v>26</v>
      </c>
      <c r="B10" s="47" t="s">
        <v>268</v>
      </c>
      <c r="C10" s="56" t="s">
        <v>270</v>
      </c>
      <c r="D10" s="150">
        <v>2.5000000000000001E-2</v>
      </c>
      <c r="E10" s="83">
        <v>0.29699999999999999</v>
      </c>
      <c r="F10" s="83"/>
      <c r="G10" s="83"/>
      <c r="H10" s="83">
        <v>0.22500000000000001</v>
      </c>
      <c r="I10" s="151">
        <v>9.7000000000000003E-2</v>
      </c>
      <c r="J10" s="156"/>
      <c r="K10" s="56" t="s">
        <v>20</v>
      </c>
      <c r="L10" s="153">
        <f t="shared" si="0"/>
        <v>0</v>
      </c>
      <c r="M10" s="154">
        <f t="shared" si="1"/>
        <v>0</v>
      </c>
      <c r="N10" s="154">
        <f t="shared" si="2"/>
        <v>0</v>
      </c>
      <c r="O10" s="154">
        <f t="shared" si="3"/>
        <v>0</v>
      </c>
      <c r="P10" s="154">
        <f t="shared" si="4"/>
        <v>0</v>
      </c>
      <c r="Q10" s="155">
        <f t="shared" si="5"/>
        <v>0</v>
      </c>
    </row>
    <row r="11" spans="1:18" ht="21" x14ac:dyDescent="0.15">
      <c r="A11" s="3" t="s">
        <v>26</v>
      </c>
      <c r="B11" s="47" t="s">
        <v>271</v>
      </c>
      <c r="C11" s="56" t="s">
        <v>272</v>
      </c>
      <c r="D11" s="150">
        <v>6.0000000000000001E-3</v>
      </c>
      <c r="E11" s="83">
        <v>0.1</v>
      </c>
      <c r="F11" s="83">
        <v>8.5999999999999993E-2</v>
      </c>
      <c r="G11" s="83"/>
      <c r="H11" s="83"/>
      <c r="I11" s="151">
        <v>2.1000000000000001E-2</v>
      </c>
      <c r="J11" s="156"/>
      <c r="K11" s="56" t="s">
        <v>20</v>
      </c>
      <c r="L11" s="153">
        <f t="shared" si="0"/>
        <v>0</v>
      </c>
      <c r="M11" s="154">
        <f t="shared" si="1"/>
        <v>0</v>
      </c>
      <c r="N11" s="154">
        <f t="shared" si="2"/>
        <v>0</v>
      </c>
      <c r="O11" s="154">
        <f t="shared" si="3"/>
        <v>0</v>
      </c>
      <c r="P11" s="154">
        <f t="shared" si="4"/>
        <v>0</v>
      </c>
      <c r="Q11" s="155">
        <f t="shared" si="5"/>
        <v>0</v>
      </c>
    </row>
    <row r="12" spans="1:18" ht="21" x14ac:dyDescent="0.15">
      <c r="A12" s="3" t="s">
        <v>26</v>
      </c>
      <c r="B12" s="47" t="s">
        <v>271</v>
      </c>
      <c r="C12" s="56" t="s">
        <v>273</v>
      </c>
      <c r="D12" s="150">
        <v>6.0000000000000001E-3</v>
      </c>
      <c r="E12" s="83">
        <v>0.112</v>
      </c>
      <c r="F12" s="83">
        <v>9.6000000000000002E-2</v>
      </c>
      <c r="G12" s="83"/>
      <c r="H12" s="83"/>
      <c r="I12" s="151">
        <v>2.3E-2</v>
      </c>
      <c r="J12" s="156"/>
      <c r="K12" s="56" t="s">
        <v>20</v>
      </c>
      <c r="L12" s="153">
        <f t="shared" si="0"/>
        <v>0</v>
      </c>
      <c r="M12" s="154">
        <f t="shared" si="1"/>
        <v>0</v>
      </c>
      <c r="N12" s="154">
        <f t="shared" si="2"/>
        <v>0</v>
      </c>
      <c r="O12" s="154">
        <f t="shared" si="3"/>
        <v>0</v>
      </c>
      <c r="P12" s="154">
        <f t="shared" si="4"/>
        <v>0</v>
      </c>
      <c r="Q12" s="155">
        <f t="shared" si="5"/>
        <v>0</v>
      </c>
    </row>
    <row r="13" spans="1:18" ht="21" x14ac:dyDescent="0.15">
      <c r="A13" s="3" t="s">
        <v>26</v>
      </c>
      <c r="B13" s="47" t="s">
        <v>271</v>
      </c>
      <c r="C13" s="56" t="s">
        <v>274</v>
      </c>
      <c r="D13" s="150">
        <v>2.5000000000000001E-2</v>
      </c>
      <c r="E13" s="83">
        <v>0.34</v>
      </c>
      <c r="F13" s="83"/>
      <c r="G13" s="83"/>
      <c r="H13" s="83">
        <v>0.25700000000000001</v>
      </c>
      <c r="I13" s="151">
        <v>0.107</v>
      </c>
      <c r="J13" s="156"/>
      <c r="K13" s="56" t="s">
        <v>20</v>
      </c>
      <c r="L13" s="153">
        <f t="shared" si="0"/>
        <v>0</v>
      </c>
      <c r="M13" s="154">
        <f t="shared" si="1"/>
        <v>0</v>
      </c>
      <c r="N13" s="154">
        <f t="shared" si="2"/>
        <v>0</v>
      </c>
      <c r="O13" s="154">
        <f t="shared" si="3"/>
        <v>0</v>
      </c>
      <c r="P13" s="154">
        <f t="shared" si="4"/>
        <v>0</v>
      </c>
      <c r="Q13" s="155">
        <f t="shared" si="5"/>
        <v>0</v>
      </c>
    </row>
    <row r="14" spans="1:18" ht="21" x14ac:dyDescent="0.15">
      <c r="A14" s="3" t="s">
        <v>26</v>
      </c>
      <c r="B14" s="47" t="s">
        <v>271</v>
      </c>
      <c r="C14" s="56" t="s">
        <v>275</v>
      </c>
      <c r="D14" s="150">
        <v>2.5000000000000001E-2</v>
      </c>
      <c r="E14" s="83">
        <v>0.34</v>
      </c>
      <c r="F14" s="83"/>
      <c r="G14" s="83"/>
      <c r="H14" s="83">
        <v>0.25700000000000001</v>
      </c>
      <c r="I14" s="151">
        <v>0.107</v>
      </c>
      <c r="J14" s="156"/>
      <c r="K14" s="56" t="s">
        <v>20</v>
      </c>
      <c r="L14" s="153">
        <f t="shared" si="0"/>
        <v>0</v>
      </c>
      <c r="M14" s="154">
        <f t="shared" si="1"/>
        <v>0</v>
      </c>
      <c r="N14" s="154">
        <f t="shared" si="2"/>
        <v>0</v>
      </c>
      <c r="O14" s="154">
        <f t="shared" si="3"/>
        <v>0</v>
      </c>
      <c r="P14" s="154">
        <f t="shared" si="4"/>
        <v>0</v>
      </c>
      <c r="Q14" s="155">
        <f t="shared" si="5"/>
        <v>0</v>
      </c>
    </row>
    <row r="15" spans="1:18" ht="21" x14ac:dyDescent="0.15">
      <c r="A15" s="3" t="s">
        <v>26</v>
      </c>
      <c r="B15" s="47" t="s">
        <v>271</v>
      </c>
      <c r="C15" s="56" t="s">
        <v>276</v>
      </c>
      <c r="D15" s="150">
        <v>0.01</v>
      </c>
      <c r="E15" s="83">
        <v>0.14299999999999999</v>
      </c>
      <c r="F15" s="83">
        <v>0.114</v>
      </c>
      <c r="G15" s="83"/>
      <c r="H15" s="83"/>
      <c r="I15" s="151">
        <v>3.7999999999999999E-2</v>
      </c>
      <c r="J15" s="156"/>
      <c r="K15" s="56" t="s">
        <v>20</v>
      </c>
      <c r="L15" s="153">
        <f t="shared" si="0"/>
        <v>0</v>
      </c>
      <c r="M15" s="154">
        <f t="shared" si="1"/>
        <v>0</v>
      </c>
      <c r="N15" s="154">
        <f t="shared" si="2"/>
        <v>0</v>
      </c>
      <c r="O15" s="154">
        <f t="shared" si="3"/>
        <v>0</v>
      </c>
      <c r="P15" s="154">
        <f t="shared" si="4"/>
        <v>0</v>
      </c>
      <c r="Q15" s="155">
        <f t="shared" si="5"/>
        <v>0</v>
      </c>
    </row>
    <row r="16" spans="1:18" ht="21" x14ac:dyDescent="0.15">
      <c r="A16" s="3" t="s">
        <v>26</v>
      </c>
      <c r="B16" s="47" t="s">
        <v>330</v>
      </c>
      <c r="C16" s="56" t="s">
        <v>277</v>
      </c>
      <c r="D16" s="150">
        <v>0.01</v>
      </c>
      <c r="E16" s="83">
        <v>0.151</v>
      </c>
      <c r="F16" s="83">
        <v>0.128</v>
      </c>
      <c r="G16" s="83"/>
      <c r="H16" s="83"/>
      <c r="I16" s="151">
        <v>3.2000000000000001E-2</v>
      </c>
      <c r="J16" s="156"/>
      <c r="K16" s="56" t="s">
        <v>20</v>
      </c>
      <c r="L16" s="153">
        <f t="shared" si="0"/>
        <v>0</v>
      </c>
      <c r="M16" s="154">
        <f t="shared" si="1"/>
        <v>0</v>
      </c>
      <c r="N16" s="154">
        <f t="shared" si="2"/>
        <v>0</v>
      </c>
      <c r="O16" s="154">
        <f t="shared" si="3"/>
        <v>0</v>
      </c>
      <c r="P16" s="154">
        <f t="shared" si="4"/>
        <v>0</v>
      </c>
      <c r="Q16" s="155">
        <f t="shared" si="5"/>
        <v>0</v>
      </c>
    </row>
    <row r="17" spans="1:17" ht="21" x14ac:dyDescent="0.15">
      <c r="A17" s="3" t="s">
        <v>26</v>
      </c>
      <c r="B17" s="47" t="s">
        <v>330</v>
      </c>
      <c r="C17" s="56" t="s">
        <v>278</v>
      </c>
      <c r="D17" s="150">
        <v>2.5000000000000001E-2</v>
      </c>
      <c r="E17" s="83">
        <v>0.28000000000000003</v>
      </c>
      <c r="F17" s="83"/>
      <c r="G17" s="83"/>
      <c r="H17" s="83">
        <v>0.20699999999999999</v>
      </c>
      <c r="I17" s="151">
        <v>9.7000000000000003E-2</v>
      </c>
      <c r="J17" s="156"/>
      <c r="K17" s="56" t="s">
        <v>20</v>
      </c>
      <c r="L17" s="153">
        <f t="shared" si="0"/>
        <v>0</v>
      </c>
      <c r="M17" s="154">
        <f t="shared" si="1"/>
        <v>0</v>
      </c>
      <c r="N17" s="154">
        <f t="shared" si="2"/>
        <v>0</v>
      </c>
      <c r="O17" s="154">
        <f t="shared" si="3"/>
        <v>0</v>
      </c>
      <c r="P17" s="154">
        <f t="shared" si="4"/>
        <v>0</v>
      </c>
      <c r="Q17" s="155">
        <f t="shared" si="5"/>
        <v>0</v>
      </c>
    </row>
    <row r="18" spans="1:17" ht="21" x14ac:dyDescent="0.15">
      <c r="A18" s="3" t="s">
        <v>26</v>
      </c>
      <c r="B18" s="47" t="s">
        <v>330</v>
      </c>
      <c r="C18" s="56" t="s">
        <v>279</v>
      </c>
      <c r="D18" s="150">
        <v>1.4999999999999999E-2</v>
      </c>
      <c r="E18" s="83">
        <v>0.192</v>
      </c>
      <c r="F18" s="83">
        <v>0.154</v>
      </c>
      <c r="G18" s="83"/>
      <c r="H18" s="83"/>
      <c r="I18" s="151">
        <v>5.2999999999999999E-2</v>
      </c>
      <c r="J18" s="156"/>
      <c r="K18" s="56" t="s">
        <v>20</v>
      </c>
      <c r="L18" s="153">
        <f t="shared" si="0"/>
        <v>0</v>
      </c>
      <c r="M18" s="154">
        <f t="shared" si="1"/>
        <v>0</v>
      </c>
      <c r="N18" s="154">
        <f t="shared" si="2"/>
        <v>0</v>
      </c>
      <c r="O18" s="154">
        <f t="shared" si="3"/>
        <v>0</v>
      </c>
      <c r="P18" s="154">
        <f t="shared" si="4"/>
        <v>0</v>
      </c>
      <c r="Q18" s="155">
        <f t="shared" si="5"/>
        <v>0</v>
      </c>
    </row>
    <row r="19" spans="1:17" ht="21" x14ac:dyDescent="0.15">
      <c r="A19" s="3" t="s">
        <v>26</v>
      </c>
      <c r="B19" s="47" t="s">
        <v>330</v>
      </c>
      <c r="C19" s="56" t="s">
        <v>280</v>
      </c>
      <c r="D19" s="150">
        <v>0.01</v>
      </c>
      <c r="E19" s="83">
        <v>0.151</v>
      </c>
      <c r="F19" s="83">
        <v>0.128</v>
      </c>
      <c r="G19" s="83"/>
      <c r="H19" s="83"/>
      <c r="I19" s="151">
        <v>3.2000000000000001E-2</v>
      </c>
      <c r="J19" s="156"/>
      <c r="K19" s="56" t="s">
        <v>20</v>
      </c>
      <c r="L19" s="153">
        <f t="shared" si="0"/>
        <v>0</v>
      </c>
      <c r="M19" s="154">
        <f t="shared" si="1"/>
        <v>0</v>
      </c>
      <c r="N19" s="154">
        <f t="shared" si="2"/>
        <v>0</v>
      </c>
      <c r="O19" s="154">
        <f t="shared" si="3"/>
        <v>0</v>
      </c>
      <c r="P19" s="154">
        <f t="shared" si="4"/>
        <v>0</v>
      </c>
      <c r="Q19" s="155">
        <f t="shared" si="5"/>
        <v>0</v>
      </c>
    </row>
    <row r="20" spans="1:17" ht="21" x14ac:dyDescent="0.15">
      <c r="A20" s="3" t="s">
        <v>26</v>
      </c>
      <c r="B20" s="47" t="s">
        <v>330</v>
      </c>
      <c r="C20" s="56" t="s">
        <v>281</v>
      </c>
      <c r="D20" s="150">
        <v>2.5000000000000001E-2</v>
      </c>
      <c r="E20" s="83">
        <v>0.28000000000000003</v>
      </c>
      <c r="F20" s="83"/>
      <c r="G20" s="83"/>
      <c r="H20" s="83">
        <v>0.20699999999999999</v>
      </c>
      <c r="I20" s="151">
        <v>9.7000000000000003E-2</v>
      </c>
      <c r="J20" s="156"/>
      <c r="K20" s="56" t="s">
        <v>20</v>
      </c>
      <c r="L20" s="153">
        <f t="shared" si="0"/>
        <v>0</v>
      </c>
      <c r="M20" s="154">
        <f t="shared" si="1"/>
        <v>0</v>
      </c>
      <c r="N20" s="154">
        <f t="shared" si="2"/>
        <v>0</v>
      </c>
      <c r="O20" s="154">
        <f t="shared" si="3"/>
        <v>0</v>
      </c>
      <c r="P20" s="154">
        <f t="shared" si="4"/>
        <v>0</v>
      </c>
      <c r="Q20" s="155">
        <f t="shared" si="5"/>
        <v>0</v>
      </c>
    </row>
    <row r="21" spans="1:17" ht="21" x14ac:dyDescent="0.15">
      <c r="A21" s="3" t="s">
        <v>26</v>
      </c>
      <c r="B21" s="47" t="s">
        <v>330</v>
      </c>
      <c r="C21" s="56" t="s">
        <v>282</v>
      </c>
      <c r="D21" s="150">
        <v>1.4999999999999999E-2</v>
      </c>
      <c r="E21" s="83">
        <v>0.192</v>
      </c>
      <c r="F21" s="83">
        <v>0.154</v>
      </c>
      <c r="G21" s="83"/>
      <c r="H21" s="83"/>
      <c r="I21" s="151">
        <v>5.2999999999999999E-2</v>
      </c>
      <c r="J21" s="156"/>
      <c r="K21" s="56" t="s">
        <v>20</v>
      </c>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53" customFormat="1" ht="12" customHeight="1" x14ac:dyDescent="0.15">
      <c r="B1" s="72" t="s">
        <v>58</v>
      </c>
      <c r="C1" s="73"/>
      <c r="D1" s="74"/>
      <c r="E1" s="74"/>
      <c r="F1" s="74"/>
      <c r="G1" s="74"/>
      <c r="H1" s="74"/>
      <c r="I1" s="74"/>
      <c r="J1" s="74"/>
      <c r="K1" s="75"/>
      <c r="L1" s="74"/>
      <c r="M1" s="74"/>
      <c r="N1" s="74"/>
      <c r="O1" s="74"/>
      <c r="P1" s="74"/>
      <c r="Q1" s="74"/>
    </row>
    <row r="2" spans="1:17" s="69" customFormat="1" ht="12" customHeight="1" x14ac:dyDescent="0.15">
      <c r="B2" s="77" t="s">
        <v>366</v>
      </c>
      <c r="C2" s="77"/>
      <c r="D2" s="77"/>
      <c r="E2" s="77"/>
      <c r="F2" s="77"/>
      <c r="G2" s="77"/>
      <c r="H2" s="77"/>
      <c r="I2" s="77"/>
      <c r="J2" s="77"/>
      <c r="K2" s="77"/>
      <c r="L2" s="77"/>
      <c r="M2" s="77"/>
      <c r="N2" s="77"/>
      <c r="O2" s="77"/>
      <c r="P2" s="77"/>
      <c r="Q2" s="77"/>
    </row>
    <row r="3" spans="1:17" s="53" customFormat="1" ht="12" customHeight="1" x14ac:dyDescent="0.15">
      <c r="B3" s="77" t="s">
        <v>530</v>
      </c>
      <c r="C3" s="77"/>
      <c r="D3" s="77"/>
      <c r="E3" s="77"/>
      <c r="F3" s="77"/>
      <c r="G3" s="77"/>
      <c r="H3" s="77"/>
      <c r="I3" s="77"/>
      <c r="J3" s="77"/>
      <c r="K3" s="77"/>
      <c r="L3" s="77"/>
      <c r="M3" s="77"/>
      <c r="N3" s="77"/>
      <c r="O3" s="77"/>
      <c r="P3" s="77"/>
      <c r="Q3" s="77"/>
    </row>
    <row r="4" spans="1:17" s="53" customFormat="1" ht="12" customHeight="1" x14ac:dyDescent="0.15">
      <c r="B4" s="78" t="s">
        <v>565</v>
      </c>
      <c r="C4" s="78"/>
      <c r="D4" s="78"/>
      <c r="E4" s="78"/>
      <c r="F4" s="78"/>
      <c r="G4" s="78"/>
      <c r="H4" s="78"/>
      <c r="I4" s="78"/>
      <c r="J4" s="78"/>
      <c r="K4" s="78"/>
      <c r="L4" s="78"/>
      <c r="M4" s="78"/>
      <c r="N4" s="78"/>
      <c r="O4" s="78"/>
      <c r="P4" s="78"/>
      <c r="Q4" s="78"/>
    </row>
    <row r="5" spans="1:17" ht="12" customHeight="1" x14ac:dyDescent="0.15">
      <c r="A5" s="2" t="s">
        <v>283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284</v>
      </c>
      <c r="C7" s="135" t="s">
        <v>285</v>
      </c>
      <c r="D7" s="139">
        <v>6.0000000000000001E-3</v>
      </c>
      <c r="E7" s="141">
        <v>0.126</v>
      </c>
      <c r="F7" s="141">
        <v>0.111</v>
      </c>
      <c r="G7" s="141"/>
      <c r="H7" s="141"/>
      <c r="I7" s="196">
        <v>2.1999999999999999E-2</v>
      </c>
      <c r="J7" s="197"/>
      <c r="K7" s="135" t="s">
        <v>20</v>
      </c>
      <c r="L7" s="144">
        <f t="shared" ref="L7:Q14" si="0">ROUNDDOWN(D7*$J7,3)</f>
        <v>0</v>
      </c>
      <c r="M7" s="145">
        <f t="shared" si="0"/>
        <v>0</v>
      </c>
      <c r="N7" s="145">
        <f t="shared" si="0"/>
        <v>0</v>
      </c>
      <c r="O7" s="145">
        <f t="shared" si="0"/>
        <v>0</v>
      </c>
      <c r="P7" s="145">
        <f t="shared" si="0"/>
        <v>0</v>
      </c>
      <c r="Q7" s="146">
        <f t="shared" si="0"/>
        <v>0</v>
      </c>
    </row>
    <row r="8" spans="1:17" ht="21" x14ac:dyDescent="0.15">
      <c r="A8" s="3" t="s">
        <v>26</v>
      </c>
      <c r="B8" s="47" t="s">
        <v>284</v>
      </c>
      <c r="C8" s="56" t="s">
        <v>286</v>
      </c>
      <c r="D8" s="150">
        <v>2.5000000000000001E-2</v>
      </c>
      <c r="E8" s="83">
        <v>0.29699999999999999</v>
      </c>
      <c r="F8" s="83"/>
      <c r="G8" s="83"/>
      <c r="H8" s="83">
        <v>0.22500000000000001</v>
      </c>
      <c r="I8" s="151">
        <v>9.7000000000000003E-2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287</v>
      </c>
      <c r="C9" s="56" t="s">
        <v>288</v>
      </c>
      <c r="D9" s="150">
        <v>6.0000000000000001E-3</v>
      </c>
      <c r="E9" s="83">
        <v>0.126</v>
      </c>
      <c r="F9" s="83">
        <v>0.111</v>
      </c>
      <c r="G9" s="83"/>
      <c r="H9" s="83"/>
      <c r="I9" s="151">
        <v>2.1999999999999999E-2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287</v>
      </c>
      <c r="C10" s="56" t="s">
        <v>289</v>
      </c>
      <c r="D10" s="150">
        <v>2.5000000000000001E-2</v>
      </c>
      <c r="E10" s="83">
        <v>0.29699999999999999</v>
      </c>
      <c r="F10" s="83"/>
      <c r="G10" s="83"/>
      <c r="H10" s="83">
        <v>0.22500000000000001</v>
      </c>
      <c r="I10" s="151">
        <v>9.7000000000000003E-2</v>
      </c>
      <c r="J10" s="156"/>
      <c r="K10" s="56" t="s">
        <v>20</v>
      </c>
      <c r="L10" s="153">
        <f t="shared" si="0"/>
        <v>0</v>
      </c>
      <c r="M10" s="154">
        <f t="shared" si="0"/>
        <v>0</v>
      </c>
      <c r="N10" s="154">
        <f t="shared" si="0"/>
        <v>0</v>
      </c>
      <c r="O10" s="154">
        <f t="shared" si="0"/>
        <v>0</v>
      </c>
      <c r="P10" s="154">
        <f t="shared" si="0"/>
        <v>0</v>
      </c>
      <c r="Q10" s="155">
        <f t="shared" si="0"/>
        <v>0</v>
      </c>
    </row>
    <row r="11" spans="1:17" ht="21" x14ac:dyDescent="0.15">
      <c r="A11" s="3" t="s">
        <v>26</v>
      </c>
      <c r="B11" s="47" t="s">
        <v>291</v>
      </c>
      <c r="C11" s="56" t="s">
        <v>292</v>
      </c>
      <c r="D11" s="150">
        <v>4.0000000000000001E-3</v>
      </c>
      <c r="E11" s="83">
        <v>7.6999999999999999E-2</v>
      </c>
      <c r="F11" s="83">
        <v>6.8000000000000005E-2</v>
      </c>
      <c r="G11" s="83"/>
      <c r="H11" s="83"/>
      <c r="I11" s="151">
        <v>1.2999999999999999E-2</v>
      </c>
      <c r="J11" s="156"/>
      <c r="K11" s="56" t="s">
        <v>20</v>
      </c>
      <c r="L11" s="153">
        <f t="shared" si="0"/>
        <v>0</v>
      </c>
      <c r="M11" s="154">
        <f t="shared" si="0"/>
        <v>0</v>
      </c>
      <c r="N11" s="154">
        <f t="shared" si="0"/>
        <v>0</v>
      </c>
      <c r="O11" s="154">
        <f t="shared" si="0"/>
        <v>0</v>
      </c>
      <c r="P11" s="154">
        <f t="shared" si="0"/>
        <v>0</v>
      </c>
      <c r="Q11" s="155">
        <f t="shared" si="0"/>
        <v>0</v>
      </c>
    </row>
    <row r="12" spans="1:17" ht="21" x14ac:dyDescent="0.15">
      <c r="A12" s="3" t="s">
        <v>26</v>
      </c>
      <c r="B12" s="47" t="s">
        <v>291</v>
      </c>
      <c r="C12" s="56" t="s">
        <v>293</v>
      </c>
      <c r="D12" s="150">
        <v>4.0000000000000001E-3</v>
      </c>
      <c r="E12" s="83">
        <v>7.6999999999999999E-2</v>
      </c>
      <c r="F12" s="83">
        <v>6.8000000000000005E-2</v>
      </c>
      <c r="G12" s="83"/>
      <c r="H12" s="83"/>
      <c r="I12" s="151">
        <v>1.2999999999999999E-2</v>
      </c>
      <c r="J12" s="156"/>
      <c r="K12" s="56" t="s">
        <v>20</v>
      </c>
      <c r="L12" s="153">
        <f t="shared" si="0"/>
        <v>0</v>
      </c>
      <c r="M12" s="154">
        <f t="shared" si="0"/>
        <v>0</v>
      </c>
      <c r="N12" s="154">
        <f t="shared" si="0"/>
        <v>0</v>
      </c>
      <c r="O12" s="154">
        <f t="shared" si="0"/>
        <v>0</v>
      </c>
      <c r="P12" s="154">
        <f t="shared" si="0"/>
        <v>0</v>
      </c>
      <c r="Q12" s="155">
        <f t="shared" si="0"/>
        <v>0</v>
      </c>
    </row>
    <row r="13" spans="1:17" ht="21" x14ac:dyDescent="0.15">
      <c r="A13" s="3" t="s">
        <v>26</v>
      </c>
      <c r="B13" s="47" t="s">
        <v>291</v>
      </c>
      <c r="C13" s="56" t="s">
        <v>294</v>
      </c>
      <c r="D13" s="150">
        <v>4.0000000000000001E-3</v>
      </c>
      <c r="E13" s="83">
        <v>7.6999999999999999E-2</v>
      </c>
      <c r="F13" s="83">
        <v>6.8000000000000005E-2</v>
      </c>
      <c r="G13" s="83"/>
      <c r="H13" s="83"/>
      <c r="I13" s="151">
        <v>1.2999999999999999E-2</v>
      </c>
      <c r="J13" s="156"/>
      <c r="K13" s="56" t="s">
        <v>20</v>
      </c>
      <c r="L13" s="153">
        <f t="shared" si="0"/>
        <v>0</v>
      </c>
      <c r="M13" s="154">
        <f t="shared" si="0"/>
        <v>0</v>
      </c>
      <c r="N13" s="154">
        <f t="shared" si="0"/>
        <v>0</v>
      </c>
      <c r="O13" s="154">
        <f t="shared" si="0"/>
        <v>0</v>
      </c>
      <c r="P13" s="154">
        <f t="shared" si="0"/>
        <v>0</v>
      </c>
      <c r="Q13" s="155">
        <f t="shared" si="0"/>
        <v>0</v>
      </c>
    </row>
    <row r="14" spans="1:17" ht="21" x14ac:dyDescent="0.15">
      <c r="A14" s="3" t="s">
        <v>26</v>
      </c>
      <c r="B14" s="47" t="s">
        <v>291</v>
      </c>
      <c r="C14" s="56" t="s">
        <v>295</v>
      </c>
      <c r="D14" s="150">
        <v>6.0000000000000001E-3</v>
      </c>
      <c r="E14" s="83">
        <v>0.09</v>
      </c>
      <c r="F14" s="83">
        <v>7.6999999999999999E-2</v>
      </c>
      <c r="G14" s="83"/>
      <c r="H14" s="83"/>
      <c r="I14" s="151">
        <v>1.9E-2</v>
      </c>
      <c r="J14" s="156"/>
      <c r="K14" s="56" t="s">
        <v>20</v>
      </c>
      <c r="L14" s="153">
        <f t="shared" si="0"/>
        <v>0</v>
      </c>
      <c r="M14" s="154">
        <f t="shared" si="0"/>
        <v>0</v>
      </c>
      <c r="N14" s="154">
        <f t="shared" si="0"/>
        <v>0</v>
      </c>
      <c r="O14" s="154">
        <f t="shared" si="0"/>
        <v>0</v>
      </c>
      <c r="P14" s="154">
        <f t="shared" si="0"/>
        <v>0</v>
      </c>
      <c r="Q14" s="155">
        <f t="shared" si="0"/>
        <v>0</v>
      </c>
    </row>
    <row r="15" spans="1:17" ht="21" x14ac:dyDescent="0.15">
      <c r="A15" s="3" t="s">
        <v>26</v>
      </c>
      <c r="B15" s="47" t="s">
        <v>291</v>
      </c>
      <c r="C15" s="56" t="s">
        <v>298</v>
      </c>
      <c r="D15" s="150">
        <v>2.5000000000000001E-2</v>
      </c>
      <c r="E15" s="83">
        <v>0.28000000000000003</v>
      </c>
      <c r="F15" s="83"/>
      <c r="G15" s="83"/>
      <c r="H15" s="83">
        <v>0.20699999999999999</v>
      </c>
      <c r="I15" s="151">
        <v>9.7000000000000003E-2</v>
      </c>
      <c r="J15" s="156"/>
      <c r="K15" s="56" t="s">
        <v>20</v>
      </c>
      <c r="L15" s="153">
        <f t="shared" ref="L15:L25" si="1">ROUNDDOWN(D15*$J15,3)</f>
        <v>0</v>
      </c>
      <c r="M15" s="154">
        <f t="shared" ref="M15:M25" si="2">ROUNDDOWN(E15*$J15,3)</f>
        <v>0</v>
      </c>
      <c r="N15" s="154">
        <f t="shared" ref="N15:N25" si="3">ROUNDDOWN(F15*$J15,3)</f>
        <v>0</v>
      </c>
      <c r="O15" s="154">
        <f t="shared" ref="O15:O25" si="4">ROUNDDOWN(G15*$J15,3)</f>
        <v>0</v>
      </c>
      <c r="P15" s="154">
        <f t="shared" ref="P15:P25" si="5">ROUNDDOWN(H15*$J15,3)</f>
        <v>0</v>
      </c>
      <c r="Q15" s="155">
        <f t="shared" ref="Q15:Q25" si="6">ROUNDDOWN(I15*$J15,3)</f>
        <v>0</v>
      </c>
    </row>
    <row r="16" spans="1:17" ht="21" x14ac:dyDescent="0.15">
      <c r="A16" s="3" t="s">
        <v>26</v>
      </c>
      <c r="B16" s="47" t="s">
        <v>291</v>
      </c>
      <c r="C16" s="56" t="s">
        <v>296</v>
      </c>
      <c r="D16" s="150">
        <v>2.5000000000000001E-2</v>
      </c>
      <c r="E16" s="83">
        <v>0.28000000000000003</v>
      </c>
      <c r="F16" s="83"/>
      <c r="G16" s="83"/>
      <c r="H16" s="83">
        <v>0.20699999999999999</v>
      </c>
      <c r="I16" s="151">
        <v>9.7000000000000003E-2</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291</v>
      </c>
      <c r="C17" s="56" t="s">
        <v>297</v>
      </c>
      <c r="D17" s="150">
        <v>2.5000000000000001E-2</v>
      </c>
      <c r="E17" s="83">
        <v>0.28000000000000003</v>
      </c>
      <c r="F17" s="83"/>
      <c r="G17" s="83"/>
      <c r="H17" s="83">
        <v>0.20699999999999999</v>
      </c>
      <c r="I17" s="151">
        <v>9.7000000000000003E-2</v>
      </c>
      <c r="J17" s="156"/>
      <c r="K17" s="56" t="s">
        <v>20</v>
      </c>
      <c r="L17" s="153">
        <f t="shared" si="1"/>
        <v>0</v>
      </c>
      <c r="M17" s="154">
        <f t="shared" si="2"/>
        <v>0</v>
      </c>
      <c r="N17" s="154">
        <f t="shared" si="3"/>
        <v>0</v>
      </c>
      <c r="O17" s="154">
        <f t="shared" si="4"/>
        <v>0</v>
      </c>
      <c r="P17" s="154">
        <f t="shared" si="5"/>
        <v>0</v>
      </c>
      <c r="Q17" s="155">
        <f t="shared" si="6"/>
        <v>0</v>
      </c>
    </row>
    <row r="18" spans="1:17" s="53" customFormat="1" ht="21" customHeight="1" x14ac:dyDescent="0.15">
      <c r="A18" s="52"/>
      <c r="B18" s="47" t="s">
        <v>488</v>
      </c>
      <c r="C18" s="56" t="s">
        <v>489</v>
      </c>
      <c r="D18" s="150">
        <v>4.0000000000000001E-3</v>
      </c>
      <c r="E18" s="83">
        <v>7.6999999999999999E-2</v>
      </c>
      <c r="F18" s="83">
        <v>6.8000000000000005E-2</v>
      </c>
      <c r="G18" s="83"/>
      <c r="H18" s="83"/>
      <c r="I18" s="151">
        <v>1.2999999999999999E-2</v>
      </c>
      <c r="J18" s="156"/>
      <c r="K18" s="56" t="s">
        <v>20</v>
      </c>
      <c r="L18" s="153">
        <f t="shared" si="1"/>
        <v>0</v>
      </c>
      <c r="M18" s="154">
        <f t="shared" si="2"/>
        <v>0</v>
      </c>
      <c r="N18" s="154">
        <f t="shared" si="3"/>
        <v>0</v>
      </c>
      <c r="O18" s="154">
        <f t="shared" si="4"/>
        <v>0</v>
      </c>
      <c r="P18" s="154">
        <f t="shared" si="5"/>
        <v>0</v>
      </c>
      <c r="Q18" s="155">
        <f t="shared" si="6"/>
        <v>0</v>
      </c>
    </row>
    <row r="19" spans="1:17" s="53" customFormat="1" ht="21" customHeight="1" x14ac:dyDescent="0.15">
      <c r="A19" s="52"/>
      <c r="B19" s="47" t="s">
        <v>488</v>
      </c>
      <c r="C19" s="56" t="s">
        <v>490</v>
      </c>
      <c r="D19" s="150">
        <v>4.0000000000000001E-3</v>
      </c>
      <c r="E19" s="83">
        <v>7.6999999999999999E-2</v>
      </c>
      <c r="F19" s="83">
        <v>6.8000000000000005E-2</v>
      </c>
      <c r="G19" s="83"/>
      <c r="H19" s="83"/>
      <c r="I19" s="151">
        <v>1.2999999999999999E-2</v>
      </c>
      <c r="J19" s="156"/>
      <c r="K19" s="56" t="s">
        <v>20</v>
      </c>
      <c r="L19" s="153">
        <f t="shared" si="1"/>
        <v>0</v>
      </c>
      <c r="M19" s="154">
        <f t="shared" si="2"/>
        <v>0</v>
      </c>
      <c r="N19" s="154">
        <f t="shared" si="3"/>
        <v>0</v>
      </c>
      <c r="O19" s="154">
        <f t="shared" si="4"/>
        <v>0</v>
      </c>
      <c r="P19" s="154">
        <f t="shared" si="5"/>
        <v>0</v>
      </c>
      <c r="Q19" s="155">
        <f t="shared" si="6"/>
        <v>0</v>
      </c>
    </row>
    <row r="20" spans="1:17" s="53" customFormat="1" ht="21" customHeight="1" x14ac:dyDescent="0.15">
      <c r="A20" s="52"/>
      <c r="B20" s="47" t="s">
        <v>488</v>
      </c>
      <c r="C20" s="56" t="s">
        <v>491</v>
      </c>
      <c r="D20" s="150">
        <v>4.0000000000000001E-3</v>
      </c>
      <c r="E20" s="83">
        <v>7.6999999999999999E-2</v>
      </c>
      <c r="F20" s="83">
        <v>6.8000000000000005E-2</v>
      </c>
      <c r="G20" s="83"/>
      <c r="H20" s="83"/>
      <c r="I20" s="151">
        <v>1.2999999999999999E-2</v>
      </c>
      <c r="J20" s="156"/>
      <c r="K20" s="56" t="s">
        <v>20</v>
      </c>
      <c r="L20" s="153">
        <f t="shared" si="1"/>
        <v>0</v>
      </c>
      <c r="M20" s="154">
        <f t="shared" si="2"/>
        <v>0</v>
      </c>
      <c r="N20" s="154">
        <f t="shared" si="3"/>
        <v>0</v>
      </c>
      <c r="O20" s="154">
        <f t="shared" si="4"/>
        <v>0</v>
      </c>
      <c r="P20" s="154">
        <f t="shared" si="5"/>
        <v>0</v>
      </c>
      <c r="Q20" s="155">
        <f t="shared" si="6"/>
        <v>0</v>
      </c>
    </row>
    <row r="21" spans="1:17" s="53" customFormat="1" ht="21" customHeight="1" x14ac:dyDescent="0.15">
      <c r="A21" s="52"/>
      <c r="B21" s="47" t="s">
        <v>488</v>
      </c>
      <c r="C21" s="56" t="s">
        <v>492</v>
      </c>
      <c r="D21" s="150">
        <v>6.0000000000000001E-3</v>
      </c>
      <c r="E21" s="83">
        <v>0.09</v>
      </c>
      <c r="F21" s="83">
        <v>7.6999999999999999E-2</v>
      </c>
      <c r="G21" s="83"/>
      <c r="H21" s="83"/>
      <c r="I21" s="151">
        <v>1.9E-2</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299</v>
      </c>
      <c r="C22" s="56" t="s">
        <v>290</v>
      </c>
      <c r="D22" s="150"/>
      <c r="E22" s="83">
        <v>0.23499999999999999</v>
      </c>
      <c r="F22" s="83">
        <v>0.22700000000000001</v>
      </c>
      <c r="G22" s="83"/>
      <c r="H22" s="83"/>
      <c r="I22" s="151">
        <v>7.0000000000000001E-3</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16</v>
      </c>
      <c r="B23" s="47" t="s">
        <v>472</v>
      </c>
      <c r="C23" s="56" t="s">
        <v>470</v>
      </c>
      <c r="D23" s="150">
        <v>0.04</v>
      </c>
      <c r="E23" s="83"/>
      <c r="F23" s="83">
        <v>3.5999999999999997E-2</v>
      </c>
      <c r="G23" s="83"/>
      <c r="H23" s="83"/>
      <c r="I23" s="151">
        <v>3.0000000000000001E-3</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16</v>
      </c>
      <c r="B24" s="47" t="s">
        <v>473</v>
      </c>
      <c r="C24" s="56" t="s">
        <v>471</v>
      </c>
      <c r="D24" s="150">
        <v>0.04</v>
      </c>
      <c r="E24" s="83"/>
      <c r="F24" s="83">
        <v>3.5999999999999997E-2</v>
      </c>
      <c r="G24" s="83"/>
      <c r="H24" s="83"/>
      <c r="I24" s="151">
        <v>3.0000000000000001E-3</v>
      </c>
      <c r="J24" s="156"/>
      <c r="K24" s="56" t="s">
        <v>20</v>
      </c>
      <c r="L24" s="153">
        <f t="shared" si="1"/>
        <v>0</v>
      </c>
      <c r="M24" s="154">
        <f t="shared" si="2"/>
        <v>0</v>
      </c>
      <c r="N24" s="154">
        <f t="shared" si="3"/>
        <v>0</v>
      </c>
      <c r="O24" s="154">
        <f t="shared" si="4"/>
        <v>0</v>
      </c>
      <c r="P24" s="154">
        <f t="shared" si="5"/>
        <v>0</v>
      </c>
      <c r="Q24" s="155">
        <f t="shared" si="6"/>
        <v>0</v>
      </c>
    </row>
    <row r="25" spans="1:17" ht="21.75" thickBot="1" x14ac:dyDescent="0.2">
      <c r="A25" s="3" t="s">
        <v>26</v>
      </c>
      <c r="B25" s="156"/>
      <c r="C25" s="157"/>
      <c r="D25" s="158"/>
      <c r="E25" s="159"/>
      <c r="F25" s="159"/>
      <c r="G25" s="159"/>
      <c r="H25" s="159"/>
      <c r="I25" s="160"/>
      <c r="J25" s="156"/>
      <c r="K25" s="157"/>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row r="28" spans="1:17" x14ac:dyDescent="0.15">
      <c r="B28" s="45"/>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autoPageBreaks="0" fitToPage="1"/>
  </sheetPr>
  <dimension ref="A1:Q34"/>
  <sheetViews>
    <sheetView showGridLines="0" showZeros="0" view="pageBreakPreview" topLeftCell="B1" zoomScale="85" zoomScaleNormal="100" zoomScaleSheetLayoutView="85" workbookViewId="0">
      <selection activeCell="G24" sqref="G24"/>
    </sheetView>
  </sheetViews>
  <sheetFormatPr defaultRowHeight="10.5" x14ac:dyDescent="0.15"/>
  <cols>
    <col min="1" max="1" width="10.81640625" style="2" hidden="1" customWidth="1"/>
    <col min="2" max="2" width="20.36328125" style="2" customWidth="1"/>
    <col min="3" max="3" width="7" style="2" bestFit="1" customWidth="1"/>
    <col min="4" max="4" width="8" style="2" bestFit="1" customWidth="1"/>
    <col min="5" max="8" width="6.1796875" style="2" bestFit="1" customWidth="1"/>
    <col min="9" max="10" width="8" style="2" bestFit="1" customWidth="1"/>
    <col min="11" max="16" width="6.6328125" style="2" customWidth="1"/>
    <col min="17" max="17" width="8" style="2" bestFit="1" customWidth="1"/>
    <col min="18" max="16384" width="8.7265625" style="2"/>
  </cols>
  <sheetData>
    <row r="1" spans="1:17" s="71" customFormat="1" ht="12" customHeight="1" x14ac:dyDescent="0.15">
      <c r="B1" s="72" t="s">
        <v>58</v>
      </c>
      <c r="C1" s="74"/>
      <c r="D1" s="74"/>
      <c r="E1" s="74"/>
      <c r="F1" s="74"/>
      <c r="G1" s="74"/>
      <c r="H1" s="74"/>
      <c r="I1" s="74"/>
      <c r="J1" s="74"/>
      <c r="K1" s="74"/>
      <c r="L1" s="74"/>
      <c r="M1" s="74"/>
      <c r="N1" s="74"/>
      <c r="O1" s="74"/>
      <c r="P1" s="74"/>
      <c r="Q1" s="74"/>
    </row>
    <row r="2" spans="1:17" s="76" customFormat="1" ht="12" customHeight="1" x14ac:dyDescent="0.15">
      <c r="B2" s="14" t="s">
        <v>544</v>
      </c>
      <c r="C2" s="1"/>
      <c r="D2" s="14"/>
      <c r="E2" s="14"/>
      <c r="F2" s="14"/>
      <c r="G2" s="14"/>
      <c r="H2" s="14"/>
      <c r="I2" s="14"/>
      <c r="J2" s="14"/>
      <c r="K2" s="66"/>
      <c r="L2" s="66"/>
      <c r="M2" s="66"/>
      <c r="N2" s="67"/>
      <c r="O2" s="67"/>
      <c r="P2" s="67"/>
      <c r="Q2" s="77"/>
    </row>
    <row r="3" spans="1:17" s="76" customFormat="1" ht="12" customHeight="1" x14ac:dyDescent="0.15">
      <c r="B3" s="14" t="s">
        <v>545</v>
      </c>
      <c r="C3" s="1"/>
      <c r="D3" s="14"/>
      <c r="E3" s="14"/>
      <c r="F3" s="14"/>
      <c r="G3" s="14"/>
      <c r="H3" s="14"/>
      <c r="I3" s="14"/>
      <c r="J3" s="14"/>
      <c r="K3" s="66"/>
      <c r="L3" s="66"/>
      <c r="M3" s="66"/>
      <c r="N3" s="67"/>
      <c r="O3" s="67"/>
      <c r="P3" s="67"/>
      <c r="Q3" s="77"/>
    </row>
    <row r="4" spans="1:17" s="76" customFormat="1" ht="12" customHeight="1" x14ac:dyDescent="0.15">
      <c r="B4" s="14" t="s">
        <v>546</v>
      </c>
      <c r="C4" s="1"/>
      <c r="D4" s="14"/>
      <c r="E4" s="14"/>
      <c r="F4" s="14"/>
      <c r="G4" s="14"/>
      <c r="H4" s="14"/>
      <c r="I4" s="14"/>
      <c r="J4" s="14"/>
      <c r="K4" s="67"/>
      <c r="L4" s="67"/>
      <c r="M4" s="67"/>
      <c r="N4" s="67"/>
      <c r="O4" s="67"/>
      <c r="P4" s="67"/>
      <c r="Q4" s="77"/>
    </row>
    <row r="5" spans="1:17" s="69" customFormat="1" ht="12" customHeight="1" x14ac:dyDescent="0.15">
      <c r="B5" s="66" t="s">
        <v>547</v>
      </c>
      <c r="C5" s="87"/>
      <c r="D5" s="66"/>
      <c r="E5" s="66"/>
      <c r="F5" s="66"/>
      <c r="G5" s="66"/>
      <c r="H5" s="66"/>
      <c r="I5" s="66"/>
      <c r="J5" s="66"/>
      <c r="K5" s="70"/>
      <c r="L5" s="70"/>
      <c r="M5" s="70"/>
      <c r="N5" s="70"/>
      <c r="O5" s="70"/>
      <c r="P5" s="70"/>
      <c r="Q5" s="70"/>
    </row>
    <row r="6" spans="1:17" ht="12" customHeight="1" x14ac:dyDescent="0.15">
      <c r="A6" s="3"/>
      <c r="B6" s="321" t="s">
        <v>321</v>
      </c>
      <c r="C6" s="334" t="s">
        <v>84</v>
      </c>
      <c r="D6" s="324" t="s">
        <v>322</v>
      </c>
      <c r="E6" s="325"/>
      <c r="F6" s="325"/>
      <c r="G6" s="325"/>
      <c r="H6" s="326"/>
      <c r="I6" s="337" t="s">
        <v>86</v>
      </c>
      <c r="J6" s="337" t="s">
        <v>87</v>
      </c>
      <c r="K6" s="324" t="s">
        <v>323</v>
      </c>
      <c r="L6" s="325"/>
      <c r="M6" s="325"/>
      <c r="N6" s="325"/>
      <c r="O6" s="325"/>
      <c r="P6" s="326"/>
      <c r="Q6" s="331" t="s">
        <v>7</v>
      </c>
    </row>
    <row r="7" spans="1:17" ht="12" customHeight="1" x14ac:dyDescent="0.15">
      <c r="A7" s="3"/>
      <c r="B7" s="322"/>
      <c r="C7" s="335"/>
      <c r="D7" s="327" t="s">
        <v>324</v>
      </c>
      <c r="E7" s="329" t="s">
        <v>548</v>
      </c>
      <c r="F7" s="329"/>
      <c r="G7" s="329"/>
      <c r="H7" s="330"/>
      <c r="I7" s="338"/>
      <c r="J7" s="338"/>
      <c r="K7" s="340" t="s">
        <v>553</v>
      </c>
      <c r="L7" s="342" t="s">
        <v>548</v>
      </c>
      <c r="M7" s="342"/>
      <c r="N7" s="342"/>
      <c r="O7" s="342"/>
      <c r="P7" s="343"/>
      <c r="Q7" s="332"/>
    </row>
    <row r="8" spans="1:17" ht="35.25" customHeight="1" thickBot="1" x14ac:dyDescent="0.2">
      <c r="A8" s="3" t="s">
        <v>325</v>
      </c>
      <c r="B8" s="323"/>
      <c r="C8" s="336"/>
      <c r="D8" s="328"/>
      <c r="E8" s="22" t="s">
        <v>549</v>
      </c>
      <c r="F8" s="20" t="s">
        <v>550</v>
      </c>
      <c r="G8" s="20" t="s">
        <v>551</v>
      </c>
      <c r="H8" s="21" t="s">
        <v>552</v>
      </c>
      <c r="I8" s="339"/>
      <c r="J8" s="339"/>
      <c r="K8" s="341"/>
      <c r="L8" s="20" t="s">
        <v>554</v>
      </c>
      <c r="M8" s="20" t="s">
        <v>555</v>
      </c>
      <c r="N8" s="20" t="s">
        <v>556</v>
      </c>
      <c r="O8" s="20" t="s">
        <v>557</v>
      </c>
      <c r="P8" s="21" t="s">
        <v>551</v>
      </c>
      <c r="Q8" s="333"/>
    </row>
    <row r="9" spans="1:17" ht="20.25" customHeight="1" thickTop="1" x14ac:dyDescent="0.15">
      <c r="A9" s="3" t="s">
        <v>26</v>
      </c>
      <c r="B9" s="36" t="s">
        <v>524</v>
      </c>
      <c r="C9" s="114">
        <f>基盤!L26</f>
        <v>0</v>
      </c>
      <c r="D9" s="115">
        <f>基盤!M26</f>
        <v>0</v>
      </c>
      <c r="E9" s="116"/>
      <c r="F9" s="117"/>
      <c r="G9" s="117"/>
      <c r="H9" s="118"/>
      <c r="I9" s="268">
        <f>基盤!N26</f>
        <v>0</v>
      </c>
      <c r="J9" s="268">
        <f>基盤!O26</f>
        <v>0</v>
      </c>
      <c r="K9" s="269">
        <f>基盤!P26</f>
        <v>0</v>
      </c>
      <c r="L9" s="270"/>
      <c r="M9" s="270"/>
      <c r="N9" s="270"/>
      <c r="O9" s="270"/>
      <c r="P9" s="271"/>
      <c r="Q9" s="272">
        <f>基盤!Q26</f>
        <v>0</v>
      </c>
    </row>
    <row r="10" spans="1:17" ht="20.25" customHeight="1" x14ac:dyDescent="0.15">
      <c r="A10" s="3" t="s">
        <v>26</v>
      </c>
      <c r="B10" s="26" t="s">
        <v>307</v>
      </c>
      <c r="C10" s="119" t="s">
        <v>439</v>
      </c>
      <c r="D10" s="120" t="s">
        <v>438</v>
      </c>
      <c r="E10" s="121"/>
      <c r="F10" s="122"/>
      <c r="G10" s="122"/>
      <c r="H10" s="123"/>
      <c r="I10" s="273" t="s">
        <v>438</v>
      </c>
      <c r="J10" s="273" t="s">
        <v>438</v>
      </c>
      <c r="K10" s="274" t="s">
        <v>438</v>
      </c>
      <c r="L10" s="159"/>
      <c r="M10" s="159"/>
      <c r="N10" s="159"/>
      <c r="O10" s="159"/>
      <c r="P10" s="160"/>
      <c r="Q10" s="275">
        <f>公園植栽!J27</f>
        <v>0</v>
      </c>
    </row>
    <row r="11" spans="1:17" ht="20.25" customHeight="1" x14ac:dyDescent="0.15">
      <c r="A11" s="3" t="s">
        <v>26</v>
      </c>
      <c r="B11" s="26" t="s">
        <v>308</v>
      </c>
      <c r="C11" s="119" t="s">
        <v>438</v>
      </c>
      <c r="D11" s="120" t="s">
        <v>438</v>
      </c>
      <c r="E11" s="121"/>
      <c r="F11" s="122"/>
      <c r="G11" s="122"/>
      <c r="H11" s="123"/>
      <c r="I11" s="273" t="s">
        <v>438</v>
      </c>
      <c r="J11" s="273" t="s">
        <v>438</v>
      </c>
      <c r="K11" s="274" t="s">
        <v>438</v>
      </c>
      <c r="L11" s="159"/>
      <c r="M11" s="159"/>
      <c r="N11" s="159"/>
      <c r="O11" s="159"/>
      <c r="P11" s="160"/>
      <c r="Q11" s="275">
        <f>道路植栽!J26</f>
        <v>0</v>
      </c>
    </row>
    <row r="12" spans="1:17" ht="20.25" customHeight="1" x14ac:dyDescent="0.15">
      <c r="A12" s="3" t="s">
        <v>26</v>
      </c>
      <c r="B12" s="26" t="s">
        <v>309</v>
      </c>
      <c r="C12" s="124">
        <f>給水設備!L26</f>
        <v>0</v>
      </c>
      <c r="D12" s="125">
        <f>給水設備!M26</f>
        <v>0</v>
      </c>
      <c r="E12" s="126"/>
      <c r="F12" s="127"/>
      <c r="G12" s="127"/>
      <c r="H12" s="128"/>
      <c r="I12" s="276">
        <f>給水設備!N26</f>
        <v>0</v>
      </c>
      <c r="J12" s="276">
        <f>給水設備!O26</f>
        <v>0</v>
      </c>
      <c r="K12" s="277">
        <f>給水設備!P26</f>
        <v>0</v>
      </c>
      <c r="L12" s="278"/>
      <c r="M12" s="278"/>
      <c r="N12" s="278"/>
      <c r="O12" s="278"/>
      <c r="P12" s="279"/>
      <c r="Q12" s="280">
        <f>給水設備!Q26</f>
        <v>0</v>
      </c>
    </row>
    <row r="13" spans="1:17" ht="20.25" customHeight="1" x14ac:dyDescent="0.15">
      <c r="A13" s="3" t="s">
        <v>26</v>
      </c>
      <c r="B13" s="26" t="s">
        <v>434</v>
      </c>
      <c r="C13" s="124">
        <f>'排水設備 (側溝・雨水浸透側溝・横断溝)'!L26</f>
        <v>0</v>
      </c>
      <c r="D13" s="125">
        <f>'排水設備 (側溝・雨水浸透側溝・横断溝)'!M26</f>
        <v>0</v>
      </c>
      <c r="E13" s="126"/>
      <c r="F13" s="127"/>
      <c r="G13" s="127"/>
      <c r="H13" s="128"/>
      <c r="I13" s="276">
        <f>'排水設備 (側溝・雨水浸透側溝・横断溝)'!N26</f>
        <v>0</v>
      </c>
      <c r="J13" s="276">
        <f>'排水設備 (側溝・雨水浸透側溝・横断溝)'!O26</f>
        <v>0</v>
      </c>
      <c r="K13" s="277">
        <f>'排水設備 (側溝・雨水浸透側溝・横断溝)'!P26</f>
        <v>0</v>
      </c>
      <c r="L13" s="278"/>
      <c r="M13" s="278"/>
      <c r="N13" s="278"/>
      <c r="O13" s="278"/>
      <c r="P13" s="279"/>
      <c r="Q13" s="280">
        <f>'排水設備 (側溝・雨水浸透側溝・横断溝)'!Q26</f>
        <v>0</v>
      </c>
    </row>
    <row r="14" spans="1:17" ht="20.25" customHeight="1" x14ac:dyDescent="0.15">
      <c r="A14" s="3" t="s">
        <v>26</v>
      </c>
      <c r="B14" s="26" t="s">
        <v>435</v>
      </c>
      <c r="C14" s="124">
        <f>'排水設備 (Ｌ型雨水桝・L型雨水浸透桝)'!L26</f>
        <v>0</v>
      </c>
      <c r="D14" s="125">
        <f>'排水設備 (Ｌ型雨水桝・L型雨水浸透桝)'!M26</f>
        <v>0</v>
      </c>
      <c r="E14" s="126"/>
      <c r="F14" s="127"/>
      <c r="G14" s="127"/>
      <c r="H14" s="128"/>
      <c r="I14" s="276">
        <f>'排水設備 (Ｌ型雨水桝・L型雨水浸透桝)'!N26</f>
        <v>0</v>
      </c>
      <c r="J14" s="276">
        <f>'排水設備 (Ｌ型雨水桝・L型雨水浸透桝)'!O26</f>
        <v>0</v>
      </c>
      <c r="K14" s="277">
        <f>'排水設備 (Ｌ型雨水桝・L型雨水浸透桝)'!P26</f>
        <v>0</v>
      </c>
      <c r="L14" s="278"/>
      <c r="M14" s="278"/>
      <c r="N14" s="278"/>
      <c r="O14" s="278"/>
      <c r="P14" s="279"/>
      <c r="Q14" s="280">
        <f>'排水設備 (Ｌ型雨水桝・L型雨水浸透桝)'!Q26</f>
        <v>0</v>
      </c>
    </row>
    <row r="15" spans="1:17" ht="20.25" customHeight="1" x14ac:dyDescent="0.15">
      <c r="A15" s="3" t="s">
        <v>26</v>
      </c>
      <c r="B15" s="26" t="s">
        <v>365</v>
      </c>
      <c r="C15" s="124">
        <f>'排水設備 (グレーチング蓋雨水桝)'!L26</f>
        <v>0</v>
      </c>
      <c r="D15" s="125">
        <f>'排水設備 (グレーチング蓋雨水桝)'!M26</f>
        <v>0</v>
      </c>
      <c r="E15" s="126"/>
      <c r="F15" s="127"/>
      <c r="G15" s="127"/>
      <c r="H15" s="128"/>
      <c r="I15" s="276">
        <f>'排水設備 (グレーチング蓋雨水桝)'!N26</f>
        <v>0</v>
      </c>
      <c r="J15" s="276">
        <f>'排水設備 (グレーチング蓋雨水桝)'!O26</f>
        <v>0</v>
      </c>
      <c r="K15" s="277">
        <f>'排水設備 (グレーチング蓋雨水桝)'!P26</f>
        <v>0</v>
      </c>
      <c r="L15" s="278"/>
      <c r="M15" s="278"/>
      <c r="N15" s="278"/>
      <c r="O15" s="278"/>
      <c r="P15" s="279"/>
      <c r="Q15" s="280">
        <f>'排水設備 (グレーチング蓋雨水桝)'!Q26</f>
        <v>0</v>
      </c>
    </row>
    <row r="16" spans="1:17" ht="20.25" customHeight="1" x14ac:dyDescent="0.15">
      <c r="A16" s="3" t="s">
        <v>26</v>
      </c>
      <c r="B16" s="26" t="s">
        <v>436</v>
      </c>
      <c r="C16" s="124">
        <f>'排水設備 (グレーチング蓋雨水浸透桝)'!L26</f>
        <v>0</v>
      </c>
      <c r="D16" s="125">
        <f>'排水設備 (グレーチング蓋雨水浸透桝)'!M26</f>
        <v>0</v>
      </c>
      <c r="E16" s="126"/>
      <c r="F16" s="127"/>
      <c r="G16" s="127"/>
      <c r="H16" s="128"/>
      <c r="I16" s="276">
        <f>'排水設備 (グレーチング蓋雨水浸透桝)'!N26</f>
        <v>0</v>
      </c>
      <c r="J16" s="276">
        <f>'排水設備 (グレーチング蓋雨水浸透桝)'!O26</f>
        <v>0</v>
      </c>
      <c r="K16" s="277">
        <f>'排水設備 (グレーチング蓋雨水浸透桝)'!P26</f>
        <v>0</v>
      </c>
      <c r="L16" s="278"/>
      <c r="M16" s="278"/>
      <c r="N16" s="278"/>
      <c r="O16" s="278"/>
      <c r="P16" s="279"/>
      <c r="Q16" s="280">
        <f>'排水設備 (グレーチング蓋雨水浸透桝)'!Q26</f>
        <v>0</v>
      </c>
    </row>
    <row r="17" spans="1:17" ht="20.25" customHeight="1" x14ac:dyDescent="0.15">
      <c r="A17" s="3" t="s">
        <v>26</v>
      </c>
      <c r="B17" s="26" t="s">
        <v>521</v>
      </c>
      <c r="C17" s="124">
        <f>'排水設備 (Ｕ型雨水桝(桝部)・横断溝雨水桝)'!L26</f>
        <v>0</v>
      </c>
      <c r="D17" s="125">
        <f>'排水設備 (Ｕ型雨水桝(桝部)・横断溝雨水桝)'!M26</f>
        <v>0</v>
      </c>
      <c r="E17" s="126"/>
      <c r="F17" s="127"/>
      <c r="G17" s="127"/>
      <c r="H17" s="128"/>
      <c r="I17" s="276">
        <f>'排水設備 (Ｕ型雨水桝(桝部)・横断溝雨水桝)'!N26</f>
        <v>0</v>
      </c>
      <c r="J17" s="276">
        <f>'排水設備 (Ｕ型雨水桝(桝部)・横断溝雨水桝)'!O26</f>
        <v>0</v>
      </c>
      <c r="K17" s="277">
        <f>'排水設備 (Ｕ型雨水桝(桝部)・横断溝雨水桝)'!P26</f>
        <v>0</v>
      </c>
      <c r="L17" s="278"/>
      <c r="M17" s="278"/>
      <c r="N17" s="278"/>
      <c r="O17" s="278"/>
      <c r="P17" s="279"/>
      <c r="Q17" s="280">
        <f>'排水設備 (Ｕ型雨水桝(桝部)・横断溝雨水桝)'!Q26</f>
        <v>0</v>
      </c>
    </row>
    <row r="18" spans="1:17" ht="20.25" customHeight="1" x14ac:dyDescent="0.15">
      <c r="A18" s="3"/>
      <c r="B18" s="26" t="s">
        <v>520</v>
      </c>
      <c r="C18" s="124">
        <f>'排水設備 (Ｕ型雨水桝(側溝部))'!L26</f>
        <v>0</v>
      </c>
      <c r="D18" s="125">
        <f>'排水設備 (Ｕ型雨水桝(側溝部))'!M26</f>
        <v>0</v>
      </c>
      <c r="E18" s="126"/>
      <c r="F18" s="127"/>
      <c r="G18" s="127"/>
      <c r="H18" s="128"/>
      <c r="I18" s="277">
        <f>'排水設備 (Ｕ型雨水桝(側溝部))'!N26</f>
        <v>0</v>
      </c>
      <c r="J18" s="277">
        <f>'排水設備 (Ｕ型雨水桝(側溝部))'!O26</f>
        <v>0</v>
      </c>
      <c r="K18" s="277">
        <f>'排水設備 (Ｕ型雨水桝(側溝部))'!P26</f>
        <v>0</v>
      </c>
      <c r="L18" s="278"/>
      <c r="M18" s="278"/>
      <c r="N18" s="278"/>
      <c r="O18" s="278"/>
      <c r="P18" s="279"/>
      <c r="Q18" s="280">
        <f>'排水設備 (Ｕ型雨水桝(側溝部))'!Q26</f>
        <v>0</v>
      </c>
    </row>
    <row r="19" spans="1:17" ht="20.25" customHeight="1" x14ac:dyDescent="0.15">
      <c r="A19" s="3" t="s">
        <v>26</v>
      </c>
      <c r="B19" s="26" t="s">
        <v>522</v>
      </c>
      <c r="C19" s="124">
        <f>'排水設備 (Ｕ型雨水浸透桝(桝部)) '!L26</f>
        <v>0</v>
      </c>
      <c r="D19" s="125">
        <f>'排水設備 (Ｕ型雨水浸透桝(桝部)) '!M26</f>
        <v>0</v>
      </c>
      <c r="E19" s="126"/>
      <c r="F19" s="127"/>
      <c r="G19" s="127"/>
      <c r="H19" s="128"/>
      <c r="I19" s="276">
        <f>'排水設備 (Ｕ型雨水浸透桝(桝部)) '!N26</f>
        <v>0</v>
      </c>
      <c r="J19" s="276">
        <f>'排水設備 (Ｕ型雨水浸透桝(桝部)) '!O26</f>
        <v>0</v>
      </c>
      <c r="K19" s="277">
        <f>'排水設備 (Ｕ型雨水浸透桝(桝部)) '!P26</f>
        <v>0</v>
      </c>
      <c r="L19" s="278"/>
      <c r="M19" s="278"/>
      <c r="N19" s="278"/>
      <c r="O19" s="278"/>
      <c r="P19" s="279"/>
      <c r="Q19" s="280">
        <f>'排水設備 (Ｕ型雨水浸透桝(桝部)) '!Q26</f>
        <v>0</v>
      </c>
    </row>
    <row r="20" spans="1:17" ht="20.25" customHeight="1" x14ac:dyDescent="0.15">
      <c r="A20" s="3"/>
      <c r="B20" s="26" t="s">
        <v>523</v>
      </c>
      <c r="C20" s="124">
        <f>'排水設備 (Ｕ型雨水浸透桝(側溝部)) '!L26</f>
        <v>0</v>
      </c>
      <c r="D20" s="125">
        <f>'排水設備 (Ｕ型雨水浸透桝(側溝部)) '!M26</f>
        <v>0</v>
      </c>
      <c r="E20" s="126"/>
      <c r="F20" s="127"/>
      <c r="G20" s="127"/>
      <c r="H20" s="128"/>
      <c r="I20" s="277">
        <f>'排水設備 (Ｕ型雨水浸透桝(側溝部)) '!N26</f>
        <v>0</v>
      </c>
      <c r="J20" s="277">
        <f>'排水設備 (Ｕ型雨水浸透桝(側溝部)) '!O26</f>
        <v>0</v>
      </c>
      <c r="K20" s="277">
        <f>'排水設備 (Ｕ型雨水浸透桝(側溝部)) '!P26</f>
        <v>0</v>
      </c>
      <c r="L20" s="278"/>
      <c r="M20" s="278"/>
      <c r="N20" s="278"/>
      <c r="O20" s="278"/>
      <c r="P20" s="279"/>
      <c r="Q20" s="280">
        <f>'排水設備 (Ｕ型雨水浸透桝(側溝部)) '!Q26</f>
        <v>0</v>
      </c>
    </row>
    <row r="21" spans="1:17" ht="20.25" customHeight="1" x14ac:dyDescent="0.15">
      <c r="A21" s="3" t="s">
        <v>26</v>
      </c>
      <c r="B21" s="26" t="s">
        <v>532</v>
      </c>
      <c r="C21" s="124">
        <f>'排水設備 (雨水桝(１～３種)・雨水浸透桝(１種))'!L26</f>
        <v>0</v>
      </c>
      <c r="D21" s="125">
        <f>'排水設備 (雨水桝(１～３種)・雨水浸透桝(１種))'!M26</f>
        <v>0</v>
      </c>
      <c r="E21" s="126"/>
      <c r="F21" s="127"/>
      <c r="G21" s="127"/>
      <c r="H21" s="128"/>
      <c r="I21" s="276">
        <f>'排水設備 (雨水桝(１～３種)・雨水浸透桝(１種))'!N26</f>
        <v>0</v>
      </c>
      <c r="J21" s="276">
        <f>'排水設備 (雨水桝(１～３種)・雨水浸透桝(１種))'!O26</f>
        <v>0</v>
      </c>
      <c r="K21" s="277">
        <f>'排水設備 (雨水桝(１～３種)・雨水浸透桝(１種))'!P26</f>
        <v>0</v>
      </c>
      <c r="L21" s="278"/>
      <c r="M21" s="278"/>
      <c r="N21" s="278"/>
      <c r="O21" s="278"/>
      <c r="P21" s="279"/>
      <c r="Q21" s="280">
        <f>'排水設備 (雨水桝(１～３種)・雨水浸透桝(１種))'!Q26</f>
        <v>0</v>
      </c>
    </row>
    <row r="22" spans="1:17" ht="20.25" customHeight="1" x14ac:dyDescent="0.15">
      <c r="A22" s="3" t="s">
        <v>26</v>
      </c>
      <c r="B22" s="26" t="s">
        <v>437</v>
      </c>
      <c r="C22" s="124">
        <f>'排水設備 (汚水桝(１～３種))'!L26</f>
        <v>0</v>
      </c>
      <c r="D22" s="125">
        <f>'排水設備 (汚水桝(１～３種))'!M26</f>
        <v>0</v>
      </c>
      <c r="E22" s="126"/>
      <c r="F22" s="127"/>
      <c r="G22" s="127"/>
      <c r="H22" s="128"/>
      <c r="I22" s="276">
        <f>'排水設備 (汚水桝(１～３種))'!N26</f>
        <v>0</v>
      </c>
      <c r="J22" s="276">
        <f>'排水設備 (汚水桝(１～３種))'!O26</f>
        <v>0</v>
      </c>
      <c r="K22" s="277">
        <f>'排水設備 (汚水桝(１～３種))'!P26</f>
        <v>0</v>
      </c>
      <c r="L22" s="278"/>
      <c r="M22" s="278"/>
      <c r="N22" s="278"/>
      <c r="O22" s="278"/>
      <c r="P22" s="279"/>
      <c r="Q22" s="280">
        <f>'排水設備 (汚水桝(１～３種))'!Q26</f>
        <v>0</v>
      </c>
    </row>
    <row r="23" spans="1:17" ht="20.25" customHeight="1" x14ac:dyDescent="0.15">
      <c r="A23" s="3" t="s">
        <v>26</v>
      </c>
      <c r="B23" s="26" t="s">
        <v>310</v>
      </c>
      <c r="C23" s="124">
        <f>'排水設備 (組立てマンホール（１種）)'!$O$16</f>
        <v>0</v>
      </c>
      <c r="D23" s="125">
        <f>'排水設備 (組立てマンホール（１種）)'!$P$16</f>
        <v>0</v>
      </c>
      <c r="E23" s="126"/>
      <c r="F23" s="127"/>
      <c r="G23" s="127"/>
      <c r="H23" s="128"/>
      <c r="I23" s="281"/>
      <c r="J23" s="281"/>
      <c r="K23" s="277">
        <f>'排水設備 (組立てマンホール（１種）)'!$Q$16</f>
        <v>0</v>
      </c>
      <c r="L23" s="278"/>
      <c r="M23" s="278"/>
      <c r="N23" s="278"/>
      <c r="O23" s="278"/>
      <c r="P23" s="279"/>
      <c r="Q23" s="280">
        <f>'排水設備 (組立てマンホール（１種）)'!$R$16</f>
        <v>0</v>
      </c>
    </row>
    <row r="24" spans="1:17" ht="20.25" customHeight="1" x14ac:dyDescent="0.15">
      <c r="A24" s="3" t="s">
        <v>26</v>
      </c>
      <c r="B24" s="26" t="s">
        <v>311</v>
      </c>
      <c r="C24" s="124">
        <f>'排水設備 (組立てマンホール（２種）)'!$O$16</f>
        <v>0</v>
      </c>
      <c r="D24" s="125">
        <f>'排水設備 (組立てマンホール（２種）)'!$P$16</f>
        <v>0</v>
      </c>
      <c r="E24" s="126"/>
      <c r="F24" s="127"/>
      <c r="G24" s="127"/>
      <c r="H24" s="128"/>
      <c r="I24" s="281"/>
      <c r="J24" s="281"/>
      <c r="K24" s="277">
        <f>'排水設備 (組立てマンホール（２種）)'!$Q$16</f>
        <v>0</v>
      </c>
      <c r="L24" s="278"/>
      <c r="M24" s="278"/>
      <c r="N24" s="278"/>
      <c r="O24" s="278"/>
      <c r="P24" s="279"/>
      <c r="Q24" s="280">
        <f>'排水設備 (組立てマンホール（２種）)'!$R$16</f>
        <v>0</v>
      </c>
    </row>
    <row r="25" spans="1:17" ht="20.25" customHeight="1" x14ac:dyDescent="0.15">
      <c r="A25" s="3" t="s">
        <v>26</v>
      </c>
      <c r="B25" s="26" t="s">
        <v>312</v>
      </c>
      <c r="C25" s="124">
        <f>'排水設備 (ドロップ管・副管)'!L26</f>
        <v>0</v>
      </c>
      <c r="D25" s="125">
        <f>'排水設備 (ドロップ管・副管)'!M26</f>
        <v>0</v>
      </c>
      <c r="E25" s="126"/>
      <c r="F25" s="127"/>
      <c r="G25" s="127"/>
      <c r="H25" s="128"/>
      <c r="I25" s="276">
        <f>'排水設備 (ドロップ管・副管)'!N26</f>
        <v>0</v>
      </c>
      <c r="J25" s="276">
        <f>'排水設備 (ドロップ管・副管)'!O26</f>
        <v>0</v>
      </c>
      <c r="K25" s="277">
        <f>'排水設備 (ドロップ管・副管)'!P26</f>
        <v>0</v>
      </c>
      <c r="L25" s="278"/>
      <c r="M25" s="278"/>
      <c r="N25" s="278"/>
      <c r="O25" s="278"/>
      <c r="P25" s="279"/>
      <c r="Q25" s="280">
        <f>'排水設備 (ドロップ管・副管)'!Q26</f>
        <v>0</v>
      </c>
    </row>
    <row r="26" spans="1:17" ht="20.25" customHeight="1" x14ac:dyDescent="0.15">
      <c r="A26" s="3" t="s">
        <v>26</v>
      </c>
      <c r="B26" s="26" t="s">
        <v>313</v>
      </c>
      <c r="C26" s="124">
        <f>'排水設備 (硬質塩化ビニル管)'!L26</f>
        <v>0</v>
      </c>
      <c r="D26" s="125">
        <f>'排水設備 (硬質塩化ビニル管)'!M26</f>
        <v>0</v>
      </c>
      <c r="E26" s="126"/>
      <c r="F26" s="127"/>
      <c r="G26" s="127"/>
      <c r="H26" s="128"/>
      <c r="I26" s="276">
        <f>'排水設備 (硬質塩化ビニル管)'!N26</f>
        <v>0</v>
      </c>
      <c r="J26" s="276">
        <f>'排水設備 (硬質塩化ビニル管)'!O26</f>
        <v>0</v>
      </c>
      <c r="K26" s="277">
        <f>'排水設備 (硬質塩化ビニル管)'!P26</f>
        <v>0</v>
      </c>
      <c r="L26" s="278"/>
      <c r="M26" s="278"/>
      <c r="N26" s="278"/>
      <c r="O26" s="278"/>
      <c r="P26" s="279"/>
      <c r="Q26" s="280">
        <f>'排水設備 (硬質塩化ビニル管)'!Q26</f>
        <v>0</v>
      </c>
    </row>
    <row r="27" spans="1:17" ht="20.25" customHeight="1" x14ac:dyDescent="0.15">
      <c r="A27" s="3" t="s">
        <v>26</v>
      </c>
      <c r="B27" s="26" t="s">
        <v>326</v>
      </c>
      <c r="C27" s="124">
        <f>電気設備!L29</f>
        <v>0</v>
      </c>
      <c r="D27" s="125">
        <f>電気設備!M29</f>
        <v>0</v>
      </c>
      <c r="E27" s="126"/>
      <c r="F27" s="127"/>
      <c r="G27" s="127"/>
      <c r="H27" s="128"/>
      <c r="I27" s="276">
        <f>電気設備!N29</f>
        <v>0</v>
      </c>
      <c r="J27" s="276">
        <f>電気設備!O29</f>
        <v>0</v>
      </c>
      <c r="K27" s="277">
        <f>電気設備!P29</f>
        <v>0</v>
      </c>
      <c r="L27" s="278"/>
      <c r="M27" s="278"/>
      <c r="N27" s="278"/>
      <c r="O27" s="278"/>
      <c r="P27" s="279"/>
      <c r="Q27" s="280">
        <f>電気設備!Q29</f>
        <v>0</v>
      </c>
    </row>
    <row r="28" spans="1:17" ht="20.25" customHeight="1" x14ac:dyDescent="0.15">
      <c r="A28" s="3" t="s">
        <v>26</v>
      </c>
      <c r="B28" s="26" t="s">
        <v>314</v>
      </c>
      <c r="C28" s="124">
        <f>園路広場!L27</f>
        <v>0</v>
      </c>
      <c r="D28" s="125">
        <f>園路広場!M27</f>
        <v>0</v>
      </c>
      <c r="E28" s="126"/>
      <c r="F28" s="127"/>
      <c r="G28" s="127"/>
      <c r="H28" s="128"/>
      <c r="I28" s="276">
        <f>園路広場!N27</f>
        <v>0</v>
      </c>
      <c r="J28" s="276">
        <f>園路広場!O27</f>
        <v>0</v>
      </c>
      <c r="K28" s="277">
        <f>園路広場!P27</f>
        <v>0</v>
      </c>
      <c r="L28" s="278"/>
      <c r="M28" s="278"/>
      <c r="N28" s="278"/>
      <c r="O28" s="278"/>
      <c r="P28" s="279"/>
      <c r="Q28" s="280">
        <f>園路広場!Q27</f>
        <v>0</v>
      </c>
    </row>
    <row r="29" spans="1:17" ht="20.25" customHeight="1" x14ac:dyDescent="0.15">
      <c r="A29" s="3" t="s">
        <v>26</v>
      </c>
      <c r="B29" s="26" t="s">
        <v>315</v>
      </c>
      <c r="C29" s="124">
        <f>遊戯施設!L26</f>
        <v>0</v>
      </c>
      <c r="D29" s="125">
        <f>遊戯施設!M26</f>
        <v>0</v>
      </c>
      <c r="E29" s="126"/>
      <c r="F29" s="127"/>
      <c r="G29" s="127"/>
      <c r="H29" s="128"/>
      <c r="I29" s="276">
        <f>遊戯施設!N26</f>
        <v>0</v>
      </c>
      <c r="J29" s="276">
        <f>遊戯施設!O26</f>
        <v>0</v>
      </c>
      <c r="K29" s="277">
        <f>遊戯施設!P26</f>
        <v>0</v>
      </c>
      <c r="L29" s="278"/>
      <c r="M29" s="278"/>
      <c r="N29" s="278"/>
      <c r="O29" s="278"/>
      <c r="P29" s="279"/>
      <c r="Q29" s="280">
        <f>遊戯施設!Q26</f>
        <v>0</v>
      </c>
    </row>
    <row r="30" spans="1:17" ht="20.25" customHeight="1" x14ac:dyDescent="0.15">
      <c r="A30" s="3" t="s">
        <v>26</v>
      </c>
      <c r="B30" s="26" t="s">
        <v>316</v>
      </c>
      <c r="C30" s="124">
        <f>サービス施設!L26</f>
        <v>0</v>
      </c>
      <c r="D30" s="125">
        <f>サービス施設!M26</f>
        <v>0</v>
      </c>
      <c r="E30" s="126"/>
      <c r="F30" s="127"/>
      <c r="G30" s="127"/>
      <c r="H30" s="128"/>
      <c r="I30" s="276">
        <f>サービス施設!N26</f>
        <v>0</v>
      </c>
      <c r="J30" s="276">
        <f>サービス施設!O26</f>
        <v>0</v>
      </c>
      <c r="K30" s="277">
        <f>サービス施設!P26</f>
        <v>0</v>
      </c>
      <c r="L30" s="278"/>
      <c r="M30" s="278"/>
      <c r="N30" s="278"/>
      <c r="O30" s="278"/>
      <c r="P30" s="279"/>
      <c r="Q30" s="280">
        <f>サービス施設!Q26</f>
        <v>0</v>
      </c>
    </row>
    <row r="31" spans="1:17" ht="20.25" customHeight="1" x14ac:dyDescent="0.15">
      <c r="A31" s="3" t="s">
        <v>26</v>
      </c>
      <c r="B31" s="26" t="s">
        <v>317</v>
      </c>
      <c r="C31" s="124">
        <f>'管理施設（車止め・門柱）'!L26</f>
        <v>0</v>
      </c>
      <c r="D31" s="125">
        <f>'管理施設（車止め・門柱）'!M26</f>
        <v>0</v>
      </c>
      <c r="E31" s="126"/>
      <c r="F31" s="127"/>
      <c r="G31" s="127"/>
      <c r="H31" s="128"/>
      <c r="I31" s="276">
        <f>'管理施設（車止め・門柱）'!N26</f>
        <v>0</v>
      </c>
      <c r="J31" s="276">
        <f>'管理施設（車止め・門柱）'!O26</f>
        <v>0</v>
      </c>
      <c r="K31" s="277">
        <f>'管理施設（車止め・門柱）'!P26</f>
        <v>0</v>
      </c>
      <c r="L31" s="278"/>
      <c r="M31" s="278"/>
      <c r="N31" s="278"/>
      <c r="O31" s="278"/>
      <c r="P31" s="279"/>
      <c r="Q31" s="280">
        <f>'管理施設（車止め・門柱）'!Q26</f>
        <v>0</v>
      </c>
    </row>
    <row r="32" spans="1:17" ht="20.25" customHeight="1" x14ac:dyDescent="0.15">
      <c r="A32" s="3" t="s">
        <v>26</v>
      </c>
      <c r="B32" s="26" t="s">
        <v>318</v>
      </c>
      <c r="C32" s="124">
        <f>'管理施設 (パイプ柵・縦格子柵)'!L26</f>
        <v>0</v>
      </c>
      <c r="D32" s="125">
        <f>'管理施設 (パイプ柵・縦格子柵)'!M26</f>
        <v>0</v>
      </c>
      <c r="E32" s="126"/>
      <c r="F32" s="127"/>
      <c r="G32" s="127"/>
      <c r="H32" s="128"/>
      <c r="I32" s="276">
        <f>'管理施設 (パイプ柵・縦格子柵)'!N26</f>
        <v>0</v>
      </c>
      <c r="J32" s="276">
        <f>'管理施設 (パイプ柵・縦格子柵)'!O26</f>
        <v>0</v>
      </c>
      <c r="K32" s="277">
        <f>'管理施設 (パイプ柵・縦格子柵)'!P26</f>
        <v>0</v>
      </c>
      <c r="L32" s="278"/>
      <c r="M32" s="278"/>
      <c r="N32" s="278"/>
      <c r="O32" s="278"/>
      <c r="P32" s="279"/>
      <c r="Q32" s="280">
        <f>'管理施設 (パイプ柵・縦格子柵)'!Q26</f>
        <v>0</v>
      </c>
    </row>
    <row r="33" spans="1:17" ht="20.25" customHeight="1" thickBot="1" x14ac:dyDescent="0.2">
      <c r="A33" s="3" t="s">
        <v>26</v>
      </c>
      <c r="B33" s="26" t="s">
        <v>319</v>
      </c>
      <c r="C33" s="129">
        <f>'管理施設 (手すり・ﾒｯｼｭﾌｪﾝｽ・ｺﾝｸﾘｰﾄ柵)'!L26</f>
        <v>0</v>
      </c>
      <c r="D33" s="130">
        <f>'管理施設 (手すり・ﾒｯｼｭﾌｪﾝｽ・ｺﾝｸﾘｰﾄ柵)'!M26</f>
        <v>0</v>
      </c>
      <c r="E33" s="131"/>
      <c r="F33" s="132"/>
      <c r="G33" s="132"/>
      <c r="H33" s="133"/>
      <c r="I33" s="282">
        <f>'管理施設 (手すり・ﾒｯｼｭﾌｪﾝｽ・ｺﾝｸﾘｰﾄ柵)'!N26</f>
        <v>0</v>
      </c>
      <c r="J33" s="282">
        <f>'管理施設 (手すり・ﾒｯｼｭﾌｪﾝｽ・ｺﾝｸﾘｰﾄ柵)'!O26</f>
        <v>0</v>
      </c>
      <c r="K33" s="283">
        <f>'管理施設 (手すり・ﾒｯｼｭﾌｪﾝｽ・ｺﾝｸﾘｰﾄ柵)'!P26</f>
        <v>0</v>
      </c>
      <c r="L33" s="284"/>
      <c r="M33" s="284"/>
      <c r="N33" s="284"/>
      <c r="O33" s="284"/>
      <c r="P33" s="285"/>
      <c r="Q33" s="286">
        <f>'管理施設 (手すり・ﾒｯｼｭﾌｪﾝｽ・ｺﾝｸﾘｰﾄ柵)'!Q26</f>
        <v>0</v>
      </c>
    </row>
    <row r="34" spans="1:17" ht="20.25" customHeight="1" thickTop="1" x14ac:dyDescent="0.15">
      <c r="A34" s="3" t="s">
        <v>306</v>
      </c>
      <c r="B34" s="9" t="s">
        <v>18</v>
      </c>
      <c r="C34" s="61">
        <f t="shared" ref="C34:Q34" si="0">SUM(C9:C33)</f>
        <v>0</v>
      </c>
      <c r="D34" s="62">
        <f t="shared" si="0"/>
        <v>0</v>
      </c>
      <c r="E34" s="63">
        <f t="shared" si="0"/>
        <v>0</v>
      </c>
      <c r="F34" s="58">
        <f t="shared" si="0"/>
        <v>0</v>
      </c>
      <c r="G34" s="58">
        <f t="shared" si="0"/>
        <v>0</v>
      </c>
      <c r="H34" s="59">
        <f t="shared" si="0"/>
        <v>0</v>
      </c>
      <c r="I34" s="64">
        <f t="shared" si="0"/>
        <v>0</v>
      </c>
      <c r="J34" s="64">
        <f t="shared" si="0"/>
        <v>0</v>
      </c>
      <c r="K34" s="61">
        <f t="shared" si="0"/>
        <v>0</v>
      </c>
      <c r="L34" s="58">
        <f t="shared" si="0"/>
        <v>0</v>
      </c>
      <c r="M34" s="58">
        <f t="shared" si="0"/>
        <v>0</v>
      </c>
      <c r="N34" s="58">
        <f t="shared" si="0"/>
        <v>0</v>
      </c>
      <c r="O34" s="58">
        <f t="shared" si="0"/>
        <v>0</v>
      </c>
      <c r="P34" s="59">
        <f t="shared" si="0"/>
        <v>0</v>
      </c>
      <c r="Q34" s="65">
        <f t="shared" si="0"/>
        <v>0</v>
      </c>
    </row>
  </sheetData>
  <mergeCells count="11">
    <mergeCell ref="L7:P7"/>
    <mergeCell ref="B6:B8"/>
    <mergeCell ref="D6:H6"/>
    <mergeCell ref="D7:D8"/>
    <mergeCell ref="E7:H7"/>
    <mergeCell ref="Q6:Q8"/>
    <mergeCell ref="C6:C8"/>
    <mergeCell ref="I6:I8"/>
    <mergeCell ref="J6:J8"/>
    <mergeCell ref="K7:K8"/>
    <mergeCell ref="K6:P6"/>
  </mergeCells>
  <phoneticPr fontId="1"/>
  <printOptions horizontalCentered="1"/>
  <pageMargins left="0.39370078740157483" right="0.39370078740157483" top="0.78740157480314965" bottom="0.39370078740157483" header="0.51181102362204722" footer="0.19685039370078741"/>
  <pageSetup paperSize="9" scale="77"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M14" sqref="M14"/>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7" style="2" bestFit="1" customWidth="1"/>
    <col min="13" max="13" width="6.26953125" style="2" bestFit="1" customWidth="1"/>
    <col min="14" max="14" width="6.90625" style="2" bestFit="1" customWidth="1"/>
    <col min="15" max="15" width="6.1796875" style="2" bestFit="1" customWidth="1"/>
    <col min="16" max="17" width="6.26953125" style="2" bestFit="1" customWidth="1"/>
    <col min="18" max="16384" width="8.7265625" style="2"/>
  </cols>
  <sheetData>
    <row r="1" spans="1:17" s="71" customFormat="1" ht="12" customHeight="1" x14ac:dyDescent="0.15">
      <c r="B1" s="72" t="s">
        <v>24</v>
      </c>
      <c r="C1" s="73"/>
      <c r="D1" s="74"/>
      <c r="E1" s="74"/>
      <c r="F1" s="74"/>
      <c r="G1" s="74"/>
      <c r="H1" s="74"/>
      <c r="I1" s="74"/>
      <c r="J1" s="74"/>
      <c r="K1" s="75"/>
      <c r="L1" s="74"/>
      <c r="M1" s="74"/>
      <c r="N1" s="74"/>
      <c r="O1" s="74"/>
      <c r="P1" s="74"/>
      <c r="Q1" s="74"/>
    </row>
    <row r="2" spans="1:17" s="76" customFormat="1" ht="12" customHeight="1" x14ac:dyDescent="0.15">
      <c r="B2" s="77" t="s">
        <v>366</v>
      </c>
      <c r="D2" s="77"/>
      <c r="E2" s="77"/>
      <c r="F2" s="77"/>
      <c r="G2" s="77"/>
      <c r="H2" s="77"/>
      <c r="I2" s="77"/>
      <c r="J2" s="77"/>
      <c r="K2" s="77"/>
      <c r="L2" s="77"/>
      <c r="M2" s="77"/>
      <c r="N2" s="77"/>
      <c r="O2" s="77"/>
      <c r="P2" s="77"/>
      <c r="Q2" s="77"/>
    </row>
    <row r="3" spans="1:17" s="71" customFormat="1" ht="12" customHeight="1" x14ac:dyDescent="0.15">
      <c r="B3" s="77" t="s">
        <v>530</v>
      </c>
      <c r="C3" s="84"/>
      <c r="D3" s="77"/>
      <c r="E3" s="77"/>
      <c r="F3" s="77"/>
      <c r="G3" s="77"/>
      <c r="H3" s="77"/>
      <c r="I3" s="77"/>
      <c r="J3" s="77"/>
      <c r="K3" s="77"/>
      <c r="L3" s="77"/>
      <c r="M3" s="77"/>
      <c r="N3" s="77"/>
      <c r="O3" s="77"/>
      <c r="P3" s="77"/>
      <c r="Q3" s="77"/>
    </row>
    <row r="4" spans="1:17" s="81" customFormat="1" ht="12" customHeight="1" x14ac:dyDescent="0.15">
      <c r="B4" s="82" t="s">
        <v>509</v>
      </c>
      <c r="C4" s="85"/>
      <c r="D4" s="82"/>
      <c r="E4" s="82"/>
      <c r="F4" s="82"/>
      <c r="G4" s="82"/>
      <c r="H4" s="82"/>
      <c r="I4" s="82"/>
      <c r="J4" s="82"/>
      <c r="K4" s="82"/>
      <c r="L4" s="82"/>
      <c r="M4" s="82"/>
      <c r="N4" s="82"/>
      <c r="O4" s="82"/>
      <c r="P4" s="82"/>
      <c r="Q4" s="82"/>
    </row>
    <row r="5" spans="1:17" ht="12" customHeight="1" x14ac:dyDescent="0.15">
      <c r="A5" s="2" t="s">
        <v>15</v>
      </c>
      <c r="B5" s="321" t="s">
        <v>320</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17</v>
      </c>
      <c r="B6" s="323"/>
      <c r="C6" s="323"/>
      <c r="D6" s="6" t="s">
        <v>10</v>
      </c>
      <c r="E6" s="7" t="s">
        <v>11</v>
      </c>
      <c r="F6" s="7" t="s">
        <v>12</v>
      </c>
      <c r="G6" s="7" t="s">
        <v>13</v>
      </c>
      <c r="H6" s="7" t="s">
        <v>23</v>
      </c>
      <c r="I6" s="8" t="s">
        <v>7</v>
      </c>
      <c r="J6" s="323"/>
      <c r="K6" s="323"/>
      <c r="L6" s="6" t="s">
        <v>10</v>
      </c>
      <c r="M6" s="7" t="s">
        <v>11</v>
      </c>
      <c r="N6" s="7" t="s">
        <v>12</v>
      </c>
      <c r="O6" s="7" t="s">
        <v>13</v>
      </c>
      <c r="P6" s="7" t="s">
        <v>14</v>
      </c>
      <c r="Q6" s="8" t="s">
        <v>7</v>
      </c>
    </row>
    <row r="7" spans="1:17" ht="20.25" customHeight="1" thickTop="1" x14ac:dyDescent="0.15">
      <c r="A7" s="3" t="s">
        <v>16</v>
      </c>
      <c r="B7" s="46" t="s">
        <v>8</v>
      </c>
      <c r="C7" s="253" t="s">
        <v>9</v>
      </c>
      <c r="D7" s="229">
        <v>5.5E-2</v>
      </c>
      <c r="E7" s="109">
        <v>0.157</v>
      </c>
      <c r="F7" s="109"/>
      <c r="G7" s="109"/>
      <c r="H7" s="109">
        <v>9.1999999999999998E-2</v>
      </c>
      <c r="I7" s="230">
        <v>0.12</v>
      </c>
      <c r="J7" s="254"/>
      <c r="K7" s="173" t="s">
        <v>20</v>
      </c>
      <c r="L7" s="144">
        <f t="shared" ref="L7:Q9" si="0">ROUNDDOWN(D7*$J7,3)</f>
        <v>0</v>
      </c>
      <c r="M7" s="145">
        <f t="shared" si="0"/>
        <v>0</v>
      </c>
      <c r="N7" s="145">
        <f t="shared" si="0"/>
        <v>0</v>
      </c>
      <c r="O7" s="145">
        <f t="shared" si="0"/>
        <v>0</v>
      </c>
      <c r="P7" s="145">
        <f t="shared" si="0"/>
        <v>0</v>
      </c>
      <c r="Q7" s="146">
        <f t="shared" si="0"/>
        <v>0</v>
      </c>
    </row>
    <row r="8" spans="1:17" ht="20.25" customHeight="1" x14ac:dyDescent="0.15">
      <c r="A8" s="3"/>
      <c r="B8" s="47" t="s">
        <v>453</v>
      </c>
      <c r="C8" s="228" t="s">
        <v>474</v>
      </c>
      <c r="D8" s="150">
        <v>0.04</v>
      </c>
      <c r="E8" s="83"/>
      <c r="F8" s="83">
        <v>0.04</v>
      </c>
      <c r="G8" s="140"/>
      <c r="H8" s="140"/>
      <c r="I8" s="151"/>
      <c r="J8" s="255"/>
      <c r="K8" s="220" t="s">
        <v>21</v>
      </c>
      <c r="L8" s="153">
        <f t="shared" ref="L8:Q8" si="1">ROUNDDOWN(D8*$J8,3)</f>
        <v>0</v>
      </c>
      <c r="M8" s="154">
        <f t="shared" si="1"/>
        <v>0</v>
      </c>
      <c r="N8" s="154">
        <f t="shared" si="1"/>
        <v>0</v>
      </c>
      <c r="O8" s="154">
        <f t="shared" si="1"/>
        <v>0</v>
      </c>
      <c r="P8" s="154">
        <f t="shared" si="1"/>
        <v>0</v>
      </c>
      <c r="Q8" s="155">
        <f t="shared" si="1"/>
        <v>0</v>
      </c>
    </row>
    <row r="9" spans="1:17" ht="20.25" customHeight="1" x14ac:dyDescent="0.15">
      <c r="A9" s="3" t="s">
        <v>16</v>
      </c>
      <c r="B9" s="47" t="s">
        <v>453</v>
      </c>
      <c r="C9" s="228" t="s">
        <v>454</v>
      </c>
      <c r="D9" s="150">
        <v>0.08</v>
      </c>
      <c r="E9" s="83"/>
      <c r="F9" s="83">
        <v>0.08</v>
      </c>
      <c r="G9" s="83"/>
      <c r="H9" s="83"/>
      <c r="I9" s="151"/>
      <c r="J9" s="156"/>
      <c r="K9" s="56" t="s">
        <v>455</v>
      </c>
      <c r="L9" s="153">
        <f t="shared" si="0"/>
        <v>0</v>
      </c>
      <c r="M9" s="154">
        <f t="shared" si="0"/>
        <v>0</v>
      </c>
      <c r="N9" s="154">
        <f t="shared" si="0"/>
        <v>0</v>
      </c>
      <c r="O9" s="154">
        <f t="shared" si="0"/>
        <v>0</v>
      </c>
      <c r="P9" s="154">
        <f t="shared" si="0"/>
        <v>0</v>
      </c>
      <c r="Q9" s="155">
        <f t="shared" si="0"/>
        <v>0</v>
      </c>
    </row>
    <row r="10" spans="1:17" ht="20.25" customHeight="1" x14ac:dyDescent="0.15">
      <c r="A10" s="3" t="s">
        <v>16</v>
      </c>
      <c r="B10" s="47" t="s">
        <v>453</v>
      </c>
      <c r="C10" s="228" t="s">
        <v>456</v>
      </c>
      <c r="D10" s="150">
        <v>0.12</v>
      </c>
      <c r="E10" s="83"/>
      <c r="F10" s="83">
        <v>0.12</v>
      </c>
      <c r="G10" s="83"/>
      <c r="H10" s="83"/>
      <c r="I10" s="151"/>
      <c r="J10" s="156"/>
      <c r="K10" s="56" t="s">
        <v>455</v>
      </c>
      <c r="L10" s="153">
        <f t="shared" ref="L10:Q10" si="2">ROUNDDOWN(D10*$J10,3)</f>
        <v>0</v>
      </c>
      <c r="M10" s="154">
        <f t="shared" si="2"/>
        <v>0</v>
      </c>
      <c r="N10" s="154">
        <f t="shared" si="2"/>
        <v>0</v>
      </c>
      <c r="O10" s="154">
        <f t="shared" si="2"/>
        <v>0</v>
      </c>
      <c r="P10" s="154">
        <f t="shared" si="2"/>
        <v>0</v>
      </c>
      <c r="Q10" s="155">
        <f t="shared" si="2"/>
        <v>0</v>
      </c>
    </row>
    <row r="11" spans="1:17" ht="20.25" customHeight="1" x14ac:dyDescent="0.15">
      <c r="A11" s="3"/>
      <c r="B11" s="50"/>
      <c r="C11" s="256"/>
      <c r="D11" s="150"/>
      <c r="E11" s="83"/>
      <c r="F11" s="83"/>
      <c r="G11" s="83"/>
      <c r="H11" s="83"/>
      <c r="I11" s="151"/>
      <c r="J11" s="257"/>
      <c r="K11" s="258"/>
      <c r="L11" s="153">
        <f t="shared" ref="L11:L24" si="3">ROUNDDOWN(D11*$J11,3)</f>
        <v>0</v>
      </c>
      <c r="M11" s="154">
        <f t="shared" ref="M11:M24" si="4">ROUNDDOWN(E11*$J11,3)</f>
        <v>0</v>
      </c>
      <c r="N11" s="154">
        <f t="shared" ref="N11:N24" si="5">ROUNDDOWN(F11*$J11,3)</f>
        <v>0</v>
      </c>
      <c r="O11" s="154">
        <f t="shared" ref="O11:O24" si="6">ROUNDDOWN(G11*$J11,3)</f>
        <v>0</v>
      </c>
      <c r="P11" s="154">
        <f t="shared" ref="P11:P24" si="7">ROUNDDOWN(H11*$J11,3)</f>
        <v>0</v>
      </c>
      <c r="Q11" s="155">
        <f t="shared" ref="Q11:Q24" si="8">ROUNDDOWN(I11*$J11,3)</f>
        <v>0</v>
      </c>
    </row>
    <row r="12" spans="1:17" ht="20.25" customHeight="1" x14ac:dyDescent="0.15">
      <c r="A12" s="3"/>
      <c r="B12" s="50"/>
      <c r="C12" s="256"/>
      <c r="D12" s="259"/>
      <c r="E12" s="260"/>
      <c r="F12" s="260"/>
      <c r="G12" s="260"/>
      <c r="H12" s="260"/>
      <c r="I12" s="151"/>
      <c r="J12" s="261"/>
      <c r="K12" s="258"/>
      <c r="L12" s="153">
        <f t="shared" si="3"/>
        <v>0</v>
      </c>
      <c r="M12" s="154">
        <f t="shared" si="4"/>
        <v>0</v>
      </c>
      <c r="N12" s="154">
        <f t="shared" si="5"/>
        <v>0</v>
      </c>
      <c r="O12" s="154">
        <f t="shared" si="6"/>
        <v>0</v>
      </c>
      <c r="P12" s="154">
        <f t="shared" si="7"/>
        <v>0</v>
      </c>
      <c r="Q12" s="155">
        <f t="shared" si="8"/>
        <v>0</v>
      </c>
    </row>
    <row r="13" spans="1:17" ht="20.25" customHeight="1" x14ac:dyDescent="0.15">
      <c r="A13" s="3"/>
      <c r="B13" s="50"/>
      <c r="C13" s="256"/>
      <c r="D13" s="224"/>
      <c r="E13" s="110"/>
      <c r="F13" s="110"/>
      <c r="G13" s="110"/>
      <c r="H13" s="110"/>
      <c r="I13" s="151"/>
      <c r="J13" s="215"/>
      <c r="K13" s="258"/>
      <c r="L13" s="153">
        <f t="shared" si="3"/>
        <v>0</v>
      </c>
      <c r="M13" s="154">
        <f t="shared" si="4"/>
        <v>0</v>
      </c>
      <c r="N13" s="154">
        <f t="shared" si="5"/>
        <v>0</v>
      </c>
      <c r="O13" s="154">
        <f t="shared" si="6"/>
        <v>0</v>
      </c>
      <c r="P13" s="154">
        <f t="shared" si="7"/>
        <v>0</v>
      </c>
      <c r="Q13" s="155">
        <f t="shared" si="8"/>
        <v>0</v>
      </c>
    </row>
    <row r="14" spans="1:17" ht="20.25" customHeight="1" x14ac:dyDescent="0.15">
      <c r="A14" s="3"/>
      <c r="B14" s="50"/>
      <c r="C14" s="256"/>
      <c r="D14" s="224"/>
      <c r="E14" s="110"/>
      <c r="F14" s="110"/>
      <c r="G14" s="110"/>
      <c r="H14" s="110"/>
      <c r="I14" s="151"/>
      <c r="J14" s="215"/>
      <c r="K14" s="258"/>
      <c r="L14" s="153">
        <f t="shared" si="3"/>
        <v>0</v>
      </c>
      <c r="M14" s="154">
        <f t="shared" si="4"/>
        <v>0</v>
      </c>
      <c r="N14" s="154">
        <f t="shared" si="5"/>
        <v>0</v>
      </c>
      <c r="O14" s="154">
        <f t="shared" si="6"/>
        <v>0</v>
      </c>
      <c r="P14" s="154">
        <f t="shared" si="7"/>
        <v>0</v>
      </c>
      <c r="Q14" s="155">
        <f t="shared" si="8"/>
        <v>0</v>
      </c>
    </row>
    <row r="15" spans="1:17" ht="20.25" customHeight="1" x14ac:dyDescent="0.15">
      <c r="A15" s="3"/>
      <c r="B15" s="51"/>
      <c r="C15" s="262"/>
      <c r="D15" s="224"/>
      <c r="E15" s="110"/>
      <c r="F15" s="110"/>
      <c r="G15" s="110"/>
      <c r="H15" s="110"/>
      <c r="I15" s="214"/>
      <c r="J15" s="215"/>
      <c r="K15" s="213"/>
      <c r="L15" s="153">
        <f t="shared" si="3"/>
        <v>0</v>
      </c>
      <c r="M15" s="154">
        <f t="shared" si="4"/>
        <v>0</v>
      </c>
      <c r="N15" s="154">
        <f t="shared" si="5"/>
        <v>0</v>
      </c>
      <c r="O15" s="154">
        <f t="shared" si="6"/>
        <v>0</v>
      </c>
      <c r="P15" s="154">
        <f t="shared" si="7"/>
        <v>0</v>
      </c>
      <c r="Q15" s="155">
        <f t="shared" si="8"/>
        <v>0</v>
      </c>
    </row>
    <row r="16" spans="1:17" ht="20.25" customHeight="1" x14ac:dyDescent="0.15">
      <c r="A16" s="3"/>
      <c r="B16" s="51"/>
      <c r="C16" s="262"/>
      <c r="D16" s="224"/>
      <c r="E16" s="110"/>
      <c r="F16" s="110"/>
      <c r="G16" s="110"/>
      <c r="H16" s="110"/>
      <c r="I16" s="214"/>
      <c r="J16" s="215"/>
      <c r="K16" s="213"/>
      <c r="L16" s="153">
        <f t="shared" si="3"/>
        <v>0</v>
      </c>
      <c r="M16" s="154">
        <f t="shared" si="4"/>
        <v>0</v>
      </c>
      <c r="N16" s="154">
        <f t="shared" si="5"/>
        <v>0</v>
      </c>
      <c r="O16" s="154">
        <f t="shared" si="6"/>
        <v>0</v>
      </c>
      <c r="P16" s="154">
        <f t="shared" si="7"/>
        <v>0</v>
      </c>
      <c r="Q16" s="155">
        <f t="shared" si="8"/>
        <v>0</v>
      </c>
    </row>
    <row r="17" spans="1:17" ht="20.25" customHeight="1" x14ac:dyDescent="0.15">
      <c r="A17" s="3"/>
      <c r="B17" s="51"/>
      <c r="C17" s="262"/>
      <c r="D17" s="224"/>
      <c r="E17" s="110"/>
      <c r="F17" s="110"/>
      <c r="G17" s="110"/>
      <c r="H17" s="110"/>
      <c r="I17" s="214"/>
      <c r="J17" s="215"/>
      <c r="K17" s="213"/>
      <c r="L17" s="153">
        <f t="shared" si="3"/>
        <v>0</v>
      </c>
      <c r="M17" s="154">
        <f t="shared" si="4"/>
        <v>0</v>
      </c>
      <c r="N17" s="154">
        <f t="shared" si="5"/>
        <v>0</v>
      </c>
      <c r="O17" s="154">
        <f t="shared" si="6"/>
        <v>0</v>
      </c>
      <c r="P17" s="154">
        <f t="shared" si="7"/>
        <v>0</v>
      </c>
      <c r="Q17" s="155">
        <f t="shared" si="8"/>
        <v>0</v>
      </c>
    </row>
    <row r="18" spans="1:17" ht="20.25" customHeight="1" x14ac:dyDescent="0.15">
      <c r="A18" s="3"/>
      <c r="B18" s="51"/>
      <c r="C18" s="262"/>
      <c r="D18" s="224"/>
      <c r="E18" s="110"/>
      <c r="F18" s="110"/>
      <c r="G18" s="110"/>
      <c r="H18" s="110"/>
      <c r="I18" s="214"/>
      <c r="J18" s="215"/>
      <c r="K18" s="213"/>
      <c r="L18" s="153">
        <f t="shared" si="3"/>
        <v>0</v>
      </c>
      <c r="M18" s="154">
        <f t="shared" si="4"/>
        <v>0</v>
      </c>
      <c r="N18" s="154">
        <f t="shared" si="5"/>
        <v>0</v>
      </c>
      <c r="O18" s="154">
        <f t="shared" si="6"/>
        <v>0</v>
      </c>
      <c r="P18" s="154">
        <f t="shared" si="7"/>
        <v>0</v>
      </c>
      <c r="Q18" s="155">
        <f t="shared" si="8"/>
        <v>0</v>
      </c>
    </row>
    <row r="19" spans="1:17" ht="20.25" customHeight="1" x14ac:dyDescent="0.15">
      <c r="A19" s="3"/>
      <c r="B19" s="51"/>
      <c r="C19" s="262"/>
      <c r="D19" s="224"/>
      <c r="E19" s="110"/>
      <c r="F19" s="110"/>
      <c r="G19" s="110"/>
      <c r="H19" s="110"/>
      <c r="I19" s="214"/>
      <c r="J19" s="215"/>
      <c r="K19" s="213"/>
      <c r="L19" s="153">
        <f t="shared" si="3"/>
        <v>0</v>
      </c>
      <c r="M19" s="154">
        <f t="shared" si="4"/>
        <v>0</v>
      </c>
      <c r="N19" s="154">
        <f t="shared" si="5"/>
        <v>0</v>
      </c>
      <c r="O19" s="154">
        <f t="shared" si="6"/>
        <v>0</v>
      </c>
      <c r="P19" s="154">
        <f t="shared" si="7"/>
        <v>0</v>
      </c>
      <c r="Q19" s="155">
        <f t="shared" si="8"/>
        <v>0</v>
      </c>
    </row>
    <row r="20" spans="1:17" ht="20.25" customHeight="1" x14ac:dyDescent="0.15">
      <c r="A20" s="3"/>
      <c r="B20" s="51"/>
      <c r="C20" s="262"/>
      <c r="D20" s="224"/>
      <c r="E20" s="110"/>
      <c r="F20" s="110"/>
      <c r="G20" s="110"/>
      <c r="H20" s="110"/>
      <c r="I20" s="214"/>
      <c r="J20" s="215"/>
      <c r="K20" s="213"/>
      <c r="L20" s="153">
        <f t="shared" si="3"/>
        <v>0</v>
      </c>
      <c r="M20" s="154">
        <f t="shared" si="4"/>
        <v>0</v>
      </c>
      <c r="N20" s="154">
        <f t="shared" si="5"/>
        <v>0</v>
      </c>
      <c r="O20" s="154">
        <f t="shared" si="6"/>
        <v>0</v>
      </c>
      <c r="P20" s="154">
        <f t="shared" si="7"/>
        <v>0</v>
      </c>
      <c r="Q20" s="155">
        <f t="shared" si="8"/>
        <v>0</v>
      </c>
    </row>
    <row r="21" spans="1:17" ht="20.25" customHeight="1" x14ac:dyDescent="0.15">
      <c r="A21" s="3"/>
      <c r="B21" s="51"/>
      <c r="C21" s="262"/>
      <c r="D21" s="224"/>
      <c r="E21" s="110"/>
      <c r="F21" s="110"/>
      <c r="G21" s="110"/>
      <c r="H21" s="110"/>
      <c r="I21" s="214"/>
      <c r="J21" s="215"/>
      <c r="K21" s="213"/>
      <c r="L21" s="153">
        <f t="shared" si="3"/>
        <v>0</v>
      </c>
      <c r="M21" s="154">
        <f t="shared" si="4"/>
        <v>0</v>
      </c>
      <c r="N21" s="154">
        <f t="shared" si="5"/>
        <v>0</v>
      </c>
      <c r="O21" s="154">
        <f t="shared" si="6"/>
        <v>0</v>
      </c>
      <c r="P21" s="154">
        <f t="shared" si="7"/>
        <v>0</v>
      </c>
      <c r="Q21" s="155">
        <f t="shared" si="8"/>
        <v>0</v>
      </c>
    </row>
    <row r="22" spans="1:17" ht="20.25" customHeight="1" x14ac:dyDescent="0.15">
      <c r="A22" s="3"/>
      <c r="B22" s="51"/>
      <c r="C22" s="262"/>
      <c r="D22" s="224"/>
      <c r="E22" s="110"/>
      <c r="F22" s="110"/>
      <c r="G22" s="110"/>
      <c r="H22" s="110"/>
      <c r="I22" s="214"/>
      <c r="J22" s="215"/>
      <c r="K22" s="213"/>
      <c r="L22" s="153">
        <f t="shared" si="3"/>
        <v>0</v>
      </c>
      <c r="M22" s="154">
        <f t="shared" si="4"/>
        <v>0</v>
      </c>
      <c r="N22" s="154">
        <f t="shared" si="5"/>
        <v>0</v>
      </c>
      <c r="O22" s="154">
        <f t="shared" si="6"/>
        <v>0</v>
      </c>
      <c r="P22" s="154">
        <f t="shared" si="7"/>
        <v>0</v>
      </c>
      <c r="Q22" s="155">
        <f t="shared" si="8"/>
        <v>0</v>
      </c>
    </row>
    <row r="23" spans="1:17" ht="20.25" customHeight="1" x14ac:dyDescent="0.15">
      <c r="A23" s="3"/>
      <c r="B23" s="51"/>
      <c r="C23" s="262"/>
      <c r="D23" s="224"/>
      <c r="E23" s="110"/>
      <c r="F23" s="110"/>
      <c r="G23" s="110"/>
      <c r="H23" s="110"/>
      <c r="I23" s="214"/>
      <c r="J23" s="215"/>
      <c r="K23" s="213"/>
      <c r="L23" s="153">
        <f t="shared" si="3"/>
        <v>0</v>
      </c>
      <c r="M23" s="154">
        <f t="shared" si="4"/>
        <v>0</v>
      </c>
      <c r="N23" s="154">
        <f t="shared" si="5"/>
        <v>0</v>
      </c>
      <c r="O23" s="154">
        <f t="shared" si="6"/>
        <v>0</v>
      </c>
      <c r="P23" s="154">
        <f t="shared" si="7"/>
        <v>0</v>
      </c>
      <c r="Q23" s="155">
        <f t="shared" si="8"/>
        <v>0</v>
      </c>
    </row>
    <row r="24" spans="1:17" ht="20.25" customHeight="1" x14ac:dyDescent="0.15">
      <c r="A24" s="3"/>
      <c r="B24" s="51"/>
      <c r="C24" s="262"/>
      <c r="D24" s="224"/>
      <c r="E24" s="110"/>
      <c r="F24" s="110"/>
      <c r="G24" s="110"/>
      <c r="H24" s="110"/>
      <c r="I24" s="214"/>
      <c r="J24" s="215"/>
      <c r="K24" s="213"/>
      <c r="L24" s="153">
        <f t="shared" si="3"/>
        <v>0</v>
      </c>
      <c r="M24" s="154">
        <f t="shared" si="4"/>
        <v>0</v>
      </c>
      <c r="N24" s="154">
        <f t="shared" si="5"/>
        <v>0</v>
      </c>
      <c r="O24" s="154">
        <f t="shared" si="6"/>
        <v>0</v>
      </c>
      <c r="P24" s="154">
        <f t="shared" si="7"/>
        <v>0</v>
      </c>
      <c r="Q24" s="155">
        <f t="shared" si="8"/>
        <v>0</v>
      </c>
    </row>
    <row r="25" spans="1:17" ht="20.25" customHeight="1" thickBot="1" x14ac:dyDescent="0.2">
      <c r="A25" s="3" t="s">
        <v>16</v>
      </c>
      <c r="B25" s="49"/>
      <c r="C25" s="263"/>
      <c r="D25" s="264"/>
      <c r="E25" s="265"/>
      <c r="F25" s="265"/>
      <c r="G25" s="265"/>
      <c r="H25" s="265"/>
      <c r="I25" s="266"/>
      <c r="J25" s="161"/>
      <c r="K25" s="267"/>
      <c r="L25" s="168">
        <f t="shared" ref="L25:Q25" si="9">ROUNDDOWN(D25*$J25,3)</f>
        <v>0</v>
      </c>
      <c r="M25" s="169">
        <f t="shared" si="9"/>
        <v>0</v>
      </c>
      <c r="N25" s="169">
        <f t="shared" si="9"/>
        <v>0</v>
      </c>
      <c r="O25" s="169">
        <f t="shared" si="9"/>
        <v>0</v>
      </c>
      <c r="P25" s="169">
        <f t="shared" si="9"/>
        <v>0</v>
      </c>
      <c r="Q25" s="170">
        <f t="shared" si="9"/>
        <v>0</v>
      </c>
    </row>
    <row r="26" spans="1:17" ht="20.25" customHeight="1" thickTop="1" x14ac:dyDescent="0.15">
      <c r="A26" s="3" t="s">
        <v>16</v>
      </c>
      <c r="B26" s="347" t="s">
        <v>19</v>
      </c>
      <c r="C26" s="348"/>
      <c r="D26" s="348"/>
      <c r="E26" s="348"/>
      <c r="F26" s="348"/>
      <c r="G26" s="348"/>
      <c r="H26" s="348"/>
      <c r="I26" s="348"/>
      <c r="J26" s="348"/>
      <c r="K26" s="349"/>
      <c r="L26" s="104">
        <f t="shared" ref="L26:Q26" si="10">SUM(L7:L25)</f>
        <v>0</v>
      </c>
      <c r="M26" s="60">
        <f t="shared" si="10"/>
        <v>0</v>
      </c>
      <c r="N26" s="60">
        <f t="shared" si="10"/>
        <v>0</v>
      </c>
      <c r="O26" s="60">
        <f t="shared" si="10"/>
        <v>0</v>
      </c>
      <c r="P26" s="60">
        <f t="shared" si="10"/>
        <v>0</v>
      </c>
      <c r="Q26" s="105">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customWidth="1"/>
    <col min="14" max="14" width="2.6328125" style="2" customWidth="1"/>
    <col min="15" max="15" width="7.81640625" style="2" customWidth="1"/>
    <col min="16" max="16" width="9" style="2" bestFit="1" customWidth="1"/>
    <col min="17" max="16384" width="8.7265625" style="2"/>
  </cols>
  <sheetData>
    <row r="1" spans="1:18" s="71" customFormat="1" ht="12" customHeight="1" x14ac:dyDescent="0.15">
      <c r="B1" s="72" t="s">
        <v>24</v>
      </c>
      <c r="C1" s="73"/>
      <c r="D1" s="74"/>
      <c r="E1" s="74"/>
      <c r="F1" s="74"/>
      <c r="G1" s="74"/>
      <c r="H1" s="74"/>
      <c r="I1" s="74"/>
      <c r="J1" s="74"/>
      <c r="K1" s="75"/>
      <c r="L1" s="74"/>
      <c r="M1" s="74"/>
      <c r="N1" s="74"/>
      <c r="O1" s="74"/>
      <c r="P1" s="74"/>
      <c r="Q1" s="74"/>
      <c r="R1" s="74"/>
    </row>
    <row r="2" spans="1:18" s="76" customFormat="1" ht="12" customHeight="1" x14ac:dyDescent="0.15">
      <c r="B2" s="77" t="s">
        <v>367</v>
      </c>
      <c r="C2" s="77"/>
      <c r="D2" s="77"/>
      <c r="E2" s="77"/>
      <c r="F2" s="77"/>
      <c r="G2" s="77"/>
      <c r="H2" s="77"/>
      <c r="I2" s="77"/>
      <c r="J2" s="77"/>
      <c r="K2" s="77"/>
      <c r="L2" s="77"/>
      <c r="M2" s="77"/>
      <c r="N2" s="77"/>
      <c r="O2" s="77"/>
      <c r="P2" s="77"/>
      <c r="Q2" s="77"/>
      <c r="R2" s="77"/>
    </row>
    <row r="3" spans="1:18" s="71" customFormat="1" ht="12" customHeight="1" x14ac:dyDescent="0.15">
      <c r="B3" s="77" t="s">
        <v>368</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25</v>
      </c>
      <c r="B5" s="321" t="s">
        <v>1</v>
      </c>
      <c r="C5" s="321" t="s">
        <v>2</v>
      </c>
      <c r="D5" s="344" t="s">
        <v>40</v>
      </c>
      <c r="E5" s="345"/>
      <c r="F5" s="346"/>
      <c r="G5" s="321" t="s">
        <v>4</v>
      </c>
      <c r="H5" s="321" t="s">
        <v>5</v>
      </c>
      <c r="I5" s="344" t="s">
        <v>6</v>
      </c>
      <c r="J5" s="346"/>
      <c r="L5" s="354" t="s">
        <v>57</v>
      </c>
      <c r="M5" s="354"/>
      <c r="N5" s="354"/>
      <c r="O5" s="354"/>
      <c r="P5" s="321" t="s">
        <v>56</v>
      </c>
    </row>
    <row r="6" spans="1:18" ht="21.75" thickBot="1" x14ac:dyDescent="0.2">
      <c r="A6" s="3" t="s">
        <v>49</v>
      </c>
      <c r="B6" s="323"/>
      <c r="C6" s="323"/>
      <c r="D6" s="6" t="s">
        <v>41</v>
      </c>
      <c r="E6" s="7" t="s">
        <v>45</v>
      </c>
      <c r="F6" s="15" t="s">
        <v>42</v>
      </c>
      <c r="G6" s="323"/>
      <c r="H6" s="323"/>
      <c r="I6" s="6" t="s">
        <v>46</v>
      </c>
      <c r="J6" s="15" t="s">
        <v>327</v>
      </c>
      <c r="L6" s="16" t="s">
        <v>50</v>
      </c>
      <c r="M6" s="352" t="s">
        <v>51</v>
      </c>
      <c r="N6" s="353"/>
      <c r="O6" s="17" t="s">
        <v>52</v>
      </c>
      <c r="P6" s="323"/>
    </row>
    <row r="7" spans="1:18" ht="21.75" thickTop="1" x14ac:dyDescent="0.15">
      <c r="A7" s="3" t="s">
        <v>26</v>
      </c>
      <c r="B7" s="134" t="s">
        <v>39</v>
      </c>
      <c r="C7" s="25" t="s">
        <v>336</v>
      </c>
      <c r="D7" s="139">
        <v>1.4999999999999999E-2</v>
      </c>
      <c r="E7" s="141">
        <v>1E-3</v>
      </c>
      <c r="F7" s="199">
        <f>D7-E7</f>
        <v>1.3999999999999999E-2</v>
      </c>
      <c r="G7" s="197"/>
      <c r="H7" s="135" t="s">
        <v>43</v>
      </c>
      <c r="I7" s="251">
        <f>ROUNDDOWN(F7*$G7,3)</f>
        <v>0</v>
      </c>
      <c r="J7" s="252">
        <f>ROUNDDOWN(E7*$G7,3)</f>
        <v>0</v>
      </c>
      <c r="L7" s="27" t="s">
        <v>48</v>
      </c>
      <c r="M7" s="248">
        <f>I27</f>
        <v>0</v>
      </c>
      <c r="N7" s="39" t="s">
        <v>403</v>
      </c>
      <c r="O7" s="28" t="s">
        <v>53</v>
      </c>
      <c r="P7" s="34" t="s">
        <v>384</v>
      </c>
    </row>
    <row r="8" spans="1:18" ht="21" x14ac:dyDescent="0.15">
      <c r="A8" s="3" t="s">
        <v>26</v>
      </c>
      <c r="B8" s="47"/>
      <c r="C8" s="24" t="s">
        <v>337</v>
      </c>
      <c r="D8" s="150">
        <v>2.1999999999999999E-2</v>
      </c>
      <c r="E8" s="83">
        <v>2E-3</v>
      </c>
      <c r="F8" s="151">
        <f t="shared" ref="F8:F24" si="0">D8-E8</f>
        <v>1.9999999999999997E-2</v>
      </c>
      <c r="G8" s="156"/>
      <c r="H8" s="56" t="s">
        <v>43</v>
      </c>
      <c r="I8" s="153">
        <f t="shared" ref="I8:I26" si="1">ROUNDDOWN(F8*$G8,3)</f>
        <v>0</v>
      </c>
      <c r="J8" s="155">
        <f t="shared" ref="J8:J26" si="2">ROUNDDOWN(E8*$G8,3)</f>
        <v>0</v>
      </c>
      <c r="L8" s="29" t="s">
        <v>417</v>
      </c>
      <c r="M8" s="249">
        <f>M7*100</f>
        <v>0</v>
      </c>
      <c r="N8" s="40" t="s">
        <v>404</v>
      </c>
      <c r="O8" s="30" t="s">
        <v>54</v>
      </c>
      <c r="P8" s="33" t="s">
        <v>416</v>
      </c>
    </row>
    <row r="9" spans="1:18" ht="21" x14ac:dyDescent="0.15">
      <c r="A9" s="3" t="s">
        <v>26</v>
      </c>
      <c r="B9" s="47"/>
      <c r="C9" s="24" t="s">
        <v>338</v>
      </c>
      <c r="D9" s="150">
        <v>0.03</v>
      </c>
      <c r="E9" s="83">
        <v>4.0000000000000001E-3</v>
      </c>
      <c r="F9" s="151">
        <f t="shared" si="0"/>
        <v>2.5999999999999999E-2</v>
      </c>
      <c r="G9" s="156"/>
      <c r="H9" s="56" t="s">
        <v>43</v>
      </c>
      <c r="I9" s="153">
        <f t="shared" si="1"/>
        <v>0</v>
      </c>
      <c r="J9" s="155">
        <f t="shared" si="2"/>
        <v>0</v>
      </c>
      <c r="L9" s="31" t="s">
        <v>47</v>
      </c>
      <c r="M9" s="250">
        <f>M7*5</f>
        <v>0</v>
      </c>
      <c r="N9" s="41" t="s">
        <v>404</v>
      </c>
      <c r="O9" s="32" t="s">
        <v>55</v>
      </c>
      <c r="P9" s="35" t="s">
        <v>383</v>
      </c>
    </row>
    <row r="10" spans="1:18" ht="21" x14ac:dyDescent="0.15">
      <c r="A10" s="3" t="s">
        <v>26</v>
      </c>
      <c r="B10" s="47"/>
      <c r="C10" s="24" t="s">
        <v>339</v>
      </c>
      <c r="D10" s="150">
        <v>0.04</v>
      </c>
      <c r="E10" s="83">
        <v>5.0000000000000001E-3</v>
      </c>
      <c r="F10" s="151">
        <f t="shared" si="0"/>
        <v>3.5000000000000003E-2</v>
      </c>
      <c r="G10" s="156"/>
      <c r="H10" s="56" t="s">
        <v>43</v>
      </c>
      <c r="I10" s="153">
        <f t="shared" si="1"/>
        <v>0</v>
      </c>
      <c r="J10" s="155">
        <f t="shared" si="2"/>
        <v>0</v>
      </c>
      <c r="L10" s="2" t="s">
        <v>466</v>
      </c>
    </row>
    <row r="11" spans="1:18" ht="21" x14ac:dyDescent="0.15">
      <c r="A11" s="3" t="s">
        <v>27</v>
      </c>
      <c r="B11" s="47"/>
      <c r="C11" s="24" t="s">
        <v>340</v>
      </c>
      <c r="D11" s="150">
        <v>5.7000000000000002E-2</v>
      </c>
      <c r="E11" s="83">
        <v>8.0000000000000002E-3</v>
      </c>
      <c r="F11" s="151">
        <f t="shared" si="0"/>
        <v>4.9000000000000002E-2</v>
      </c>
      <c r="G11" s="156"/>
      <c r="H11" s="56" t="s">
        <v>43</v>
      </c>
      <c r="I11" s="153">
        <f t="shared" si="1"/>
        <v>0</v>
      </c>
      <c r="J11" s="155">
        <f t="shared" si="2"/>
        <v>0</v>
      </c>
    </row>
    <row r="12" spans="1:18" ht="21" x14ac:dyDescent="0.15">
      <c r="A12" s="3" t="s">
        <v>27</v>
      </c>
      <c r="B12" s="47"/>
      <c r="C12" s="24" t="s">
        <v>341</v>
      </c>
      <c r="D12" s="150">
        <v>0.09</v>
      </c>
      <c r="E12" s="83">
        <v>1.2999999999999999E-2</v>
      </c>
      <c r="F12" s="151">
        <f t="shared" si="0"/>
        <v>7.6999999999999999E-2</v>
      </c>
      <c r="G12" s="156"/>
      <c r="H12" s="56" t="s">
        <v>43</v>
      </c>
      <c r="I12" s="153">
        <f t="shared" si="1"/>
        <v>0</v>
      </c>
      <c r="J12" s="155">
        <f t="shared" si="2"/>
        <v>0</v>
      </c>
    </row>
    <row r="13" spans="1:18" ht="21" x14ac:dyDescent="0.15">
      <c r="A13" s="3" t="s">
        <v>27</v>
      </c>
      <c r="B13" s="47"/>
      <c r="C13" s="24" t="s">
        <v>342</v>
      </c>
      <c r="D13" s="150">
        <v>0.13300000000000001</v>
      </c>
      <c r="E13" s="83">
        <v>2.1999999999999999E-2</v>
      </c>
      <c r="F13" s="151">
        <f t="shared" si="0"/>
        <v>0.11100000000000002</v>
      </c>
      <c r="G13" s="156"/>
      <c r="H13" s="56" t="s">
        <v>43</v>
      </c>
      <c r="I13" s="153">
        <f t="shared" si="1"/>
        <v>0</v>
      </c>
      <c r="J13" s="155">
        <f t="shared" si="2"/>
        <v>0</v>
      </c>
    </row>
    <row r="14" spans="1:18" ht="21" x14ac:dyDescent="0.15">
      <c r="A14" s="3" t="s">
        <v>27</v>
      </c>
      <c r="B14" s="47"/>
      <c r="C14" s="24" t="s">
        <v>343</v>
      </c>
      <c r="D14" s="150">
        <v>0.188</v>
      </c>
      <c r="E14" s="83">
        <v>3.2000000000000001E-2</v>
      </c>
      <c r="F14" s="151">
        <f t="shared" si="0"/>
        <v>0.156</v>
      </c>
      <c r="G14" s="156"/>
      <c r="H14" s="56" t="s">
        <v>43</v>
      </c>
      <c r="I14" s="153">
        <f t="shared" si="1"/>
        <v>0</v>
      </c>
      <c r="J14" s="155">
        <f t="shared" si="2"/>
        <v>0</v>
      </c>
    </row>
    <row r="15" spans="1:18" ht="21" x14ac:dyDescent="0.15">
      <c r="A15" s="3" t="s">
        <v>27</v>
      </c>
      <c r="B15" s="177"/>
      <c r="C15" s="37"/>
      <c r="D15" s="158"/>
      <c r="E15" s="159"/>
      <c r="F15" s="160">
        <f>D15-E15</f>
        <v>0</v>
      </c>
      <c r="G15" s="177"/>
      <c r="H15" s="178"/>
      <c r="I15" s="158">
        <f t="shared" si="1"/>
        <v>0</v>
      </c>
      <c r="J15" s="160">
        <f t="shared" si="2"/>
        <v>0</v>
      </c>
      <c r="K15" s="48"/>
    </row>
    <row r="16" spans="1:18" ht="21" x14ac:dyDescent="0.15">
      <c r="A16" s="3" t="s">
        <v>27</v>
      </c>
      <c r="B16" s="47" t="s">
        <v>28</v>
      </c>
      <c r="C16" s="24" t="s">
        <v>29</v>
      </c>
      <c r="D16" s="150">
        <v>0.09</v>
      </c>
      <c r="E16" s="83">
        <v>1.7000000000000001E-2</v>
      </c>
      <c r="F16" s="151">
        <f t="shared" si="0"/>
        <v>7.2999999999999995E-2</v>
      </c>
      <c r="G16" s="156"/>
      <c r="H16" s="56" t="s">
        <v>44</v>
      </c>
      <c r="I16" s="153">
        <f t="shared" si="1"/>
        <v>0</v>
      </c>
      <c r="J16" s="155">
        <f t="shared" si="2"/>
        <v>0</v>
      </c>
    </row>
    <row r="17" spans="1:19" ht="21" x14ac:dyDescent="0.15">
      <c r="A17" s="3" t="s">
        <v>27</v>
      </c>
      <c r="B17" s="47"/>
      <c r="C17" s="24" t="s">
        <v>30</v>
      </c>
      <c r="D17" s="150">
        <v>0.14000000000000001</v>
      </c>
      <c r="E17" s="83">
        <v>2.8000000000000001E-2</v>
      </c>
      <c r="F17" s="151">
        <f t="shared" si="0"/>
        <v>0.11200000000000002</v>
      </c>
      <c r="G17" s="156"/>
      <c r="H17" s="56" t="s">
        <v>44</v>
      </c>
      <c r="I17" s="153">
        <f t="shared" si="1"/>
        <v>0</v>
      </c>
      <c r="J17" s="155">
        <f t="shared" si="2"/>
        <v>0</v>
      </c>
    </row>
    <row r="18" spans="1:19" ht="21" x14ac:dyDescent="0.15">
      <c r="A18" s="3" t="s">
        <v>27</v>
      </c>
      <c r="B18" s="47"/>
      <c r="C18" s="24" t="s">
        <v>31</v>
      </c>
      <c r="D18" s="150">
        <v>0.27</v>
      </c>
      <c r="E18" s="83">
        <v>6.0999999999999999E-2</v>
      </c>
      <c r="F18" s="151">
        <f t="shared" si="0"/>
        <v>0.20900000000000002</v>
      </c>
      <c r="G18" s="156"/>
      <c r="H18" s="56" t="s">
        <v>44</v>
      </c>
      <c r="I18" s="153">
        <f t="shared" si="1"/>
        <v>0</v>
      </c>
      <c r="J18" s="155">
        <f t="shared" si="2"/>
        <v>0</v>
      </c>
    </row>
    <row r="19" spans="1:19" ht="21" x14ac:dyDescent="0.15">
      <c r="A19" s="3" t="s">
        <v>27</v>
      </c>
      <c r="B19" s="47"/>
      <c r="C19" s="24" t="s">
        <v>33</v>
      </c>
      <c r="D19" s="150">
        <v>0.44</v>
      </c>
      <c r="E19" s="83">
        <v>0.11</v>
      </c>
      <c r="F19" s="151">
        <f t="shared" si="0"/>
        <v>0.33</v>
      </c>
      <c r="G19" s="156"/>
      <c r="H19" s="56" t="s">
        <v>44</v>
      </c>
      <c r="I19" s="153">
        <f t="shared" si="1"/>
        <v>0</v>
      </c>
      <c r="J19" s="155">
        <f t="shared" si="2"/>
        <v>0</v>
      </c>
    </row>
    <row r="20" spans="1:19" ht="21" x14ac:dyDescent="0.15">
      <c r="A20" s="3" t="s">
        <v>27</v>
      </c>
      <c r="B20" s="47"/>
      <c r="C20" s="24" t="s">
        <v>32</v>
      </c>
      <c r="D20" s="150">
        <v>0.65</v>
      </c>
      <c r="E20" s="83">
        <v>0.17</v>
      </c>
      <c r="F20" s="151">
        <f t="shared" si="0"/>
        <v>0.48</v>
      </c>
      <c r="G20" s="156"/>
      <c r="H20" s="56" t="s">
        <v>44</v>
      </c>
      <c r="I20" s="153">
        <f t="shared" si="1"/>
        <v>0</v>
      </c>
      <c r="J20" s="155">
        <f t="shared" si="2"/>
        <v>0</v>
      </c>
    </row>
    <row r="21" spans="1:19" ht="21" x14ac:dyDescent="0.15">
      <c r="A21" s="3" t="s">
        <v>27</v>
      </c>
      <c r="B21" s="47"/>
      <c r="C21" s="24" t="s">
        <v>34</v>
      </c>
      <c r="D21" s="150">
        <v>0.76</v>
      </c>
      <c r="E21" s="83">
        <v>0.21</v>
      </c>
      <c r="F21" s="151">
        <f t="shared" si="0"/>
        <v>0.55000000000000004</v>
      </c>
      <c r="G21" s="156"/>
      <c r="H21" s="56" t="s">
        <v>44</v>
      </c>
      <c r="I21" s="153">
        <f t="shared" si="1"/>
        <v>0</v>
      </c>
      <c r="J21" s="155">
        <f t="shared" si="2"/>
        <v>0</v>
      </c>
    </row>
    <row r="22" spans="1:19" ht="21" x14ac:dyDescent="0.15">
      <c r="A22" s="3" t="s">
        <v>27</v>
      </c>
      <c r="B22" s="47"/>
      <c r="C22" s="24" t="s">
        <v>35</v>
      </c>
      <c r="D22" s="150">
        <v>1.34</v>
      </c>
      <c r="E22" s="83">
        <v>0.4</v>
      </c>
      <c r="F22" s="151">
        <f t="shared" si="0"/>
        <v>0.94000000000000006</v>
      </c>
      <c r="G22" s="156"/>
      <c r="H22" s="56" t="s">
        <v>44</v>
      </c>
      <c r="I22" s="153">
        <f t="shared" si="1"/>
        <v>0</v>
      </c>
      <c r="J22" s="155">
        <f t="shared" si="2"/>
        <v>0</v>
      </c>
    </row>
    <row r="23" spans="1:19" ht="21" x14ac:dyDescent="0.15">
      <c r="A23" s="3" t="s">
        <v>27</v>
      </c>
      <c r="B23" s="47"/>
      <c r="C23" s="24" t="s">
        <v>36</v>
      </c>
      <c r="D23" s="150">
        <v>2.2799999999999998</v>
      </c>
      <c r="E23" s="83">
        <v>0.74</v>
      </c>
      <c r="F23" s="151">
        <f t="shared" si="0"/>
        <v>1.5399999999999998</v>
      </c>
      <c r="G23" s="156"/>
      <c r="H23" s="56" t="s">
        <v>44</v>
      </c>
      <c r="I23" s="153">
        <f t="shared" si="1"/>
        <v>0</v>
      </c>
      <c r="J23" s="155">
        <f t="shared" si="2"/>
        <v>0</v>
      </c>
    </row>
    <row r="24" spans="1:19" ht="21" x14ac:dyDescent="0.15">
      <c r="A24" s="3" t="s">
        <v>27</v>
      </c>
      <c r="B24" s="47"/>
      <c r="C24" s="24" t="s">
        <v>37</v>
      </c>
      <c r="D24" s="150">
        <v>3.7</v>
      </c>
      <c r="E24" s="83">
        <v>1.32</v>
      </c>
      <c r="F24" s="151">
        <f t="shared" si="0"/>
        <v>2.38</v>
      </c>
      <c r="G24" s="156"/>
      <c r="H24" s="56" t="s">
        <v>44</v>
      </c>
      <c r="I24" s="153">
        <f t="shared" si="1"/>
        <v>0</v>
      </c>
      <c r="J24" s="155">
        <f t="shared" si="2"/>
        <v>0</v>
      </c>
    </row>
    <row r="25" spans="1:19" s="12" customFormat="1" ht="21" x14ac:dyDescent="0.15">
      <c r="A25" s="55" t="s">
        <v>27</v>
      </c>
      <c r="B25" s="51"/>
      <c r="C25" s="54" t="s">
        <v>38</v>
      </c>
      <c r="D25" s="224">
        <v>5.45</v>
      </c>
      <c r="E25" s="110">
        <v>2.08</v>
      </c>
      <c r="F25" s="214">
        <f>D25-E25</f>
        <v>3.37</v>
      </c>
      <c r="G25" s="215"/>
      <c r="H25" s="213" t="s">
        <v>44</v>
      </c>
      <c r="I25" s="190">
        <f>ROUNDDOWN(F25*$G25,3)</f>
        <v>0</v>
      </c>
      <c r="J25" s="192">
        <f>ROUNDDOWN(E25*$G25,3)</f>
        <v>0</v>
      </c>
    </row>
    <row r="26" spans="1:19" s="12" customFormat="1" ht="21.75" thickBot="1" x14ac:dyDescent="0.2">
      <c r="A26" s="55" t="s">
        <v>27</v>
      </c>
      <c r="B26" s="187"/>
      <c r="C26" s="38"/>
      <c r="D26" s="164"/>
      <c r="E26" s="165"/>
      <c r="F26" s="166"/>
      <c r="G26" s="187"/>
      <c r="H26" s="188"/>
      <c r="I26" s="164">
        <f t="shared" si="1"/>
        <v>0</v>
      </c>
      <c r="J26" s="166">
        <f t="shared" si="2"/>
        <v>0</v>
      </c>
      <c r="L26" s="350" t="s">
        <v>402</v>
      </c>
      <c r="M26" s="351"/>
      <c r="N26" s="351"/>
      <c r="O26" s="351"/>
      <c r="P26" s="351"/>
      <c r="Q26" s="351"/>
      <c r="R26" s="351"/>
      <c r="S26" s="351"/>
    </row>
    <row r="27" spans="1:19" s="12" customFormat="1" ht="21.75" thickTop="1" x14ac:dyDescent="0.15">
      <c r="A27" s="55" t="s">
        <v>27</v>
      </c>
      <c r="B27" s="9" t="s">
        <v>18</v>
      </c>
      <c r="C27" s="10"/>
      <c r="D27" s="171"/>
      <c r="E27" s="171"/>
      <c r="F27" s="171"/>
      <c r="G27" s="171"/>
      <c r="H27" s="172"/>
      <c r="I27" s="106">
        <f>SUM(I7:I26)</f>
        <v>0</v>
      </c>
      <c r="J27" s="107">
        <f>SUM(J7:J26)</f>
        <v>0</v>
      </c>
      <c r="L27" s="351"/>
      <c r="M27" s="351"/>
      <c r="N27" s="351"/>
      <c r="O27" s="351"/>
      <c r="P27" s="351"/>
      <c r="Q27" s="351"/>
      <c r="R27" s="351"/>
      <c r="S27" s="351"/>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bestFit="1" customWidth="1"/>
    <col min="14" max="14" width="2.6328125" style="2" customWidth="1"/>
    <col min="15" max="15" width="7.81640625" style="2" bestFit="1" customWidth="1"/>
    <col min="16" max="16" width="9" style="2" bestFit="1" customWidth="1"/>
    <col min="17"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c r="R1" s="74"/>
    </row>
    <row r="2" spans="1:18" s="76" customFormat="1" ht="12" customHeight="1" x14ac:dyDescent="0.15">
      <c r="B2" s="77" t="s">
        <v>367</v>
      </c>
      <c r="C2" s="77"/>
      <c r="D2" s="77"/>
      <c r="E2" s="77"/>
      <c r="F2" s="77"/>
      <c r="G2" s="77"/>
      <c r="H2" s="77"/>
      <c r="I2" s="77"/>
      <c r="J2" s="77"/>
      <c r="K2" s="77"/>
      <c r="L2" s="77"/>
      <c r="M2" s="77"/>
      <c r="N2" s="77"/>
      <c r="O2" s="77"/>
      <c r="P2" s="77"/>
      <c r="Q2" s="77"/>
      <c r="R2" s="77"/>
    </row>
    <row r="3" spans="1:18" s="71" customFormat="1" ht="12" customHeight="1" x14ac:dyDescent="0.15">
      <c r="B3" s="77" t="s">
        <v>368</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59</v>
      </c>
      <c r="B5" s="321" t="s">
        <v>1</v>
      </c>
      <c r="C5" s="321" t="s">
        <v>2</v>
      </c>
      <c r="D5" s="344" t="s">
        <v>60</v>
      </c>
      <c r="E5" s="345"/>
      <c r="F5" s="346"/>
      <c r="G5" s="321" t="s">
        <v>4</v>
      </c>
      <c r="H5" s="321" t="s">
        <v>5</v>
      </c>
      <c r="I5" s="344" t="s">
        <v>6</v>
      </c>
      <c r="J5" s="346"/>
      <c r="L5" s="354" t="s">
        <v>61</v>
      </c>
      <c r="M5" s="354"/>
      <c r="N5" s="354"/>
      <c r="O5" s="354"/>
      <c r="P5" s="321" t="s">
        <v>62</v>
      </c>
    </row>
    <row r="6" spans="1:18" ht="21.75" thickBot="1" x14ac:dyDescent="0.2">
      <c r="A6" s="3" t="s">
        <v>63</v>
      </c>
      <c r="B6" s="323"/>
      <c r="C6" s="323"/>
      <c r="D6" s="6" t="s">
        <v>64</v>
      </c>
      <c r="E6" s="7" t="s">
        <v>65</v>
      </c>
      <c r="F6" s="15" t="s">
        <v>42</v>
      </c>
      <c r="G6" s="323"/>
      <c r="H6" s="323"/>
      <c r="I6" s="6" t="s">
        <v>46</v>
      </c>
      <c r="J6" s="8" t="s">
        <v>7</v>
      </c>
      <c r="L6" s="16" t="s">
        <v>66</v>
      </c>
      <c r="M6" s="352" t="s">
        <v>67</v>
      </c>
      <c r="N6" s="353"/>
      <c r="O6" s="17" t="s">
        <v>68</v>
      </c>
      <c r="P6" s="323"/>
    </row>
    <row r="7" spans="1:18" ht="21.75" thickTop="1" x14ac:dyDescent="0.15">
      <c r="A7" s="3" t="s">
        <v>69</v>
      </c>
      <c r="B7" s="134" t="s">
        <v>80</v>
      </c>
      <c r="C7" s="25" t="s">
        <v>344</v>
      </c>
      <c r="D7" s="139">
        <v>1.0999999999999999E-2</v>
      </c>
      <c r="E7" s="141">
        <v>4.0000000000000001E-3</v>
      </c>
      <c r="F7" s="199">
        <f t="shared" ref="F7:F25" si="0">D7-E7</f>
        <v>6.9999999999999993E-3</v>
      </c>
      <c r="G7" s="241"/>
      <c r="H7" s="135" t="s">
        <v>70</v>
      </c>
      <c r="I7" s="144">
        <f>ROUNDDOWN(F7*$G7,3)</f>
        <v>0</v>
      </c>
      <c r="J7" s="146">
        <f>ROUNDDOWN(E7*$G7,3)</f>
        <v>0</v>
      </c>
      <c r="L7" s="27" t="s">
        <v>71</v>
      </c>
      <c r="M7" s="245">
        <f>I26</f>
        <v>0</v>
      </c>
      <c r="N7" s="39" t="s">
        <v>403</v>
      </c>
      <c r="O7" s="28" t="s">
        <v>72</v>
      </c>
      <c r="P7" s="34" t="s">
        <v>384</v>
      </c>
    </row>
    <row r="8" spans="1:18" ht="21" x14ac:dyDescent="0.15">
      <c r="A8" s="3" t="s">
        <v>73</v>
      </c>
      <c r="B8" s="47"/>
      <c r="C8" s="24" t="s">
        <v>345</v>
      </c>
      <c r="D8" s="150">
        <v>1.9E-2</v>
      </c>
      <c r="E8" s="83">
        <v>5.0000000000000001E-3</v>
      </c>
      <c r="F8" s="151">
        <f t="shared" si="0"/>
        <v>1.3999999999999999E-2</v>
      </c>
      <c r="G8" s="242"/>
      <c r="H8" s="56" t="s">
        <v>70</v>
      </c>
      <c r="I8" s="153">
        <f t="shared" ref="I8:I25" si="1">ROUNDDOWN(F8*$G8,3)</f>
        <v>0</v>
      </c>
      <c r="J8" s="155">
        <f t="shared" ref="J8:J25" si="2">ROUNDDOWN(E8*$G8,3)</f>
        <v>0</v>
      </c>
      <c r="L8" s="29" t="s">
        <v>417</v>
      </c>
      <c r="M8" s="246">
        <f>M7*100</f>
        <v>0</v>
      </c>
      <c r="N8" s="40" t="s">
        <v>404</v>
      </c>
      <c r="O8" s="30" t="s">
        <v>74</v>
      </c>
      <c r="P8" s="33" t="s">
        <v>416</v>
      </c>
    </row>
    <row r="9" spans="1:18" ht="21" x14ac:dyDescent="0.15">
      <c r="A9" s="3" t="s">
        <v>75</v>
      </c>
      <c r="B9" s="47"/>
      <c r="C9" s="24" t="s">
        <v>346</v>
      </c>
      <c r="D9" s="150">
        <v>2.5000000000000001E-2</v>
      </c>
      <c r="E9" s="83">
        <v>6.0000000000000001E-3</v>
      </c>
      <c r="F9" s="151">
        <f t="shared" si="0"/>
        <v>1.9000000000000003E-2</v>
      </c>
      <c r="G9" s="242"/>
      <c r="H9" s="56" t="s">
        <v>70</v>
      </c>
      <c r="I9" s="153">
        <f t="shared" si="1"/>
        <v>0</v>
      </c>
      <c r="J9" s="155">
        <f t="shared" si="2"/>
        <v>0</v>
      </c>
      <c r="L9" s="31" t="s">
        <v>47</v>
      </c>
      <c r="M9" s="247">
        <f>M7*5</f>
        <v>0</v>
      </c>
      <c r="N9" s="41" t="s">
        <v>404</v>
      </c>
      <c r="O9" s="32" t="s">
        <v>76</v>
      </c>
      <c r="P9" s="35" t="s">
        <v>383</v>
      </c>
    </row>
    <row r="10" spans="1:18" ht="21" x14ac:dyDescent="0.15">
      <c r="A10" s="3" t="s">
        <v>77</v>
      </c>
      <c r="B10" s="47"/>
      <c r="C10" s="24" t="s">
        <v>347</v>
      </c>
      <c r="D10" s="150">
        <v>3.1E-2</v>
      </c>
      <c r="E10" s="83">
        <v>7.0000000000000001E-3</v>
      </c>
      <c r="F10" s="151">
        <f t="shared" si="0"/>
        <v>2.4E-2</v>
      </c>
      <c r="G10" s="242"/>
      <c r="H10" s="56" t="s">
        <v>70</v>
      </c>
      <c r="I10" s="153">
        <f t="shared" si="1"/>
        <v>0</v>
      </c>
      <c r="J10" s="155">
        <f t="shared" si="2"/>
        <v>0</v>
      </c>
      <c r="L10" s="2" t="s">
        <v>466</v>
      </c>
    </row>
    <row r="11" spans="1:18" ht="21" x14ac:dyDescent="0.15">
      <c r="A11" s="3" t="s">
        <v>78</v>
      </c>
      <c r="B11" s="47"/>
      <c r="C11" s="24" t="s">
        <v>348</v>
      </c>
      <c r="D11" s="150">
        <v>4.1000000000000002E-2</v>
      </c>
      <c r="E11" s="83">
        <v>8.9999999999999993E-3</v>
      </c>
      <c r="F11" s="151">
        <f t="shared" si="0"/>
        <v>3.2000000000000001E-2</v>
      </c>
      <c r="G11" s="242"/>
      <c r="H11" s="56" t="s">
        <v>70</v>
      </c>
      <c r="I11" s="153">
        <f>ROUNDDOWN(F11*$G11,3)</f>
        <v>0</v>
      </c>
      <c r="J11" s="155">
        <f t="shared" si="2"/>
        <v>0</v>
      </c>
    </row>
    <row r="12" spans="1:18" ht="21" x14ac:dyDescent="0.15">
      <c r="A12" s="3" t="s">
        <v>78</v>
      </c>
      <c r="B12" s="47"/>
      <c r="C12" s="24" t="s">
        <v>349</v>
      </c>
      <c r="D12" s="150">
        <v>5.1999999999999998E-2</v>
      </c>
      <c r="E12" s="83">
        <v>0.01</v>
      </c>
      <c r="F12" s="151">
        <f t="shared" si="0"/>
        <v>4.1999999999999996E-2</v>
      </c>
      <c r="G12" s="242"/>
      <c r="H12" s="56" t="s">
        <v>70</v>
      </c>
      <c r="I12" s="153">
        <f t="shared" si="1"/>
        <v>0</v>
      </c>
      <c r="J12" s="155">
        <f t="shared" si="2"/>
        <v>0</v>
      </c>
    </row>
    <row r="13" spans="1:18" ht="21" x14ac:dyDescent="0.15">
      <c r="A13" s="3" t="s">
        <v>78</v>
      </c>
      <c r="B13" s="47"/>
      <c r="C13" s="24" t="s">
        <v>341</v>
      </c>
      <c r="D13" s="150">
        <v>8.7999999999999995E-2</v>
      </c>
      <c r="E13" s="83">
        <v>1.6E-2</v>
      </c>
      <c r="F13" s="151">
        <f t="shared" si="0"/>
        <v>7.1999999999999995E-2</v>
      </c>
      <c r="G13" s="242"/>
      <c r="H13" s="56" t="s">
        <v>70</v>
      </c>
      <c r="I13" s="153">
        <f t="shared" si="1"/>
        <v>0</v>
      </c>
      <c r="J13" s="155">
        <f t="shared" si="2"/>
        <v>0</v>
      </c>
    </row>
    <row r="14" spans="1:18" ht="21" x14ac:dyDescent="0.15">
      <c r="A14" s="3" t="s">
        <v>78</v>
      </c>
      <c r="B14" s="47"/>
      <c r="C14" s="24" t="s">
        <v>342</v>
      </c>
      <c r="D14" s="150">
        <v>0.13500000000000001</v>
      </c>
      <c r="E14" s="83">
        <v>2.3E-2</v>
      </c>
      <c r="F14" s="151">
        <f t="shared" si="0"/>
        <v>0.11200000000000002</v>
      </c>
      <c r="G14" s="242"/>
      <c r="H14" s="56" t="s">
        <v>70</v>
      </c>
      <c r="I14" s="153">
        <f t="shared" si="1"/>
        <v>0</v>
      </c>
      <c r="J14" s="155">
        <f t="shared" si="2"/>
        <v>0</v>
      </c>
    </row>
    <row r="15" spans="1:18" ht="21" x14ac:dyDescent="0.15">
      <c r="A15" s="3" t="s">
        <v>78</v>
      </c>
      <c r="B15" s="47"/>
      <c r="C15" s="24" t="s">
        <v>343</v>
      </c>
      <c r="D15" s="150">
        <v>0.19700000000000001</v>
      </c>
      <c r="E15" s="83">
        <v>3.2000000000000001E-2</v>
      </c>
      <c r="F15" s="151">
        <f t="shared" si="0"/>
        <v>0.16500000000000001</v>
      </c>
      <c r="G15" s="242"/>
      <c r="H15" s="56" t="s">
        <v>70</v>
      </c>
      <c r="I15" s="153">
        <f t="shared" si="1"/>
        <v>0</v>
      </c>
      <c r="J15" s="155">
        <f t="shared" si="2"/>
        <v>0</v>
      </c>
    </row>
    <row r="16" spans="1:18" ht="21" x14ac:dyDescent="0.15">
      <c r="A16" s="3" t="s">
        <v>78</v>
      </c>
      <c r="B16" s="177"/>
      <c r="C16" s="37"/>
      <c r="D16" s="158"/>
      <c r="E16" s="159"/>
      <c r="F16" s="160">
        <f>D16-E16</f>
        <v>0</v>
      </c>
      <c r="G16" s="243"/>
      <c r="H16" s="178"/>
      <c r="I16" s="158">
        <f t="shared" si="1"/>
        <v>0</v>
      </c>
      <c r="J16" s="160">
        <f t="shared" si="2"/>
        <v>0</v>
      </c>
    </row>
    <row r="17" spans="1:19" ht="21" x14ac:dyDescent="0.15">
      <c r="A17" s="3" t="s">
        <v>78</v>
      </c>
      <c r="B17" s="47" t="s">
        <v>81</v>
      </c>
      <c r="C17" s="24" t="s">
        <v>305</v>
      </c>
      <c r="D17" s="150">
        <v>0.126</v>
      </c>
      <c r="E17" s="83">
        <v>3.1E-2</v>
      </c>
      <c r="F17" s="151">
        <f t="shared" si="0"/>
        <v>9.5000000000000001E-2</v>
      </c>
      <c r="G17" s="242"/>
      <c r="H17" s="56" t="s">
        <v>79</v>
      </c>
      <c r="I17" s="153">
        <f t="shared" si="1"/>
        <v>0</v>
      </c>
      <c r="J17" s="155">
        <f t="shared" si="2"/>
        <v>0</v>
      </c>
    </row>
    <row r="18" spans="1:19" ht="21" x14ac:dyDescent="0.15">
      <c r="A18" s="3" t="s">
        <v>78</v>
      </c>
      <c r="B18" s="47"/>
      <c r="C18" s="24" t="s">
        <v>300</v>
      </c>
      <c r="D18" s="150">
        <v>0.313</v>
      </c>
      <c r="E18" s="83">
        <v>4.9000000000000002E-2</v>
      </c>
      <c r="F18" s="151">
        <f t="shared" si="0"/>
        <v>0.26400000000000001</v>
      </c>
      <c r="G18" s="242"/>
      <c r="H18" s="56" t="s">
        <v>79</v>
      </c>
      <c r="I18" s="153">
        <f t="shared" si="1"/>
        <v>0</v>
      </c>
      <c r="J18" s="155">
        <f t="shared" si="2"/>
        <v>0</v>
      </c>
    </row>
    <row r="19" spans="1:19" ht="21" x14ac:dyDescent="0.15">
      <c r="A19" s="3" t="s">
        <v>78</v>
      </c>
      <c r="B19" s="47"/>
      <c r="C19" s="24" t="s">
        <v>301</v>
      </c>
      <c r="D19" s="150">
        <v>0.53500000000000003</v>
      </c>
      <c r="E19" s="83">
        <v>0.123</v>
      </c>
      <c r="F19" s="151">
        <f t="shared" si="0"/>
        <v>0.41200000000000003</v>
      </c>
      <c r="G19" s="242"/>
      <c r="H19" s="56" t="s">
        <v>79</v>
      </c>
      <c r="I19" s="153">
        <f t="shared" si="1"/>
        <v>0</v>
      </c>
      <c r="J19" s="155">
        <f t="shared" si="2"/>
        <v>0</v>
      </c>
    </row>
    <row r="20" spans="1:19" ht="21" x14ac:dyDescent="0.15">
      <c r="A20" s="3" t="s">
        <v>78</v>
      </c>
      <c r="B20" s="47"/>
      <c r="C20" s="24" t="s">
        <v>303</v>
      </c>
      <c r="D20" s="150">
        <v>0.96699999999999997</v>
      </c>
      <c r="E20" s="83">
        <v>0.30099999999999999</v>
      </c>
      <c r="F20" s="151">
        <f t="shared" si="0"/>
        <v>0.66599999999999993</v>
      </c>
      <c r="G20" s="242"/>
      <c r="H20" s="56" t="s">
        <v>79</v>
      </c>
      <c r="I20" s="153">
        <f t="shared" si="1"/>
        <v>0</v>
      </c>
      <c r="J20" s="155">
        <f t="shared" si="2"/>
        <v>0</v>
      </c>
    </row>
    <row r="21" spans="1:19" ht="21" x14ac:dyDescent="0.15">
      <c r="A21" s="3" t="s">
        <v>78</v>
      </c>
      <c r="B21" s="47"/>
      <c r="C21" s="24" t="s">
        <v>302</v>
      </c>
      <c r="D21" s="150">
        <v>1.974</v>
      </c>
      <c r="E21" s="83">
        <v>0.73899999999999999</v>
      </c>
      <c r="F21" s="151">
        <f t="shared" si="0"/>
        <v>1.2349999999999999</v>
      </c>
      <c r="G21" s="242"/>
      <c r="H21" s="56" t="s">
        <v>79</v>
      </c>
      <c r="I21" s="153">
        <f t="shared" si="1"/>
        <v>0</v>
      </c>
      <c r="J21" s="155">
        <f t="shared" si="2"/>
        <v>0</v>
      </c>
    </row>
    <row r="22" spans="1:19" ht="21" x14ac:dyDescent="0.15">
      <c r="A22" s="3" t="s">
        <v>78</v>
      </c>
      <c r="B22" s="47"/>
      <c r="C22" s="24" t="s">
        <v>304</v>
      </c>
      <c r="D22" s="150">
        <v>4.8879999999999999</v>
      </c>
      <c r="E22" s="83">
        <v>1.923</v>
      </c>
      <c r="F22" s="151">
        <f t="shared" si="0"/>
        <v>2.9649999999999999</v>
      </c>
      <c r="G22" s="242"/>
      <c r="H22" s="56" t="s">
        <v>79</v>
      </c>
      <c r="I22" s="153">
        <f t="shared" si="1"/>
        <v>0</v>
      </c>
      <c r="J22" s="155">
        <f t="shared" si="2"/>
        <v>0</v>
      </c>
    </row>
    <row r="23" spans="1:19" ht="21" x14ac:dyDescent="0.15">
      <c r="A23" s="3" t="s">
        <v>78</v>
      </c>
      <c r="B23" s="177"/>
      <c r="C23" s="37"/>
      <c r="D23" s="158"/>
      <c r="E23" s="159"/>
      <c r="F23" s="160">
        <f t="shared" si="0"/>
        <v>0</v>
      </c>
      <c r="G23" s="242"/>
      <c r="H23" s="178"/>
      <c r="I23" s="158">
        <f t="shared" si="1"/>
        <v>0</v>
      </c>
      <c r="J23" s="160">
        <f t="shared" si="2"/>
        <v>0</v>
      </c>
    </row>
    <row r="24" spans="1:19" ht="21" x14ac:dyDescent="0.15">
      <c r="A24" s="3" t="s">
        <v>78</v>
      </c>
      <c r="B24" s="177"/>
      <c r="C24" s="37"/>
      <c r="D24" s="158"/>
      <c r="E24" s="159"/>
      <c r="F24" s="160">
        <f t="shared" si="0"/>
        <v>0</v>
      </c>
      <c r="G24" s="242"/>
      <c r="H24" s="178"/>
      <c r="I24" s="158">
        <f t="shared" si="1"/>
        <v>0</v>
      </c>
      <c r="J24" s="160">
        <f t="shared" si="2"/>
        <v>0</v>
      </c>
    </row>
    <row r="25" spans="1:19" ht="21.75" thickBot="1" x14ac:dyDescent="0.2">
      <c r="A25" s="3" t="s">
        <v>78</v>
      </c>
      <c r="B25" s="187"/>
      <c r="C25" s="38"/>
      <c r="D25" s="164"/>
      <c r="E25" s="165"/>
      <c r="F25" s="166">
        <f t="shared" si="0"/>
        <v>0</v>
      </c>
      <c r="G25" s="244"/>
      <c r="H25" s="188"/>
      <c r="I25" s="164">
        <f t="shared" si="1"/>
        <v>0</v>
      </c>
      <c r="J25" s="166">
        <f t="shared" si="2"/>
        <v>0</v>
      </c>
      <c r="L25" s="355" t="s">
        <v>402</v>
      </c>
      <c r="M25" s="356"/>
      <c r="N25" s="356"/>
      <c r="O25" s="356"/>
      <c r="P25" s="356"/>
      <c r="Q25" s="356"/>
      <c r="R25" s="356"/>
      <c r="S25" s="356"/>
    </row>
    <row r="26" spans="1:19" ht="21.75" thickTop="1" x14ac:dyDescent="0.15">
      <c r="A26" s="3" t="s">
        <v>78</v>
      </c>
      <c r="B26" s="9" t="s">
        <v>18</v>
      </c>
      <c r="C26" s="10"/>
      <c r="D26" s="171"/>
      <c r="E26" s="171"/>
      <c r="F26" s="171"/>
      <c r="G26" s="171"/>
      <c r="H26" s="172"/>
      <c r="I26" s="104">
        <f>SUM(I7:I25)</f>
        <v>0</v>
      </c>
      <c r="J26" s="105">
        <f>SUM(J7:J25)</f>
        <v>0</v>
      </c>
      <c r="L26" s="356"/>
      <c r="M26" s="356"/>
      <c r="N26" s="356"/>
      <c r="O26" s="356"/>
      <c r="P26" s="356"/>
      <c r="Q26" s="356"/>
      <c r="R26" s="356"/>
      <c r="S26" s="356"/>
    </row>
  </sheetData>
  <sheetProtection insertRows="0" deleteRows="0"/>
  <protectedRanges>
    <protectedRange sqref="G7:G25" name="範囲1"/>
    <protectedRange sqref="B16:H16" name="範囲2"/>
    <protectedRange sqref="B23:H25" name="範囲3"/>
  </protectedRanges>
  <mergeCells count="10">
    <mergeCell ref="B5:B6"/>
    <mergeCell ref="H5:H6"/>
    <mergeCell ref="D5:F5"/>
    <mergeCell ref="G5:G6"/>
    <mergeCell ref="C5:C6"/>
    <mergeCell ref="L25:S26"/>
    <mergeCell ref="I5:J5"/>
    <mergeCell ref="L5:O5"/>
    <mergeCell ref="P5:P6"/>
    <mergeCell ref="M6:N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J25"/>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D2" s="77"/>
      <c r="E2" s="77"/>
      <c r="F2" s="77"/>
      <c r="G2" s="77"/>
      <c r="H2" s="77"/>
      <c r="I2" s="77"/>
      <c r="J2" s="77"/>
      <c r="K2" s="77"/>
      <c r="L2" s="77"/>
      <c r="M2" s="77"/>
      <c r="N2" s="77"/>
      <c r="O2" s="77"/>
      <c r="P2" s="77"/>
      <c r="Q2" s="77"/>
    </row>
    <row r="3" spans="1:17" s="81" customFormat="1" ht="12" customHeight="1" x14ac:dyDescent="0.15">
      <c r="B3" s="67" t="s">
        <v>567</v>
      </c>
      <c r="C3" s="67"/>
      <c r="D3" s="67"/>
      <c r="E3" s="67"/>
      <c r="F3" s="67"/>
      <c r="G3" s="67"/>
      <c r="H3" s="67"/>
      <c r="I3" s="67"/>
      <c r="J3" s="67"/>
      <c r="K3" s="67"/>
      <c r="L3" s="67"/>
      <c r="M3" s="67"/>
      <c r="N3" s="67"/>
      <c r="O3" s="67"/>
      <c r="P3" s="67"/>
      <c r="Q3" s="67"/>
    </row>
    <row r="4" spans="1:17" s="81" customFormat="1" ht="12" customHeight="1" x14ac:dyDescent="0.15">
      <c r="B4" s="67" t="s">
        <v>562</v>
      </c>
      <c r="C4" s="82"/>
      <c r="D4" s="82"/>
      <c r="E4" s="82"/>
      <c r="F4" s="82"/>
      <c r="G4" s="82"/>
      <c r="H4" s="82"/>
      <c r="I4" s="82"/>
      <c r="J4" s="82"/>
      <c r="K4" s="82"/>
      <c r="L4" s="82"/>
      <c r="M4" s="82"/>
      <c r="N4" s="82"/>
      <c r="O4" s="82"/>
      <c r="P4" s="82"/>
      <c r="Q4" s="82"/>
    </row>
    <row r="5" spans="1:17" ht="12" customHeight="1" x14ac:dyDescent="0.15">
      <c r="A5" s="2" t="s">
        <v>82</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90</v>
      </c>
      <c r="C7" s="135" t="s">
        <v>91</v>
      </c>
      <c r="D7" s="193"/>
      <c r="E7" s="195"/>
      <c r="F7" s="195"/>
      <c r="G7" s="195"/>
      <c r="H7" s="83">
        <f>-I7</f>
        <v>-4.2000000000000003E-2</v>
      </c>
      <c r="I7" s="199">
        <v>4.2000000000000003E-2</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264</v>
      </c>
      <c r="C8" s="56" t="s">
        <v>92</v>
      </c>
      <c r="D8" s="158"/>
      <c r="E8" s="159"/>
      <c r="F8" s="159"/>
      <c r="G8" s="159"/>
      <c r="H8" s="83">
        <f t="shared" ref="H8:H14" si="6">-I8</f>
        <v>-5.7000000000000002E-2</v>
      </c>
      <c r="I8" s="151">
        <v>5.7000000000000002E-2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93</v>
      </c>
      <c r="C9" s="56" t="s">
        <v>94</v>
      </c>
      <c r="D9" s="158"/>
      <c r="E9" s="159"/>
      <c r="F9" s="159"/>
      <c r="G9" s="159"/>
      <c r="H9" s="83">
        <f t="shared" si="6"/>
        <v>-5.0000000000000001E-3</v>
      </c>
      <c r="I9" s="151">
        <v>5.0000000000000001E-3</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93</v>
      </c>
      <c r="C10" s="56" t="s">
        <v>95</v>
      </c>
      <c r="D10" s="158"/>
      <c r="E10" s="159"/>
      <c r="F10" s="159"/>
      <c r="G10" s="159"/>
      <c r="H10" s="83">
        <f t="shared" si="6"/>
        <v>-1.4E-2</v>
      </c>
      <c r="I10" s="151">
        <v>1.4E-2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89</v>
      </c>
      <c r="B11" s="47" t="s">
        <v>96</v>
      </c>
      <c r="C11" s="56" t="s">
        <v>97</v>
      </c>
      <c r="D11" s="158"/>
      <c r="E11" s="159"/>
      <c r="F11" s="159"/>
      <c r="G11" s="159"/>
      <c r="H11" s="83">
        <f t="shared" si="6"/>
        <v>-3.4000000000000002E-2</v>
      </c>
      <c r="I11" s="151">
        <v>3.4000000000000002E-2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89</v>
      </c>
      <c r="B12" s="47" t="s">
        <v>96</v>
      </c>
      <c r="C12" s="56" t="s">
        <v>98</v>
      </c>
      <c r="D12" s="158"/>
      <c r="E12" s="159"/>
      <c r="F12" s="159"/>
      <c r="G12" s="159"/>
      <c r="H12" s="83">
        <f t="shared" si="6"/>
        <v>-4.4999999999999998E-2</v>
      </c>
      <c r="I12" s="151">
        <v>4.4999999999999998E-2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89</v>
      </c>
      <c r="B13" s="47" t="s">
        <v>99</v>
      </c>
      <c r="C13" s="56" t="s">
        <v>100</v>
      </c>
      <c r="D13" s="158"/>
      <c r="E13" s="159"/>
      <c r="F13" s="159"/>
      <c r="G13" s="159"/>
      <c r="H13" s="83">
        <f t="shared" si="6"/>
        <v>-2.1000000000000001E-2</v>
      </c>
      <c r="I13" s="151">
        <v>2.1000000000000001E-2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89</v>
      </c>
      <c r="B14" s="47" t="s">
        <v>99</v>
      </c>
      <c r="C14" s="56" t="s">
        <v>101</v>
      </c>
      <c r="D14" s="158"/>
      <c r="E14" s="159"/>
      <c r="F14" s="159"/>
      <c r="G14" s="159"/>
      <c r="H14" s="83">
        <f t="shared" si="6"/>
        <v>-0.06</v>
      </c>
      <c r="I14" s="151">
        <v>0.06</v>
      </c>
      <c r="J14" s="156"/>
      <c r="K14" s="56" t="s">
        <v>102</v>
      </c>
      <c r="L14" s="153">
        <f t="shared" si="0"/>
        <v>0</v>
      </c>
      <c r="M14" s="154">
        <f t="shared" si="1"/>
        <v>0</v>
      </c>
      <c r="N14" s="154">
        <f t="shared" si="2"/>
        <v>0</v>
      </c>
      <c r="O14" s="154">
        <f t="shared" si="3"/>
        <v>0</v>
      </c>
      <c r="P14" s="154">
        <f t="shared" si="4"/>
        <v>0</v>
      </c>
      <c r="Q14" s="155">
        <f t="shared" si="5"/>
        <v>0</v>
      </c>
    </row>
    <row r="15" spans="1:17" ht="21" customHeight="1" x14ac:dyDescent="0.15">
      <c r="A15" s="3"/>
      <c r="B15" s="239"/>
      <c r="C15" s="240"/>
      <c r="D15" s="158"/>
      <c r="E15" s="159"/>
      <c r="F15" s="159"/>
      <c r="G15" s="159"/>
      <c r="H15" s="159"/>
      <c r="I15" s="160"/>
      <c r="J15" s="156"/>
      <c r="K15" s="178"/>
      <c r="L15" s="153">
        <f t="shared" ref="L15:L24" si="7">ROUNDDOWN(D15*$J15,3)</f>
        <v>0</v>
      </c>
      <c r="M15" s="154">
        <f t="shared" ref="M15:M24" si="8">ROUNDDOWN(E15*$J15,3)</f>
        <v>0</v>
      </c>
      <c r="N15" s="154">
        <f t="shared" ref="N15:N24" si="9">ROUNDDOWN(F15*$J15,3)</f>
        <v>0</v>
      </c>
      <c r="O15" s="154">
        <f t="shared" ref="O15:O24" si="10">ROUNDDOWN(G15*$J15,3)</f>
        <v>0</v>
      </c>
      <c r="P15" s="154">
        <f t="shared" ref="P15:P24" si="11">ROUNDDOWN(H15*$J15,3)</f>
        <v>0</v>
      </c>
      <c r="Q15" s="155">
        <f t="shared" ref="Q15:Q24" si="12">ROUNDDOWN(I15*$J15,3)</f>
        <v>0</v>
      </c>
    </row>
    <row r="16" spans="1:17" ht="21" customHeight="1" x14ac:dyDescent="0.15">
      <c r="A16" s="3"/>
      <c r="B16" s="239"/>
      <c r="C16" s="240"/>
      <c r="D16" s="158"/>
      <c r="E16" s="159"/>
      <c r="F16" s="159"/>
      <c r="G16" s="159"/>
      <c r="H16" s="159"/>
      <c r="I16" s="160"/>
      <c r="J16" s="156"/>
      <c r="K16" s="178"/>
      <c r="L16" s="153">
        <f t="shared" si="7"/>
        <v>0</v>
      </c>
      <c r="M16" s="154">
        <f t="shared" si="8"/>
        <v>0</v>
      </c>
      <c r="N16" s="154">
        <f t="shared" si="9"/>
        <v>0</v>
      </c>
      <c r="O16" s="154">
        <f t="shared" si="10"/>
        <v>0</v>
      </c>
      <c r="P16" s="154">
        <f t="shared" si="11"/>
        <v>0</v>
      </c>
      <c r="Q16" s="155">
        <f t="shared" si="12"/>
        <v>0</v>
      </c>
    </row>
    <row r="17" spans="1:17" ht="21" customHeight="1" x14ac:dyDescent="0.15">
      <c r="A17" s="3"/>
      <c r="B17" s="239"/>
      <c r="C17" s="240"/>
      <c r="D17" s="158"/>
      <c r="E17" s="159"/>
      <c r="F17" s="159"/>
      <c r="G17" s="159"/>
      <c r="H17" s="159"/>
      <c r="I17" s="160"/>
      <c r="J17" s="156"/>
      <c r="K17" s="178"/>
      <c r="L17" s="153">
        <f t="shared" si="7"/>
        <v>0</v>
      </c>
      <c r="M17" s="154">
        <f t="shared" si="8"/>
        <v>0</v>
      </c>
      <c r="N17" s="154">
        <f t="shared" si="9"/>
        <v>0</v>
      </c>
      <c r="O17" s="154">
        <f t="shared" si="10"/>
        <v>0</v>
      </c>
      <c r="P17" s="154">
        <f t="shared" si="11"/>
        <v>0</v>
      </c>
      <c r="Q17" s="155">
        <f t="shared" si="12"/>
        <v>0</v>
      </c>
    </row>
    <row r="18" spans="1:17" ht="21" customHeight="1" x14ac:dyDescent="0.15">
      <c r="A18" s="3"/>
      <c r="B18" s="239"/>
      <c r="C18" s="240"/>
      <c r="D18" s="158"/>
      <c r="E18" s="159"/>
      <c r="F18" s="159"/>
      <c r="G18" s="159"/>
      <c r="H18" s="159"/>
      <c r="I18" s="160"/>
      <c r="J18" s="156"/>
      <c r="K18" s="178"/>
      <c r="L18" s="153">
        <f t="shared" si="7"/>
        <v>0</v>
      </c>
      <c r="M18" s="154">
        <f t="shared" si="8"/>
        <v>0</v>
      </c>
      <c r="N18" s="154">
        <f t="shared" si="9"/>
        <v>0</v>
      </c>
      <c r="O18" s="154">
        <f t="shared" si="10"/>
        <v>0</v>
      </c>
      <c r="P18" s="154">
        <f t="shared" si="11"/>
        <v>0</v>
      </c>
      <c r="Q18" s="155">
        <f t="shared" si="12"/>
        <v>0</v>
      </c>
    </row>
    <row r="19" spans="1:17" ht="21" customHeight="1" x14ac:dyDescent="0.15">
      <c r="A19" s="3"/>
      <c r="B19" s="239"/>
      <c r="C19" s="240"/>
      <c r="D19" s="158"/>
      <c r="E19" s="159"/>
      <c r="F19" s="159"/>
      <c r="G19" s="159"/>
      <c r="H19" s="159"/>
      <c r="I19" s="160"/>
      <c r="J19" s="156"/>
      <c r="K19" s="178"/>
      <c r="L19" s="153">
        <f t="shared" si="7"/>
        <v>0</v>
      </c>
      <c r="M19" s="154">
        <f t="shared" si="8"/>
        <v>0</v>
      </c>
      <c r="N19" s="154">
        <f t="shared" si="9"/>
        <v>0</v>
      </c>
      <c r="O19" s="154">
        <f t="shared" si="10"/>
        <v>0</v>
      </c>
      <c r="P19" s="154">
        <f t="shared" si="11"/>
        <v>0</v>
      </c>
      <c r="Q19" s="155">
        <f t="shared" si="12"/>
        <v>0</v>
      </c>
    </row>
    <row r="20" spans="1:17" ht="21" x14ac:dyDescent="0.15">
      <c r="A20" s="3" t="s">
        <v>89</v>
      </c>
      <c r="B20" s="156"/>
      <c r="C20" s="157"/>
      <c r="D20" s="158"/>
      <c r="E20" s="159"/>
      <c r="F20" s="159"/>
      <c r="G20" s="159"/>
      <c r="H20" s="159"/>
      <c r="I20" s="160"/>
      <c r="J20" s="156"/>
      <c r="K20" s="178"/>
      <c r="L20" s="153">
        <f t="shared" si="7"/>
        <v>0</v>
      </c>
      <c r="M20" s="154">
        <f t="shared" si="8"/>
        <v>0</v>
      </c>
      <c r="N20" s="154">
        <f t="shared" si="9"/>
        <v>0</v>
      </c>
      <c r="O20" s="154">
        <f t="shared" si="10"/>
        <v>0</v>
      </c>
      <c r="P20" s="154">
        <f t="shared" si="11"/>
        <v>0</v>
      </c>
      <c r="Q20" s="155">
        <f t="shared" si="12"/>
        <v>0</v>
      </c>
    </row>
    <row r="21" spans="1:17" ht="21" x14ac:dyDescent="0.15">
      <c r="A21" s="3" t="s">
        <v>89</v>
      </c>
      <c r="B21" s="156"/>
      <c r="C21" s="157"/>
      <c r="D21" s="158"/>
      <c r="E21" s="159"/>
      <c r="F21" s="159"/>
      <c r="G21" s="159"/>
      <c r="H21" s="159"/>
      <c r="I21" s="160"/>
      <c r="J21" s="156"/>
      <c r="K21" s="178"/>
      <c r="L21" s="153">
        <f t="shared" si="7"/>
        <v>0</v>
      </c>
      <c r="M21" s="154">
        <f t="shared" si="8"/>
        <v>0</v>
      </c>
      <c r="N21" s="154">
        <f t="shared" si="9"/>
        <v>0</v>
      </c>
      <c r="O21" s="154">
        <f t="shared" si="10"/>
        <v>0</v>
      </c>
      <c r="P21" s="154">
        <f t="shared" si="11"/>
        <v>0</v>
      </c>
      <c r="Q21" s="155">
        <f t="shared" si="12"/>
        <v>0</v>
      </c>
    </row>
    <row r="22" spans="1:17" ht="21" x14ac:dyDescent="0.15">
      <c r="A22" s="3" t="s">
        <v>89</v>
      </c>
      <c r="B22" s="156"/>
      <c r="C22" s="157"/>
      <c r="D22" s="158"/>
      <c r="E22" s="159"/>
      <c r="F22" s="159"/>
      <c r="G22" s="159"/>
      <c r="H22" s="159"/>
      <c r="I22" s="160"/>
      <c r="J22" s="156"/>
      <c r="K22" s="178"/>
      <c r="L22" s="153">
        <f t="shared" si="7"/>
        <v>0</v>
      </c>
      <c r="M22" s="154">
        <f t="shared" si="8"/>
        <v>0</v>
      </c>
      <c r="N22" s="154">
        <f t="shared" si="9"/>
        <v>0</v>
      </c>
      <c r="O22" s="154">
        <f t="shared" si="10"/>
        <v>0</v>
      </c>
      <c r="P22" s="154">
        <f t="shared" si="11"/>
        <v>0</v>
      </c>
      <c r="Q22" s="155">
        <f t="shared" si="12"/>
        <v>0</v>
      </c>
    </row>
    <row r="23" spans="1:17" ht="21" x14ac:dyDescent="0.15">
      <c r="A23" s="3" t="s">
        <v>89</v>
      </c>
      <c r="B23" s="156"/>
      <c r="C23" s="157"/>
      <c r="D23" s="158"/>
      <c r="E23" s="159"/>
      <c r="F23" s="159"/>
      <c r="G23" s="159"/>
      <c r="H23" s="159"/>
      <c r="I23" s="160"/>
      <c r="J23" s="156"/>
      <c r="K23" s="178"/>
      <c r="L23" s="153">
        <f t="shared" si="7"/>
        <v>0</v>
      </c>
      <c r="M23" s="154">
        <f t="shared" si="8"/>
        <v>0</v>
      </c>
      <c r="N23" s="154">
        <f t="shared" si="9"/>
        <v>0</v>
      </c>
      <c r="O23" s="154">
        <f t="shared" si="10"/>
        <v>0</v>
      </c>
      <c r="P23" s="154">
        <f t="shared" si="11"/>
        <v>0</v>
      </c>
      <c r="Q23" s="155">
        <f t="shared" si="12"/>
        <v>0</v>
      </c>
    </row>
    <row r="24" spans="1:17" ht="21" x14ac:dyDescent="0.15">
      <c r="A24" s="3" t="s">
        <v>89</v>
      </c>
      <c r="B24" s="156"/>
      <c r="C24" s="157"/>
      <c r="D24" s="158"/>
      <c r="E24" s="159"/>
      <c r="F24" s="159"/>
      <c r="G24" s="159"/>
      <c r="H24" s="159"/>
      <c r="I24" s="160"/>
      <c r="J24" s="156"/>
      <c r="K24" s="178"/>
      <c r="L24" s="153">
        <f t="shared" si="7"/>
        <v>0</v>
      </c>
      <c r="M24" s="154">
        <f t="shared" si="8"/>
        <v>0</v>
      </c>
      <c r="N24" s="154">
        <f t="shared" si="9"/>
        <v>0</v>
      </c>
      <c r="O24" s="154">
        <f t="shared" si="10"/>
        <v>0</v>
      </c>
      <c r="P24" s="154">
        <f t="shared" si="11"/>
        <v>0</v>
      </c>
      <c r="Q24" s="155">
        <f t="shared" si="12"/>
        <v>0</v>
      </c>
    </row>
    <row r="25" spans="1:17" ht="21.75" thickBot="1" x14ac:dyDescent="0.2">
      <c r="A25" s="3" t="s">
        <v>89</v>
      </c>
      <c r="B25" s="161"/>
      <c r="C25" s="162"/>
      <c r="D25" s="164"/>
      <c r="E25" s="165"/>
      <c r="F25" s="165"/>
      <c r="G25" s="165"/>
      <c r="H25" s="165"/>
      <c r="I25" s="166"/>
      <c r="J25" s="161"/>
      <c r="K25" s="188"/>
      <c r="L25" s="168">
        <f t="shared" si="0"/>
        <v>0</v>
      </c>
      <c r="M25" s="169">
        <f t="shared" si="1"/>
        <v>0</v>
      </c>
      <c r="N25" s="169">
        <f t="shared" si="2"/>
        <v>0</v>
      </c>
      <c r="O25" s="169">
        <f t="shared" si="3"/>
        <v>0</v>
      </c>
      <c r="P25" s="169">
        <f t="shared" si="4"/>
        <v>0</v>
      </c>
      <c r="Q25" s="170">
        <f t="shared" si="5"/>
        <v>0</v>
      </c>
    </row>
    <row r="26" spans="1:17" ht="21.75" thickTop="1" x14ac:dyDescent="0.15">
      <c r="A26" s="3" t="s">
        <v>89</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s="81" customFormat="1" ht="12" customHeight="1" x14ac:dyDescent="0.15">
      <c r="B3" s="67" t="s">
        <v>525</v>
      </c>
      <c r="C3" s="67"/>
      <c r="D3" s="67"/>
      <c r="E3" s="67"/>
      <c r="F3" s="67"/>
      <c r="G3" s="67"/>
      <c r="H3" s="67"/>
      <c r="I3" s="67"/>
      <c r="J3" s="67"/>
      <c r="K3" s="67"/>
      <c r="L3" s="67"/>
      <c r="M3" s="67"/>
      <c r="N3" s="67"/>
      <c r="O3" s="67"/>
      <c r="P3" s="67"/>
      <c r="Q3" s="67"/>
    </row>
    <row r="4" spans="1:17" s="71" customFormat="1" ht="12" customHeight="1" x14ac:dyDescent="0.15">
      <c r="B4" s="77" t="s">
        <v>531</v>
      </c>
      <c r="C4" s="78"/>
      <c r="D4" s="78"/>
      <c r="E4" s="78"/>
      <c r="F4" s="78"/>
      <c r="G4" s="78"/>
      <c r="H4" s="78"/>
      <c r="I4" s="78"/>
      <c r="J4" s="78"/>
      <c r="K4" s="78"/>
      <c r="L4" s="78"/>
      <c r="M4" s="78"/>
      <c r="N4" s="78"/>
      <c r="O4" s="78"/>
      <c r="P4" s="78"/>
      <c r="Q4" s="78"/>
    </row>
    <row r="5" spans="1:17" ht="12" customHeight="1" x14ac:dyDescent="0.15">
      <c r="A5" s="2" t="s">
        <v>103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134" t="s">
        <v>104</v>
      </c>
      <c r="C7" s="135" t="s">
        <v>105</v>
      </c>
      <c r="D7" s="229">
        <v>4.8000000000000001E-2</v>
      </c>
      <c r="E7" s="109">
        <v>0.17</v>
      </c>
      <c r="F7" s="109"/>
      <c r="G7" s="109"/>
      <c r="H7" s="109">
        <v>0.115</v>
      </c>
      <c r="I7" s="230">
        <v>0.10299999999999999</v>
      </c>
      <c r="J7" s="197"/>
      <c r="K7" s="135" t="s">
        <v>20</v>
      </c>
      <c r="L7" s="144">
        <f t="shared" ref="L7:Q8" si="0">ROUNDDOWN(D7*$J7,3)</f>
        <v>0</v>
      </c>
      <c r="M7" s="145">
        <f t="shared" si="0"/>
        <v>0</v>
      </c>
      <c r="N7" s="145">
        <f t="shared" si="0"/>
        <v>0</v>
      </c>
      <c r="O7" s="145">
        <f t="shared" si="0"/>
        <v>0</v>
      </c>
      <c r="P7" s="145">
        <f t="shared" si="0"/>
        <v>0</v>
      </c>
      <c r="Q7" s="146">
        <f t="shared" si="0"/>
        <v>0</v>
      </c>
    </row>
    <row r="8" spans="1:17" ht="21" x14ac:dyDescent="0.15">
      <c r="A8" s="3" t="s">
        <v>16</v>
      </c>
      <c r="B8" s="47" t="s">
        <v>104</v>
      </c>
      <c r="C8" s="56" t="s">
        <v>468</v>
      </c>
      <c r="D8" s="150">
        <v>4.8000000000000001E-2</v>
      </c>
      <c r="E8" s="83">
        <v>0.17</v>
      </c>
      <c r="F8" s="83"/>
      <c r="G8" s="83"/>
      <c r="H8" s="83">
        <v>0.115</v>
      </c>
      <c r="I8" s="151">
        <v>0.10299999999999999</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104</v>
      </c>
      <c r="C9" s="56" t="s">
        <v>106</v>
      </c>
      <c r="D9" s="150">
        <v>0.03</v>
      </c>
      <c r="E9" s="83">
        <v>8.2000000000000003E-2</v>
      </c>
      <c r="F9" s="83"/>
      <c r="G9" s="83"/>
      <c r="H9" s="83">
        <v>4.4999999999999998E-2</v>
      </c>
      <c r="I9" s="151">
        <v>6.7000000000000004E-2</v>
      </c>
      <c r="J9" s="156"/>
      <c r="K9" s="56" t="s">
        <v>20</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16</v>
      </c>
      <c r="B10" s="47" t="s">
        <v>104</v>
      </c>
      <c r="C10" s="56" t="s">
        <v>467</v>
      </c>
      <c r="D10" s="150">
        <v>0.03</v>
      </c>
      <c r="E10" s="83">
        <v>8.2000000000000003E-2</v>
      </c>
      <c r="F10" s="83"/>
      <c r="G10" s="83"/>
      <c r="H10" s="83">
        <v>4.4999999999999998E-2</v>
      </c>
      <c r="I10" s="151">
        <v>6.7000000000000004E-2</v>
      </c>
      <c r="J10" s="156"/>
      <c r="K10" s="56" t="s">
        <v>20</v>
      </c>
      <c r="L10" s="153">
        <f t="shared" si="1"/>
        <v>0</v>
      </c>
      <c r="M10" s="154">
        <f t="shared" si="2"/>
        <v>0</v>
      </c>
      <c r="N10" s="154">
        <f t="shared" si="3"/>
        <v>0</v>
      </c>
      <c r="O10" s="154">
        <f t="shared" si="4"/>
        <v>0</v>
      </c>
      <c r="P10" s="154">
        <f t="shared" si="5"/>
        <v>0</v>
      </c>
      <c r="Q10" s="155">
        <f t="shared" si="6"/>
        <v>0</v>
      </c>
    </row>
    <row r="11" spans="1:17" ht="21" x14ac:dyDescent="0.15">
      <c r="A11" s="3" t="s">
        <v>16</v>
      </c>
      <c r="B11" s="47" t="s">
        <v>104</v>
      </c>
      <c r="C11" s="56" t="s">
        <v>506</v>
      </c>
      <c r="D11" s="150">
        <v>5.0999999999999997E-2</v>
      </c>
      <c r="E11" s="83">
        <v>0.17699999999999999</v>
      </c>
      <c r="F11" s="83"/>
      <c r="G11" s="83"/>
      <c r="H11" s="83">
        <v>0.115</v>
      </c>
      <c r="I11" s="151">
        <v>0.113</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16</v>
      </c>
      <c r="B12" s="47" t="s">
        <v>104</v>
      </c>
      <c r="C12" s="56" t="s">
        <v>469</v>
      </c>
      <c r="D12" s="150">
        <v>5.0999999999999997E-2</v>
      </c>
      <c r="E12" s="83">
        <v>0.17699999999999999</v>
      </c>
      <c r="F12" s="83"/>
      <c r="G12" s="83"/>
      <c r="H12" s="83">
        <v>0.115</v>
      </c>
      <c r="I12" s="151">
        <v>0.113</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104</v>
      </c>
      <c r="C13" s="56" t="s">
        <v>505</v>
      </c>
      <c r="D13" s="150">
        <v>4.8000000000000001E-2</v>
      </c>
      <c r="E13" s="83">
        <v>0.16600000000000001</v>
      </c>
      <c r="F13" s="83"/>
      <c r="G13" s="83"/>
      <c r="H13" s="83">
        <v>0.104</v>
      </c>
      <c r="I13" s="151">
        <v>0.11</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107</v>
      </c>
      <c r="C14" s="56" t="s">
        <v>108</v>
      </c>
      <c r="D14" s="150">
        <v>4.2999999999999997E-2</v>
      </c>
      <c r="E14" s="83">
        <v>0.23300000000000001</v>
      </c>
      <c r="F14" s="83">
        <v>0.126</v>
      </c>
      <c r="G14" s="83"/>
      <c r="H14" s="83"/>
      <c r="I14" s="151">
        <v>0.15</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107</v>
      </c>
      <c r="C15" s="56" t="s">
        <v>109</v>
      </c>
      <c r="D15" s="150">
        <v>0.05</v>
      </c>
      <c r="E15" s="83">
        <v>0.312</v>
      </c>
      <c r="F15" s="83">
        <v>0.156</v>
      </c>
      <c r="G15" s="83"/>
      <c r="H15" s="83"/>
      <c r="I15" s="151">
        <v>0.20499999999999999</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107</v>
      </c>
      <c r="C16" s="56" t="s">
        <v>110</v>
      </c>
      <c r="D16" s="150">
        <v>4.2999999999999997E-2</v>
      </c>
      <c r="E16" s="83">
        <v>0.32500000000000001</v>
      </c>
      <c r="F16" s="83"/>
      <c r="G16" s="83"/>
      <c r="H16" s="83">
        <v>0.21099999999999999</v>
      </c>
      <c r="I16" s="151">
        <v>0.157</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107</v>
      </c>
      <c r="C17" s="56" t="s">
        <v>111</v>
      </c>
      <c r="D17" s="150">
        <v>0.05</v>
      </c>
      <c r="E17" s="83">
        <v>0.42</v>
      </c>
      <c r="F17" s="83"/>
      <c r="G17" s="83"/>
      <c r="H17" s="83">
        <v>0.255</v>
      </c>
      <c r="I17" s="151">
        <v>0.214</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375</v>
      </c>
      <c r="C18" s="56" t="s">
        <v>376</v>
      </c>
      <c r="D18" s="150"/>
      <c r="E18" s="83">
        <v>0.43</v>
      </c>
      <c r="F18" s="83">
        <v>6.4000000000000001E-2</v>
      </c>
      <c r="G18" s="83"/>
      <c r="H18" s="83"/>
      <c r="I18" s="151">
        <v>0.36499999999999999</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375</v>
      </c>
      <c r="C19" s="56" t="s">
        <v>377</v>
      </c>
      <c r="D19" s="150"/>
      <c r="E19" s="83">
        <v>0.52800000000000002</v>
      </c>
      <c r="F19" s="83">
        <v>6.5000000000000002E-2</v>
      </c>
      <c r="G19" s="83"/>
      <c r="H19" s="83"/>
      <c r="I19" s="151">
        <v>0.46200000000000002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112</v>
      </c>
      <c r="C20" s="56" t="s">
        <v>113</v>
      </c>
      <c r="D20" s="150">
        <v>5.3999999999999999E-2</v>
      </c>
      <c r="E20" s="83">
        <v>0.49399999999999999</v>
      </c>
      <c r="F20" s="83"/>
      <c r="G20" s="83"/>
      <c r="H20" s="83">
        <v>0.30199999999999999</v>
      </c>
      <c r="I20" s="151">
        <v>0.245</v>
      </c>
      <c r="J20" s="156"/>
      <c r="K20" s="56" t="s">
        <v>20</v>
      </c>
      <c r="L20" s="153">
        <f t="shared" si="1"/>
        <v>0</v>
      </c>
      <c r="M20" s="154">
        <f t="shared" si="2"/>
        <v>0</v>
      </c>
      <c r="N20" s="154">
        <f t="shared" si="3"/>
        <v>0</v>
      </c>
      <c r="O20" s="154">
        <f t="shared" si="4"/>
        <v>0</v>
      </c>
      <c r="P20" s="154">
        <f t="shared" si="5"/>
        <v>0</v>
      </c>
      <c r="Q20" s="155">
        <f t="shared" si="6"/>
        <v>0</v>
      </c>
    </row>
    <row r="21" spans="1:17" ht="21" customHeight="1" x14ac:dyDescent="0.15">
      <c r="A21" s="3"/>
      <c r="B21" s="47" t="s">
        <v>112</v>
      </c>
      <c r="C21" s="56" t="s">
        <v>114</v>
      </c>
      <c r="D21" s="150">
        <v>6.2E-2</v>
      </c>
      <c r="E21" s="83">
        <v>0.59899999999999998</v>
      </c>
      <c r="F21" s="83"/>
      <c r="G21" s="83"/>
      <c r="H21" s="83">
        <v>0.35</v>
      </c>
      <c r="I21" s="151">
        <v>0.31</v>
      </c>
      <c r="J21" s="156"/>
      <c r="K21" s="56" t="s">
        <v>20</v>
      </c>
      <c r="L21" s="153">
        <f t="shared" si="1"/>
        <v>0</v>
      </c>
      <c r="M21" s="154">
        <f t="shared" si="2"/>
        <v>0</v>
      </c>
      <c r="N21" s="154">
        <f t="shared" si="3"/>
        <v>0</v>
      </c>
      <c r="O21" s="154">
        <f t="shared" si="4"/>
        <v>0</v>
      </c>
      <c r="P21" s="154">
        <f t="shared" si="5"/>
        <v>0</v>
      </c>
      <c r="Q21" s="155">
        <f t="shared" si="6"/>
        <v>0</v>
      </c>
    </row>
    <row r="22" spans="1:17" ht="21" customHeight="1" x14ac:dyDescent="0.15">
      <c r="A22" s="3"/>
      <c r="B22" s="231"/>
      <c r="C22" s="232"/>
      <c r="D22" s="233"/>
      <c r="E22" s="234"/>
      <c r="F22" s="234"/>
      <c r="G22" s="234"/>
      <c r="H22" s="234"/>
      <c r="I22" s="235"/>
      <c r="J22" s="215"/>
      <c r="K22" s="186"/>
      <c r="L22" s="153">
        <f t="shared" si="1"/>
        <v>0</v>
      </c>
      <c r="M22" s="154">
        <f t="shared" si="2"/>
        <v>0</v>
      </c>
      <c r="N22" s="154">
        <f t="shared" si="3"/>
        <v>0</v>
      </c>
      <c r="O22" s="154">
        <f t="shared" si="4"/>
        <v>0</v>
      </c>
      <c r="P22" s="154">
        <f t="shared" si="5"/>
        <v>0</v>
      </c>
      <c r="Q22" s="155">
        <f t="shared" si="6"/>
        <v>0</v>
      </c>
    </row>
    <row r="23" spans="1:17" ht="21" customHeight="1" x14ac:dyDescent="0.15">
      <c r="A23" s="3"/>
      <c r="B23" s="231"/>
      <c r="C23" s="232"/>
      <c r="D23" s="233"/>
      <c r="E23" s="234"/>
      <c r="F23" s="234"/>
      <c r="G23" s="234"/>
      <c r="H23" s="234"/>
      <c r="I23" s="235"/>
      <c r="J23" s="215"/>
      <c r="K23" s="186"/>
      <c r="L23" s="153">
        <f t="shared" si="1"/>
        <v>0</v>
      </c>
      <c r="M23" s="154">
        <f t="shared" si="2"/>
        <v>0</v>
      </c>
      <c r="N23" s="154">
        <f t="shared" si="3"/>
        <v>0</v>
      </c>
      <c r="O23" s="154">
        <f t="shared" si="4"/>
        <v>0</v>
      </c>
      <c r="P23" s="154">
        <f t="shared" si="5"/>
        <v>0</v>
      </c>
      <c r="Q23" s="155">
        <f t="shared" si="6"/>
        <v>0</v>
      </c>
    </row>
    <row r="24" spans="1:17" ht="21" customHeight="1" x14ac:dyDescent="0.15">
      <c r="A24" s="3"/>
      <c r="B24" s="231"/>
      <c r="C24" s="232"/>
      <c r="D24" s="233"/>
      <c r="E24" s="234"/>
      <c r="F24" s="234"/>
      <c r="G24" s="234"/>
      <c r="H24" s="234"/>
      <c r="I24" s="235"/>
      <c r="J24" s="215"/>
      <c r="K24" s="186"/>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236"/>
      <c r="E25" s="237"/>
      <c r="F25" s="237"/>
      <c r="G25" s="237"/>
      <c r="H25" s="237"/>
      <c r="I25" s="238"/>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374</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371</v>
      </c>
      <c r="C1" s="73"/>
      <c r="D1" s="74"/>
      <c r="E1" s="74"/>
      <c r="F1" s="74"/>
      <c r="G1" s="74"/>
      <c r="H1" s="74"/>
      <c r="I1" s="74"/>
      <c r="J1" s="74"/>
      <c r="K1" s="75"/>
      <c r="L1" s="74"/>
      <c r="M1" s="74"/>
      <c r="N1" s="74"/>
      <c r="O1" s="74"/>
      <c r="P1" s="74"/>
      <c r="Q1" s="74"/>
    </row>
    <row r="2" spans="1:17" s="76" customFormat="1" ht="12" customHeight="1" x14ac:dyDescent="0.15">
      <c r="B2" s="77" t="s">
        <v>372</v>
      </c>
      <c r="C2" s="77"/>
      <c r="D2" s="77"/>
      <c r="E2" s="77"/>
      <c r="F2" s="77"/>
      <c r="G2" s="77"/>
      <c r="H2" s="77"/>
      <c r="I2" s="77"/>
      <c r="J2" s="77"/>
      <c r="K2" s="77"/>
      <c r="L2" s="77"/>
      <c r="M2" s="77"/>
      <c r="N2" s="77"/>
      <c r="O2" s="77"/>
      <c r="P2" s="77"/>
      <c r="Q2" s="77"/>
    </row>
    <row r="3" spans="1:17" s="71" customFormat="1" ht="12" customHeight="1" x14ac:dyDescent="0.15">
      <c r="B3" s="77" t="s">
        <v>531</v>
      </c>
      <c r="C3" s="77"/>
      <c r="D3" s="77"/>
      <c r="E3" s="77"/>
      <c r="F3" s="77"/>
      <c r="G3" s="77"/>
      <c r="H3" s="77"/>
      <c r="I3" s="77"/>
      <c r="J3" s="77"/>
      <c r="K3" s="77"/>
      <c r="L3" s="77"/>
      <c r="M3" s="77"/>
      <c r="N3" s="77"/>
      <c r="O3" s="77"/>
      <c r="P3" s="77"/>
      <c r="Q3" s="77"/>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373</v>
      </c>
      <c r="B5" s="321" t="s">
        <v>1</v>
      </c>
      <c r="C5" s="321" t="s">
        <v>2</v>
      </c>
      <c r="D5" s="344" t="s">
        <v>3</v>
      </c>
      <c r="E5" s="345"/>
      <c r="F5" s="345"/>
      <c r="G5" s="345"/>
      <c r="H5" s="345"/>
      <c r="I5" s="346"/>
      <c r="J5" s="321" t="s">
        <v>4</v>
      </c>
      <c r="K5" s="321" t="s">
        <v>5</v>
      </c>
      <c r="L5" s="344" t="s">
        <v>6</v>
      </c>
      <c r="M5" s="345"/>
      <c r="N5" s="345"/>
      <c r="O5" s="345"/>
      <c r="P5" s="345"/>
      <c r="Q5" s="346"/>
    </row>
    <row r="6" spans="1:17" ht="42.75" thickBot="1" x14ac:dyDescent="0.2">
      <c r="A6" s="3" t="s">
        <v>83</v>
      </c>
      <c r="B6" s="323"/>
      <c r="C6" s="323"/>
      <c r="D6" s="6" t="s">
        <v>84</v>
      </c>
      <c r="E6" s="7" t="s">
        <v>85</v>
      </c>
      <c r="F6" s="7" t="s">
        <v>86</v>
      </c>
      <c r="G6" s="7" t="s">
        <v>87</v>
      </c>
      <c r="H6" s="7" t="s">
        <v>88</v>
      </c>
      <c r="I6" s="8" t="s">
        <v>7</v>
      </c>
      <c r="J6" s="323"/>
      <c r="K6" s="323"/>
      <c r="L6" s="6" t="s">
        <v>84</v>
      </c>
      <c r="M6" s="7" t="s">
        <v>85</v>
      </c>
      <c r="N6" s="7" t="s">
        <v>86</v>
      </c>
      <c r="O6" s="7" t="s">
        <v>87</v>
      </c>
      <c r="P6" s="7" t="s">
        <v>88</v>
      </c>
      <c r="Q6" s="8" t="s">
        <v>7</v>
      </c>
    </row>
    <row r="7" spans="1:17" ht="21.75" thickTop="1" x14ac:dyDescent="0.15">
      <c r="A7" s="3" t="s">
        <v>26</v>
      </c>
      <c r="B7" s="47" t="s">
        <v>115</v>
      </c>
      <c r="C7" s="56" t="s">
        <v>116</v>
      </c>
      <c r="D7" s="150">
        <v>3.3000000000000002E-2</v>
      </c>
      <c r="E7" s="83">
        <v>0.61899999999999999</v>
      </c>
      <c r="F7" s="83">
        <v>0.41199999999999998</v>
      </c>
      <c r="G7" s="83"/>
      <c r="H7" s="83"/>
      <c r="I7" s="151">
        <v>0.23899999999999999</v>
      </c>
      <c r="J7" s="156"/>
      <c r="K7" s="56" t="s">
        <v>102</v>
      </c>
      <c r="L7" s="153">
        <f t="shared" ref="L7:Q10" si="0">ROUNDDOWN(D7*$J7,3)</f>
        <v>0</v>
      </c>
      <c r="M7" s="154">
        <f t="shared" si="0"/>
        <v>0</v>
      </c>
      <c r="N7" s="154">
        <f t="shared" si="0"/>
        <v>0</v>
      </c>
      <c r="O7" s="154">
        <f t="shared" si="0"/>
        <v>0</v>
      </c>
      <c r="P7" s="154">
        <f t="shared" si="0"/>
        <v>0</v>
      </c>
      <c r="Q7" s="155">
        <f t="shared" si="0"/>
        <v>0</v>
      </c>
    </row>
    <row r="8" spans="1:17" ht="21" x14ac:dyDescent="0.15">
      <c r="A8" s="3" t="s">
        <v>26</v>
      </c>
      <c r="B8" s="47" t="s">
        <v>115</v>
      </c>
      <c r="C8" s="56" t="s">
        <v>117</v>
      </c>
      <c r="D8" s="150">
        <v>3.3000000000000002E-2</v>
      </c>
      <c r="E8" s="83">
        <v>1.986</v>
      </c>
      <c r="F8" s="83"/>
      <c r="G8" s="83"/>
      <c r="H8" s="83">
        <v>1.732</v>
      </c>
      <c r="I8" s="151">
        <v>0.28699999999999998</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115</v>
      </c>
      <c r="C9" s="56" t="s">
        <v>118</v>
      </c>
      <c r="D9" s="150">
        <v>3.3000000000000002E-2</v>
      </c>
      <c r="E9" s="83">
        <v>0.61899999999999999</v>
      </c>
      <c r="F9" s="83">
        <v>0.41199999999999998</v>
      </c>
      <c r="G9" s="83"/>
      <c r="H9" s="83"/>
      <c r="I9" s="151">
        <v>0.23899999999999999</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115</v>
      </c>
      <c r="C10" s="56" t="s">
        <v>119</v>
      </c>
      <c r="D10" s="150">
        <v>3.3000000000000002E-2</v>
      </c>
      <c r="E10" s="83">
        <v>1.986</v>
      </c>
      <c r="F10" s="83"/>
      <c r="G10" s="83"/>
      <c r="H10" s="83">
        <v>1.732</v>
      </c>
      <c r="I10" s="151">
        <v>0.28699999999999998</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378</v>
      </c>
      <c r="C11" s="56" t="s">
        <v>379</v>
      </c>
      <c r="D11" s="150"/>
      <c r="E11" s="83">
        <v>2.33</v>
      </c>
      <c r="F11" s="83"/>
      <c r="G11" s="83"/>
      <c r="H11" s="83">
        <v>1.8160000000000001</v>
      </c>
      <c r="I11" s="83">
        <v>0.51300000000000001</v>
      </c>
      <c r="J11" s="156"/>
      <c r="K11" s="56" t="s">
        <v>102</v>
      </c>
      <c r="L11" s="153">
        <f t="shared" ref="L11:Q11" si="1">ROUNDDOWN(D11*$J11,3)</f>
        <v>0</v>
      </c>
      <c r="M11" s="154">
        <f t="shared" si="1"/>
        <v>0</v>
      </c>
      <c r="N11" s="154">
        <f t="shared" si="1"/>
        <v>0</v>
      </c>
      <c r="O11" s="154">
        <f t="shared" si="1"/>
        <v>0</v>
      </c>
      <c r="P11" s="154">
        <f t="shared" si="1"/>
        <v>0</v>
      </c>
      <c r="Q11" s="155">
        <f t="shared" si="1"/>
        <v>0</v>
      </c>
    </row>
    <row r="12" spans="1:17" ht="21" x14ac:dyDescent="0.15">
      <c r="A12" s="3" t="s">
        <v>26</v>
      </c>
      <c r="B12" s="47" t="s">
        <v>378</v>
      </c>
      <c r="C12" s="56" t="s">
        <v>380</v>
      </c>
      <c r="D12" s="150"/>
      <c r="E12" s="83">
        <v>3.1190000000000002</v>
      </c>
      <c r="F12" s="83"/>
      <c r="G12" s="83"/>
      <c r="H12" s="83">
        <v>2.5579999999999998</v>
      </c>
      <c r="I12" s="151">
        <v>0.56100000000000005</v>
      </c>
      <c r="J12" s="156"/>
      <c r="K12" s="56" t="s">
        <v>102</v>
      </c>
      <c r="L12" s="153">
        <f t="shared" ref="L12:Q12" si="2">ROUNDDOWN(D12*$J12,3)</f>
        <v>0</v>
      </c>
      <c r="M12" s="154">
        <f t="shared" si="2"/>
        <v>0</v>
      </c>
      <c r="N12" s="154">
        <f t="shared" si="2"/>
        <v>0</v>
      </c>
      <c r="O12" s="154">
        <f t="shared" si="2"/>
        <v>0</v>
      </c>
      <c r="P12" s="154">
        <f t="shared" si="2"/>
        <v>0</v>
      </c>
      <c r="Q12" s="155">
        <f t="shared" si="2"/>
        <v>0</v>
      </c>
    </row>
    <row r="13" spans="1:17" ht="21" x14ac:dyDescent="0.15">
      <c r="A13" s="3" t="s">
        <v>26</v>
      </c>
      <c r="B13" s="47" t="s">
        <v>378</v>
      </c>
      <c r="C13" s="56" t="s">
        <v>381</v>
      </c>
      <c r="D13" s="150"/>
      <c r="E13" s="83">
        <v>2.33</v>
      </c>
      <c r="F13" s="83"/>
      <c r="G13" s="83"/>
      <c r="H13" s="83">
        <v>1.8160000000000001</v>
      </c>
      <c r="I13" s="83">
        <v>0.51300000000000001</v>
      </c>
      <c r="J13" s="156"/>
      <c r="K13" s="56" t="s">
        <v>102</v>
      </c>
      <c r="L13" s="153">
        <f t="shared" ref="L13:Q21" si="3">ROUNDDOWN(D13*$J13,3)</f>
        <v>0</v>
      </c>
      <c r="M13" s="154">
        <f t="shared" si="3"/>
        <v>0</v>
      </c>
      <c r="N13" s="154">
        <f t="shared" si="3"/>
        <v>0</v>
      </c>
      <c r="O13" s="154">
        <f t="shared" si="3"/>
        <v>0</v>
      </c>
      <c r="P13" s="154">
        <f t="shared" si="3"/>
        <v>0</v>
      </c>
      <c r="Q13" s="155">
        <f t="shared" si="3"/>
        <v>0</v>
      </c>
    </row>
    <row r="14" spans="1:17" ht="21" x14ac:dyDescent="0.15">
      <c r="A14" s="3" t="s">
        <v>26</v>
      </c>
      <c r="B14" s="47" t="s">
        <v>378</v>
      </c>
      <c r="C14" s="56" t="s">
        <v>382</v>
      </c>
      <c r="D14" s="150"/>
      <c r="E14" s="83">
        <v>3.1190000000000002</v>
      </c>
      <c r="F14" s="83"/>
      <c r="G14" s="83"/>
      <c r="H14" s="83">
        <v>2.5579999999999998</v>
      </c>
      <c r="I14" s="151">
        <v>0.56100000000000005</v>
      </c>
      <c r="J14" s="156"/>
      <c r="K14" s="56" t="s">
        <v>102</v>
      </c>
      <c r="L14" s="153">
        <f t="shared" si="3"/>
        <v>0</v>
      </c>
      <c r="M14" s="154">
        <f t="shared" si="3"/>
        <v>0</v>
      </c>
      <c r="N14" s="154">
        <f t="shared" si="3"/>
        <v>0</v>
      </c>
      <c r="O14" s="154">
        <f t="shared" si="3"/>
        <v>0</v>
      </c>
      <c r="P14" s="154">
        <f t="shared" si="3"/>
        <v>0</v>
      </c>
      <c r="Q14" s="155">
        <f t="shared" si="3"/>
        <v>0</v>
      </c>
    </row>
    <row r="15" spans="1:17" ht="21" x14ac:dyDescent="0.15">
      <c r="A15" s="3" t="s">
        <v>26</v>
      </c>
      <c r="B15" s="156"/>
      <c r="C15" s="157"/>
      <c r="D15" s="158"/>
      <c r="E15" s="159"/>
      <c r="F15" s="159"/>
      <c r="G15" s="159"/>
      <c r="H15" s="159"/>
      <c r="I15" s="160"/>
      <c r="J15" s="156"/>
      <c r="K15" s="157"/>
      <c r="L15" s="153">
        <f t="shared" ref="L15:Q17" si="4">ROUNDDOWN(D15*$J15,3)</f>
        <v>0</v>
      </c>
      <c r="M15" s="154">
        <f t="shared" si="4"/>
        <v>0</v>
      </c>
      <c r="N15" s="154">
        <f t="shared" si="4"/>
        <v>0</v>
      </c>
      <c r="O15" s="154">
        <f t="shared" si="4"/>
        <v>0</v>
      </c>
      <c r="P15" s="154">
        <f t="shared" si="4"/>
        <v>0</v>
      </c>
      <c r="Q15" s="155">
        <f t="shared" si="4"/>
        <v>0</v>
      </c>
    </row>
    <row r="16" spans="1:17" ht="21" x14ac:dyDescent="0.15">
      <c r="A16" s="3" t="s">
        <v>26</v>
      </c>
      <c r="B16" s="156"/>
      <c r="C16" s="157"/>
      <c r="D16" s="158"/>
      <c r="E16" s="159"/>
      <c r="F16" s="159"/>
      <c r="G16" s="159"/>
      <c r="H16" s="159"/>
      <c r="I16" s="160"/>
      <c r="J16" s="156"/>
      <c r="K16" s="157"/>
      <c r="L16" s="153">
        <f t="shared" si="4"/>
        <v>0</v>
      </c>
      <c r="M16" s="154">
        <f t="shared" si="4"/>
        <v>0</v>
      </c>
      <c r="N16" s="154">
        <f t="shared" si="4"/>
        <v>0</v>
      </c>
      <c r="O16" s="154">
        <f t="shared" si="4"/>
        <v>0</v>
      </c>
      <c r="P16" s="154">
        <f t="shared" si="4"/>
        <v>0</v>
      </c>
      <c r="Q16" s="155">
        <f t="shared" si="4"/>
        <v>0</v>
      </c>
    </row>
    <row r="17" spans="1:17" ht="21" x14ac:dyDescent="0.15">
      <c r="A17" s="3" t="s">
        <v>26</v>
      </c>
      <c r="B17" s="156"/>
      <c r="C17" s="157"/>
      <c r="D17" s="158"/>
      <c r="E17" s="159"/>
      <c r="F17" s="159"/>
      <c r="G17" s="159"/>
      <c r="H17" s="159"/>
      <c r="I17" s="160"/>
      <c r="J17" s="156"/>
      <c r="K17" s="157"/>
      <c r="L17" s="153">
        <f t="shared" si="4"/>
        <v>0</v>
      </c>
      <c r="M17" s="154">
        <f t="shared" si="4"/>
        <v>0</v>
      </c>
      <c r="N17" s="154">
        <f t="shared" si="4"/>
        <v>0</v>
      </c>
      <c r="O17" s="154">
        <f t="shared" si="4"/>
        <v>0</v>
      </c>
      <c r="P17" s="154">
        <f t="shared" si="4"/>
        <v>0</v>
      </c>
      <c r="Q17" s="155">
        <f t="shared" si="4"/>
        <v>0</v>
      </c>
    </row>
    <row r="18" spans="1:17" ht="21" x14ac:dyDescent="0.15">
      <c r="A18" s="3" t="s">
        <v>26</v>
      </c>
      <c r="B18" s="156"/>
      <c r="C18" s="157"/>
      <c r="D18" s="158"/>
      <c r="E18" s="159"/>
      <c r="F18" s="159"/>
      <c r="G18" s="159"/>
      <c r="H18" s="159"/>
      <c r="I18" s="160"/>
      <c r="J18" s="156"/>
      <c r="K18" s="157"/>
      <c r="L18" s="153">
        <f t="shared" si="3"/>
        <v>0</v>
      </c>
      <c r="M18" s="154">
        <f t="shared" si="3"/>
        <v>0</v>
      </c>
      <c r="N18" s="154">
        <f t="shared" si="3"/>
        <v>0</v>
      </c>
      <c r="O18" s="154">
        <f t="shared" si="3"/>
        <v>0</v>
      </c>
      <c r="P18" s="154">
        <f t="shared" si="3"/>
        <v>0</v>
      </c>
      <c r="Q18" s="155">
        <f t="shared" si="3"/>
        <v>0</v>
      </c>
    </row>
    <row r="19" spans="1:17" ht="21" x14ac:dyDescent="0.15">
      <c r="A19" s="3" t="s">
        <v>26</v>
      </c>
      <c r="B19" s="156"/>
      <c r="C19" s="157"/>
      <c r="D19" s="158"/>
      <c r="E19" s="159"/>
      <c r="F19" s="159"/>
      <c r="G19" s="159"/>
      <c r="H19" s="159"/>
      <c r="I19" s="160"/>
      <c r="J19" s="156"/>
      <c r="K19" s="157"/>
      <c r="L19" s="153">
        <f t="shared" si="3"/>
        <v>0</v>
      </c>
      <c r="M19" s="154">
        <f t="shared" si="3"/>
        <v>0</v>
      </c>
      <c r="N19" s="154">
        <f t="shared" si="3"/>
        <v>0</v>
      </c>
      <c r="O19" s="154">
        <f t="shared" si="3"/>
        <v>0</v>
      </c>
      <c r="P19" s="154">
        <f t="shared" si="3"/>
        <v>0</v>
      </c>
      <c r="Q19" s="155">
        <f t="shared" si="3"/>
        <v>0</v>
      </c>
    </row>
    <row r="20" spans="1:17" ht="21" x14ac:dyDescent="0.15">
      <c r="A20" s="3" t="s">
        <v>26</v>
      </c>
      <c r="B20" s="156"/>
      <c r="C20" s="157"/>
      <c r="D20" s="158"/>
      <c r="E20" s="159"/>
      <c r="F20" s="159"/>
      <c r="G20" s="159"/>
      <c r="H20" s="159"/>
      <c r="I20" s="160"/>
      <c r="J20" s="156"/>
      <c r="K20" s="157"/>
      <c r="L20" s="153">
        <f t="shared" si="3"/>
        <v>0</v>
      </c>
      <c r="M20" s="154">
        <f t="shared" si="3"/>
        <v>0</v>
      </c>
      <c r="N20" s="154">
        <f t="shared" si="3"/>
        <v>0</v>
      </c>
      <c r="O20" s="154">
        <f t="shared" si="3"/>
        <v>0</v>
      </c>
      <c r="P20" s="154">
        <f t="shared" si="3"/>
        <v>0</v>
      </c>
      <c r="Q20" s="155">
        <f t="shared" si="3"/>
        <v>0</v>
      </c>
    </row>
    <row r="21" spans="1:17" ht="21" x14ac:dyDescent="0.15">
      <c r="A21" s="3" t="s">
        <v>26</v>
      </c>
      <c r="B21" s="156"/>
      <c r="C21" s="157"/>
      <c r="D21" s="158"/>
      <c r="E21" s="159"/>
      <c r="F21" s="159"/>
      <c r="G21" s="159"/>
      <c r="H21" s="159"/>
      <c r="I21" s="160"/>
      <c r="J21" s="156"/>
      <c r="K21" s="157"/>
      <c r="L21" s="153">
        <f t="shared" si="3"/>
        <v>0</v>
      </c>
      <c r="M21" s="154">
        <f t="shared" si="3"/>
        <v>0</v>
      </c>
      <c r="N21" s="154">
        <f t="shared" si="3"/>
        <v>0</v>
      </c>
      <c r="O21" s="154">
        <f t="shared" si="3"/>
        <v>0</v>
      </c>
      <c r="P21" s="154">
        <f t="shared" si="3"/>
        <v>0</v>
      </c>
      <c r="Q21" s="155">
        <f t="shared" si="3"/>
        <v>0</v>
      </c>
    </row>
    <row r="22" spans="1:17" ht="21" x14ac:dyDescent="0.15">
      <c r="A22" s="3" t="s">
        <v>26</v>
      </c>
      <c r="B22" s="156"/>
      <c r="C22" s="157"/>
      <c r="D22" s="158"/>
      <c r="E22" s="159"/>
      <c r="F22" s="159"/>
      <c r="G22" s="159"/>
      <c r="H22" s="159"/>
      <c r="I22" s="160"/>
      <c r="J22" s="156"/>
      <c r="K22" s="157"/>
      <c r="L22" s="153">
        <f t="shared" ref="L22:Q22" si="5">ROUNDDOWN(D22*$J22,3)</f>
        <v>0</v>
      </c>
      <c r="M22" s="154">
        <f t="shared" si="5"/>
        <v>0</v>
      </c>
      <c r="N22" s="154">
        <f t="shared" si="5"/>
        <v>0</v>
      </c>
      <c r="O22" s="154">
        <f t="shared" si="5"/>
        <v>0</v>
      </c>
      <c r="P22" s="154">
        <f t="shared" si="5"/>
        <v>0</v>
      </c>
      <c r="Q22" s="155">
        <f t="shared" si="5"/>
        <v>0</v>
      </c>
    </row>
    <row r="23" spans="1:17" ht="21" x14ac:dyDescent="0.15">
      <c r="A23" s="3" t="s">
        <v>26</v>
      </c>
      <c r="B23" s="156"/>
      <c r="C23" s="157"/>
      <c r="D23" s="158"/>
      <c r="E23" s="159"/>
      <c r="F23" s="159"/>
      <c r="G23" s="159"/>
      <c r="H23" s="159"/>
      <c r="I23" s="160"/>
      <c r="J23" s="156"/>
      <c r="K23" s="157"/>
      <c r="L23" s="153">
        <f t="shared" ref="L23:Q23" si="6">ROUNDDOWN(D23*$J23,3)</f>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ref="L24:Q25" si="7">ROUNDDOWN(D24*$J24,3)</f>
        <v>0</v>
      </c>
      <c r="M24" s="154">
        <f t="shared" si="7"/>
        <v>0</v>
      </c>
      <c r="N24" s="154">
        <f t="shared" si="7"/>
        <v>0</v>
      </c>
      <c r="O24" s="154">
        <f t="shared" si="7"/>
        <v>0</v>
      </c>
      <c r="P24" s="154">
        <f t="shared" si="7"/>
        <v>0</v>
      </c>
      <c r="Q24" s="155">
        <f t="shared" si="7"/>
        <v>0</v>
      </c>
    </row>
    <row r="25" spans="1:17" ht="21.75" thickBot="1" x14ac:dyDescent="0.2">
      <c r="A25" s="3" t="s">
        <v>26</v>
      </c>
      <c r="B25" s="161"/>
      <c r="C25" s="162"/>
      <c r="D25" s="164"/>
      <c r="E25" s="165"/>
      <c r="F25" s="165"/>
      <c r="G25" s="165"/>
      <c r="H25" s="165"/>
      <c r="I25" s="166"/>
      <c r="J25" s="161"/>
      <c r="K25" s="162"/>
      <c r="L25" s="168">
        <f t="shared" si="7"/>
        <v>0</v>
      </c>
      <c r="M25" s="169">
        <f t="shared" si="7"/>
        <v>0</v>
      </c>
      <c r="N25" s="169">
        <f t="shared" si="7"/>
        <v>0</v>
      </c>
      <c r="O25" s="169">
        <f t="shared" si="7"/>
        <v>0</v>
      </c>
      <c r="P25" s="169">
        <f t="shared" si="7"/>
        <v>0</v>
      </c>
      <c r="Q25" s="170">
        <f t="shared" si="7"/>
        <v>0</v>
      </c>
    </row>
    <row r="26" spans="1:17" ht="21.75" thickTop="1" x14ac:dyDescent="0.15">
      <c r="A26" s="3" t="s">
        <v>26</v>
      </c>
      <c r="B26" s="357" t="s">
        <v>374</v>
      </c>
      <c r="C26" s="358"/>
      <c r="D26" s="358"/>
      <c r="E26" s="358"/>
      <c r="F26" s="358"/>
      <c r="G26" s="358"/>
      <c r="H26" s="358"/>
      <c r="I26" s="358"/>
      <c r="J26" s="358"/>
      <c r="K26" s="359"/>
      <c r="L26" s="104">
        <f t="shared" ref="L26:Q26" si="8">SUM(L7:L25)</f>
        <v>0</v>
      </c>
      <c r="M26" s="60">
        <f t="shared" si="8"/>
        <v>0</v>
      </c>
      <c r="N26" s="60">
        <f t="shared" si="8"/>
        <v>0</v>
      </c>
      <c r="O26" s="60">
        <f t="shared" si="8"/>
        <v>0</v>
      </c>
      <c r="P26" s="60">
        <f t="shared" si="8"/>
        <v>0</v>
      </c>
      <c r="Q26" s="105">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2021-04-02T04:10:43Z</dcterms:created>
  <dcterms:modified xsi:type="dcterms:W3CDTF">2021-04-02T07:45:48Z</dcterms:modified>
</cp:coreProperties>
</file>