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p375" sheetId="1" r:id="rId1"/>
    <sheet name="p376" sheetId="2" r:id="rId2"/>
    <sheet name="p377" sheetId="3" r:id="rId3"/>
    <sheet name="p379" sheetId="4" r:id="rId4"/>
    <sheet name="p380-381" sheetId="5" r:id="rId5"/>
    <sheet name="p382" sheetId="6" r:id="rId6"/>
  </sheets>
  <externalReferences>
    <externalReference r:id="rId7"/>
  </externalReferences>
  <definedNames>
    <definedName name="_xlnm.Print_Area" localSheetId="0">'p375'!$A$1:$K$44</definedName>
    <definedName name="_xlnm.Print_Area" localSheetId="2">'p377'!$A$1:$P$30</definedName>
    <definedName name="_xlnm.Print_Area" localSheetId="4">'p380-381'!$A$1:$T$39</definedName>
    <definedName name="_xlnm.Print_Area" localSheetId="5">'p382'!$A$1:$J$48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6" l="1"/>
  <c r="D45" i="6"/>
  <c r="D44" i="6"/>
  <c r="H43" i="6"/>
  <c r="F43" i="6"/>
  <c r="D43" i="6"/>
  <c r="D36" i="6"/>
  <c r="D35" i="6"/>
  <c r="D34" i="6"/>
  <c r="D33" i="6"/>
  <c r="D32" i="6"/>
  <c r="D31" i="6"/>
  <c r="D30" i="6"/>
  <c r="D29" i="6"/>
  <c r="D28" i="6"/>
  <c r="D27" i="6"/>
  <c r="H26" i="6"/>
  <c r="F26" i="6"/>
  <c r="D26" i="6" s="1"/>
  <c r="H25" i="6"/>
  <c r="F25" i="6"/>
  <c r="D25" i="6"/>
  <c r="D17" i="6"/>
  <c r="D16" i="6"/>
  <c r="D15" i="6"/>
  <c r="D14" i="6"/>
  <c r="D13" i="6"/>
  <c r="D12" i="6"/>
  <c r="D11" i="6"/>
  <c r="D10" i="6"/>
  <c r="D9" i="6"/>
  <c r="H8" i="6"/>
  <c r="F8" i="6"/>
  <c r="D8" i="6"/>
  <c r="H7" i="6"/>
  <c r="F7" i="6"/>
  <c r="D7" i="6"/>
  <c r="H25" i="5"/>
  <c r="C25" i="5"/>
  <c r="E25" i="5" s="1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T23" i="5"/>
  <c r="S23" i="5"/>
  <c r="S18" i="5" s="1"/>
  <c r="R23" i="5"/>
  <c r="R18" i="5" s="1"/>
  <c r="Q23" i="5"/>
  <c r="P23" i="5"/>
  <c r="O23" i="5"/>
  <c r="O18" i="5" s="1"/>
  <c r="N23" i="5"/>
  <c r="M23" i="5"/>
  <c r="L23" i="5"/>
  <c r="K23" i="5"/>
  <c r="K18" i="5" s="1"/>
  <c r="J23" i="5"/>
  <c r="J18" i="5" s="1"/>
  <c r="I23" i="5"/>
  <c r="H23" i="5"/>
  <c r="H22" i="5"/>
  <c r="E22" i="5"/>
  <c r="C22" i="5"/>
  <c r="D22" i="5" s="1"/>
  <c r="H21" i="5"/>
  <c r="E21" i="5"/>
  <c r="C21" i="5"/>
  <c r="D21" i="5" s="1"/>
  <c r="H20" i="5"/>
  <c r="E20" i="5"/>
  <c r="C20" i="5"/>
  <c r="D20" i="5" s="1"/>
  <c r="H19" i="5"/>
  <c r="E19" i="5"/>
  <c r="C19" i="5"/>
  <c r="D19" i="5" s="1"/>
  <c r="N18" i="5"/>
  <c r="H18" i="5"/>
  <c r="H17" i="5"/>
  <c r="E17" i="5"/>
  <c r="C17" i="5"/>
  <c r="D17" i="5" s="1"/>
  <c r="T16" i="5"/>
  <c r="S16" i="5"/>
  <c r="S6" i="5" s="1"/>
  <c r="S5" i="5" s="1"/>
  <c r="R16" i="5"/>
  <c r="Q16" i="5"/>
  <c r="P16" i="5"/>
  <c r="O16" i="5"/>
  <c r="O6" i="5" s="1"/>
  <c r="O5" i="5" s="1"/>
  <c r="N16" i="5"/>
  <c r="M16" i="5"/>
  <c r="L16" i="5"/>
  <c r="K16" i="5"/>
  <c r="K6" i="5" s="1"/>
  <c r="K5" i="5" s="1"/>
  <c r="J16" i="5"/>
  <c r="I16" i="5"/>
  <c r="H16" i="5"/>
  <c r="T15" i="5"/>
  <c r="T6" i="5" s="1"/>
  <c r="S15" i="5"/>
  <c r="R15" i="5"/>
  <c r="R6" i="5" s="1"/>
  <c r="Q15" i="5"/>
  <c r="Q6" i="5" s="1"/>
  <c r="P15" i="5"/>
  <c r="P6" i="5" s="1"/>
  <c r="O15" i="5"/>
  <c r="N15" i="5"/>
  <c r="N6" i="5" s="1"/>
  <c r="M15" i="5"/>
  <c r="M6" i="5" s="1"/>
  <c r="L15" i="5"/>
  <c r="L6" i="5" s="1"/>
  <c r="K15" i="5"/>
  <c r="J15" i="5"/>
  <c r="I15" i="5"/>
  <c r="H15" i="5"/>
  <c r="H14" i="5"/>
  <c r="C14" i="5"/>
  <c r="E14" i="5" s="1"/>
  <c r="H13" i="5"/>
  <c r="C13" i="5"/>
  <c r="E13" i="5" s="1"/>
  <c r="H12" i="5"/>
  <c r="C12" i="5"/>
  <c r="E12" i="5" s="1"/>
  <c r="H11" i="5"/>
  <c r="C11" i="5"/>
  <c r="E11" i="5" s="1"/>
  <c r="H10" i="5"/>
  <c r="C10" i="5"/>
  <c r="E10" i="5" s="1"/>
  <c r="H9" i="5"/>
  <c r="C9" i="5"/>
  <c r="E9" i="5" s="1"/>
  <c r="H8" i="5"/>
  <c r="C8" i="5"/>
  <c r="E8" i="5" s="1"/>
  <c r="H7" i="5"/>
  <c r="C7" i="5"/>
  <c r="E7" i="5" s="1"/>
  <c r="I6" i="5"/>
  <c r="H6" i="5"/>
  <c r="E12" i="4"/>
  <c r="D12" i="4"/>
  <c r="C12" i="4"/>
  <c r="B12" i="4"/>
  <c r="G7" i="4"/>
  <c r="F7" i="4"/>
  <c r="E7" i="4"/>
  <c r="D7" i="4"/>
  <c r="C7" i="4"/>
  <c r="B7" i="4"/>
  <c r="E29" i="2"/>
  <c r="L26" i="2"/>
  <c r="L15" i="2"/>
  <c r="L8" i="2"/>
  <c r="E8" i="2"/>
  <c r="E6" i="2" s="1"/>
  <c r="C6" i="2"/>
  <c r="D7" i="5" l="1"/>
  <c r="D8" i="5"/>
  <c r="D9" i="5"/>
  <c r="D10" i="5"/>
  <c r="D11" i="5"/>
  <c r="D12" i="5"/>
  <c r="D13" i="5"/>
  <c r="D14" i="5"/>
  <c r="D25" i="5"/>
  <c r="N5" i="5"/>
  <c r="R5" i="5"/>
  <c r="I18" i="5"/>
  <c r="M18" i="5"/>
  <c r="Q18" i="5"/>
  <c r="Q5" i="5" s="1"/>
  <c r="L18" i="5"/>
  <c r="L5" i="5" s="1"/>
  <c r="P18" i="5"/>
  <c r="T18" i="5"/>
  <c r="T5" i="5" s="1"/>
  <c r="P5" i="5"/>
  <c r="I5" i="5"/>
  <c r="M5" i="5"/>
  <c r="C15" i="5"/>
  <c r="E15" i="5" s="1"/>
  <c r="C24" i="5"/>
  <c r="C16" i="5"/>
  <c r="J6" i="5"/>
  <c r="C23" i="5"/>
  <c r="E23" i="5"/>
  <c r="E24" i="5"/>
  <c r="E16" i="5"/>
  <c r="C18" i="5" l="1"/>
  <c r="C6" i="5"/>
  <c r="J5" i="5"/>
  <c r="C5" i="5" s="1"/>
  <c r="E5" i="5" s="1"/>
  <c r="D23" i="5"/>
  <c r="D18" i="5" l="1"/>
  <c r="D24" i="5"/>
  <c r="E18" i="5"/>
  <c r="D6" i="5"/>
  <c r="E6" i="5"/>
  <c r="D15" i="5"/>
  <c r="D16" i="5"/>
</calcChain>
</file>

<file path=xl/sharedStrings.xml><?xml version="1.0" encoding="utf-8"?>
<sst xmlns="http://schemas.openxmlformats.org/spreadsheetml/2006/main" count="460" uniqueCount="292">
  <si>
    <t>１　主要公共けい留施設の概要</t>
    <rPh sb="2" eb="3">
      <t>オモ</t>
    </rPh>
    <rPh sb="3" eb="4">
      <t>ヨウ</t>
    </rPh>
    <phoneticPr fontId="4"/>
  </si>
  <si>
    <t xml:space="preserve"> 岸　　　　壁　　</t>
    <phoneticPr fontId="4"/>
  </si>
  <si>
    <t>名　　　　　　称</t>
    <rPh sb="7" eb="8">
      <t>メイショウ</t>
    </rPh>
    <phoneticPr fontId="4"/>
  </si>
  <si>
    <t>延長</t>
  </si>
  <si>
    <t>所定水深</t>
  </si>
  <si>
    <t>エプロン幅</t>
  </si>
  <si>
    <t>（ｍ）</t>
  </si>
  <si>
    <t>本牧ふ頭Ａ突堤</t>
  </si>
  <si>
    <t xml:space="preserve">  １～３号</t>
    <phoneticPr fontId="3"/>
  </si>
  <si>
    <t>山下ふ頭</t>
  </si>
  <si>
    <t>　１号</t>
  </si>
  <si>
    <t>５、６号</t>
    <phoneticPr fontId="3"/>
  </si>
  <si>
    <t>12.0～16.0</t>
    <phoneticPr fontId="3"/>
  </si>
  <si>
    <t>　２号</t>
  </si>
  <si>
    <t xml:space="preserve">  ７、８号</t>
    <phoneticPr fontId="3"/>
  </si>
  <si>
    <t>　３号</t>
  </si>
  <si>
    <t xml:space="preserve"> 　　　基部</t>
    <rPh sb="4" eb="6">
      <t>キブ</t>
    </rPh>
    <phoneticPr fontId="4"/>
  </si>
  <si>
    <t>　４号</t>
  </si>
  <si>
    <t>Ｂ 突 堤</t>
    <phoneticPr fontId="4"/>
  </si>
  <si>
    <t>　１～４号</t>
    <phoneticPr fontId="3"/>
  </si>
  <si>
    <t>　５号</t>
  </si>
  <si>
    <t>　６号</t>
  </si>
  <si>
    <t>ＢＣ突堤間</t>
    <rPh sb="2" eb="4">
      <t>トッテイ</t>
    </rPh>
    <rPh sb="4" eb="5">
      <t>カン</t>
    </rPh>
    <phoneticPr fontId="4"/>
  </si>
  <si>
    <t>*１号</t>
    <phoneticPr fontId="3"/>
  </si>
  <si>
    <t>　７号</t>
  </si>
  <si>
    <t>　　　　Ｃ 突 堤</t>
  </si>
  <si>
    <t>　*５～９号</t>
    <phoneticPr fontId="4"/>
  </si>
  <si>
    <t>　８号</t>
  </si>
  <si>
    <t>　　　　Ｄ 突 堤</t>
  </si>
  <si>
    <t>　*１号</t>
    <phoneticPr fontId="4"/>
  </si>
  <si>
    <t>13.0～14.0</t>
    <phoneticPr fontId="3"/>
  </si>
  <si>
    <t>15.6～40</t>
    <phoneticPr fontId="3"/>
  </si>
  <si>
    <t>　９、１０号</t>
    <phoneticPr fontId="3"/>
  </si>
  <si>
    <t>　*４号</t>
  </si>
  <si>
    <t>大さん橋ふ頭</t>
    <rPh sb="5" eb="6">
      <t>アタマ</t>
    </rPh>
    <phoneticPr fontId="4"/>
  </si>
  <si>
    <t>Ａ、Ｂ</t>
    <phoneticPr fontId="3"/>
  </si>
  <si>
    <t>　*５号</t>
    <phoneticPr fontId="4"/>
  </si>
  <si>
    <t>20～70</t>
    <phoneticPr fontId="3"/>
  </si>
  <si>
    <t>Ｃ、Ｄ</t>
    <phoneticPr fontId="3"/>
  </si>
  <si>
    <t>10.0～11.0</t>
    <phoneticPr fontId="3"/>
  </si>
  <si>
    <t>本牧ふ頭新建材</t>
  </si>
  <si>
    <t>Ｅ</t>
    <phoneticPr fontId="3"/>
  </si>
  <si>
    <t>　　　　　　　　</t>
  </si>
  <si>
    <t>Ｆ</t>
    <phoneticPr fontId="3"/>
  </si>
  <si>
    <t>南本牧ふ頭</t>
    <rPh sb="0" eb="1">
      <t>ミナミ</t>
    </rPh>
    <rPh sb="1" eb="3">
      <t>ホンモク</t>
    </rPh>
    <rPh sb="4" eb="5">
      <t>トウ</t>
    </rPh>
    <phoneticPr fontId="4"/>
  </si>
  <si>
    <t>*１号</t>
    <phoneticPr fontId="4"/>
  </si>
  <si>
    <t>Ｇ</t>
    <phoneticPr fontId="3"/>
  </si>
  <si>
    <t>*２号</t>
  </si>
  <si>
    <t>Ｈ</t>
    <phoneticPr fontId="3"/>
  </si>
  <si>
    <t>*３号</t>
    <phoneticPr fontId="3"/>
  </si>
  <si>
    <t>新港ふ頭</t>
  </si>
  <si>
    <t>　５、６号</t>
    <phoneticPr fontId="3"/>
  </si>
  <si>
    <t>大黒ふ頭</t>
  </si>
  <si>
    <t>Ｐ－１、２号</t>
    <phoneticPr fontId="3"/>
  </si>
  <si>
    <t xml:space="preserve">  ３、４号</t>
    <phoneticPr fontId="3"/>
  </si>
  <si>
    <t>　９号</t>
  </si>
  <si>
    <t>Ｔ－１号</t>
  </si>
  <si>
    <t>山内ふ頭</t>
  </si>
  <si>
    <t>金沢木材ふ頭</t>
  </si>
  <si>
    <t>瑞穂ふ頭</t>
    <rPh sb="0" eb="2">
      <t>ミズホ</t>
    </rPh>
    <rPh sb="3" eb="4">
      <t>トウ</t>
    </rPh>
    <phoneticPr fontId="4"/>
  </si>
  <si>
    <t>出田町ふ頭</t>
  </si>
  <si>
    <t>Ａ,Ｂ,Ｃ,Ｄ</t>
    <phoneticPr fontId="3"/>
  </si>
  <si>
    <t xml:space="preserve">16～21 </t>
    <phoneticPr fontId="3"/>
  </si>
  <si>
    <t>みなとみらい1号</t>
  </si>
  <si>
    <t>耐震</t>
    <phoneticPr fontId="4"/>
  </si>
  <si>
    <t>みなとみらい2号</t>
    <phoneticPr fontId="3"/>
  </si>
  <si>
    <t>耐震</t>
    <phoneticPr fontId="4"/>
  </si>
  <si>
    <t>みなとみらい桟橋　　Ａ</t>
    <phoneticPr fontId="3"/>
  </si>
  <si>
    <t>みなとみらい桟橋　　Ｂ</t>
    <phoneticPr fontId="3"/>
  </si>
  <si>
    <t xml:space="preserve">  *９号</t>
  </si>
  <si>
    <t>みなとみらい桟橋　　Ｃ</t>
    <phoneticPr fontId="3"/>
  </si>
  <si>
    <t>Ｌ－１～４号</t>
    <phoneticPr fontId="3"/>
  </si>
  <si>
    <t>みなとみらい桟橋　　Ｄ</t>
    <phoneticPr fontId="3"/>
  </si>
  <si>
    <t xml:space="preserve">  ５～７号</t>
    <phoneticPr fontId="3"/>
  </si>
  <si>
    <t>八景島さん橋</t>
    <rPh sb="0" eb="3">
      <t>ハッケイジマ</t>
    </rPh>
    <rPh sb="5" eb="6">
      <t>ハシ</t>
    </rPh>
    <phoneticPr fontId="4"/>
  </si>
  <si>
    <t xml:space="preserve">  ８号</t>
  </si>
  <si>
    <t>八景島西浜さん橋</t>
    <rPh sb="0" eb="3">
      <t>ハッケイジマ</t>
    </rPh>
    <rPh sb="3" eb="5">
      <t>ニシハマ</t>
    </rPh>
    <rPh sb="7" eb="8">
      <t>ハシ</t>
    </rPh>
    <phoneticPr fontId="4"/>
  </si>
  <si>
    <t>Ｃ－１、２号</t>
    <phoneticPr fontId="3"/>
  </si>
  <si>
    <t>12.0～13.0</t>
    <phoneticPr fontId="3"/>
  </si>
  <si>
    <t xml:space="preserve">  *３号</t>
    <phoneticPr fontId="3"/>
  </si>
  <si>
    <t xml:space="preserve">  *４号</t>
  </si>
  <si>
    <t>（令和２年３月31日現在）</t>
    <rPh sb="1" eb="3">
      <t>レイワ</t>
    </rPh>
    <phoneticPr fontId="4"/>
  </si>
  <si>
    <t>(注１）*　は、コンテナバース。</t>
    <rPh sb="1" eb="2">
      <t>チュウ</t>
    </rPh>
    <phoneticPr fontId="4"/>
  </si>
  <si>
    <t>(注２）接収中のバースを除く。</t>
    <rPh sb="1" eb="2">
      <t>チュウ</t>
    </rPh>
    <rPh sb="4" eb="6">
      <t>セッシュウ</t>
    </rPh>
    <rPh sb="6" eb="7">
      <t>チュウ</t>
    </rPh>
    <rPh sb="12" eb="13">
      <t>ノゾ</t>
    </rPh>
    <phoneticPr fontId="4"/>
  </si>
  <si>
    <t>(注３）公共施設は、横浜港埠頭（株）バース、横浜川崎国際港湾（株）バースを含みます。</t>
    <rPh sb="1" eb="2">
      <t>チュウ</t>
    </rPh>
    <rPh sb="4" eb="6">
      <t>コウキョウ</t>
    </rPh>
    <rPh sb="6" eb="8">
      <t>シセツ</t>
    </rPh>
    <rPh sb="10" eb="12">
      <t>ヨコハマ</t>
    </rPh>
    <rPh sb="12" eb="13">
      <t>コウ</t>
    </rPh>
    <rPh sb="13" eb="15">
      <t>フトウ</t>
    </rPh>
    <rPh sb="16" eb="17">
      <t>カブ</t>
    </rPh>
    <rPh sb="22" eb="24">
      <t>ヨコハマ</t>
    </rPh>
    <rPh sb="24" eb="26">
      <t>カワサキ</t>
    </rPh>
    <rPh sb="26" eb="28">
      <t>コクサイ</t>
    </rPh>
    <rPh sb="28" eb="29">
      <t>コウ</t>
    </rPh>
    <rPh sb="29" eb="30">
      <t>ワン</t>
    </rPh>
    <rPh sb="31" eb="32">
      <t>カブ</t>
    </rPh>
    <rPh sb="37" eb="38">
      <t>フク</t>
    </rPh>
    <phoneticPr fontId="4"/>
  </si>
  <si>
    <t>２　市営施設の概要</t>
    <rPh sb="2" eb="4">
      <t>シエイ</t>
    </rPh>
    <rPh sb="4" eb="6">
      <t>シセツ</t>
    </rPh>
    <rPh sb="7" eb="9">
      <t>ガイヨウ</t>
    </rPh>
    <phoneticPr fontId="3"/>
  </si>
  <si>
    <t>(１) 市営上屋概要</t>
    <rPh sb="8" eb="9">
      <t>オオムネ</t>
    </rPh>
    <rPh sb="9" eb="10">
      <t>ヨウ</t>
    </rPh>
    <phoneticPr fontId="3"/>
  </si>
  <si>
    <t>上屋名称</t>
  </si>
  <si>
    <t>棟数</t>
    <rPh sb="0" eb="1">
      <t>トウ</t>
    </rPh>
    <rPh sb="1" eb="2">
      <t>スウ</t>
    </rPh>
    <phoneticPr fontId="3"/>
  </si>
  <si>
    <t>有効面積</t>
    <rPh sb="0" eb="2">
      <t>ユウコウ</t>
    </rPh>
    <rPh sb="2" eb="4">
      <t>メンセキ</t>
    </rPh>
    <phoneticPr fontId="3"/>
  </si>
  <si>
    <t>合計</t>
  </si>
  <si>
    <t>棟</t>
  </si>
  <si>
    <t>㎡</t>
  </si>
  <si>
    <t>本牧ふ頭計</t>
  </si>
  <si>
    <t>出田町ふ頭計</t>
  </si>
  <si>
    <t>Ａ－１号上屋</t>
    <rPh sb="3" eb="4">
      <t>ゴウ</t>
    </rPh>
    <phoneticPr fontId="3"/>
  </si>
  <si>
    <t>２号上屋</t>
  </si>
  <si>
    <t>Ａ－２号上屋</t>
    <rPh sb="3" eb="4">
      <t>ゴウ</t>
    </rPh>
    <phoneticPr fontId="3"/>
  </si>
  <si>
    <t>３号上屋</t>
  </si>
  <si>
    <t>Ａ－３号上屋</t>
    <rPh sb="3" eb="4">
      <t>ゴウ</t>
    </rPh>
    <phoneticPr fontId="3"/>
  </si>
  <si>
    <t>バナナ１号</t>
  </si>
  <si>
    <t>Ｂ－１号上屋</t>
    <rPh sb="3" eb="4">
      <t>ゴウ</t>
    </rPh>
    <phoneticPr fontId="3"/>
  </si>
  <si>
    <t>バナナ２号</t>
  </si>
  <si>
    <t>Ｂ－２号上屋</t>
    <rPh sb="3" eb="4">
      <t>ゴウ</t>
    </rPh>
    <phoneticPr fontId="3"/>
  </si>
  <si>
    <t>青果上屋</t>
  </si>
  <si>
    <t>Ｂ－３号上屋</t>
    <rPh sb="3" eb="4">
      <t>ゴウ</t>
    </rPh>
    <phoneticPr fontId="3"/>
  </si>
  <si>
    <t>Ｂ－４号上屋</t>
    <rPh sb="3" eb="4">
      <t>ゴウ</t>
    </rPh>
    <phoneticPr fontId="3"/>
  </si>
  <si>
    <t>大黒ふ頭計</t>
  </si>
  <si>
    <t>Ｂ－５号上屋</t>
    <rPh sb="3" eb="4">
      <t>ゴウ</t>
    </rPh>
    <phoneticPr fontId="3"/>
  </si>
  <si>
    <t>Ｃ－３上屋</t>
    <phoneticPr fontId="3"/>
  </si>
  <si>
    <t>Ｂ－６号上屋</t>
    <rPh sb="3" eb="4">
      <t>ゴウ</t>
    </rPh>
    <phoneticPr fontId="3"/>
  </si>
  <si>
    <t>Ｔ－１上屋</t>
  </si>
  <si>
    <t>Ｂ－７号上屋</t>
    <rPh sb="3" eb="4">
      <t>ゴウ</t>
    </rPh>
    <phoneticPr fontId="3"/>
  </si>
  <si>
    <t>Ｔ―１上屋別棟</t>
  </si>
  <si>
    <t>Ｂ－８号上屋</t>
    <rPh sb="3" eb="4">
      <t>ゴウ</t>
    </rPh>
    <phoneticPr fontId="3"/>
  </si>
  <si>
    <t>Ｔ－３上屋</t>
  </si>
  <si>
    <t>Ｂ－９号上屋</t>
    <rPh sb="3" eb="4">
      <t>ゴウ</t>
    </rPh>
    <phoneticPr fontId="3"/>
  </si>
  <si>
    <t>Ｔ－４上屋</t>
  </si>
  <si>
    <t>Ｃ-3･4号上屋</t>
    <rPh sb="5" eb="6">
      <t>ゴウ</t>
    </rPh>
    <phoneticPr fontId="3"/>
  </si>
  <si>
    <t>Ｔ－５上屋</t>
  </si>
  <si>
    <t>Ｃ－５号上屋</t>
    <rPh sb="3" eb="4">
      <t>ゴウ</t>
    </rPh>
    <phoneticPr fontId="3"/>
  </si>
  <si>
    <t>Ｔ－６上屋</t>
  </si>
  <si>
    <t>Ｃ－７号上屋</t>
    <rPh sb="3" eb="4">
      <t>ゴウ</t>
    </rPh>
    <phoneticPr fontId="3"/>
  </si>
  <si>
    <t>Ｔ－８上屋</t>
  </si>
  <si>
    <t>Ｃ－９号上屋</t>
    <rPh sb="3" eb="4">
      <t>ゴウ</t>
    </rPh>
    <phoneticPr fontId="3"/>
  </si>
  <si>
    <t>鉄鋼上屋</t>
  </si>
  <si>
    <t>ＣＦＳ１号</t>
  </si>
  <si>
    <t>ＣＦＳ２号</t>
  </si>
  <si>
    <t>山内ふ頭計</t>
  </si>
  <si>
    <t>ＬＦＳ上屋</t>
  </si>
  <si>
    <t>上屋</t>
  </si>
  <si>
    <t>山下ふ頭計</t>
  </si>
  <si>
    <t>４号上屋</t>
  </si>
  <si>
    <t>５号上屋</t>
  </si>
  <si>
    <t>６号上屋</t>
  </si>
  <si>
    <t>７号上屋</t>
  </si>
  <si>
    <t>８号上屋</t>
  </si>
  <si>
    <t>９号上屋</t>
  </si>
  <si>
    <t>１０号上屋</t>
  </si>
  <si>
    <t>１１号上屋</t>
  </si>
  <si>
    <t>航空貨物
ターミナル</t>
    <rPh sb="0" eb="2">
      <t>コウクウ</t>
    </rPh>
    <rPh sb="2" eb="4">
      <t>カモツ</t>
    </rPh>
    <phoneticPr fontId="3"/>
  </si>
  <si>
    <t>（令和２年３月31日現在）</t>
    <rPh sb="1" eb="2">
      <t>レイ</t>
    </rPh>
    <rPh sb="2" eb="3">
      <t>カズ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</si>
  <si>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(２) 市営荷役機械概要</t>
    <rPh sb="4" eb="5">
      <t>シ</t>
    </rPh>
    <rPh sb="5" eb="6">
      <t>エイ</t>
    </rPh>
    <rPh sb="6" eb="7">
      <t>ニ</t>
    </rPh>
    <rPh sb="7" eb="8">
      <t>エキ</t>
    </rPh>
    <rPh sb="8" eb="9">
      <t>キ</t>
    </rPh>
    <rPh sb="9" eb="10">
      <t>カイ</t>
    </rPh>
    <rPh sb="10" eb="11">
      <t>オオムネ</t>
    </rPh>
    <rPh sb="11" eb="12">
      <t>ヨウ</t>
    </rPh>
    <phoneticPr fontId="4"/>
  </si>
  <si>
    <t>ふ頭・荷役機械名称</t>
    <rPh sb="3" eb="5">
      <t>ニヤク</t>
    </rPh>
    <rPh sb="5" eb="7">
      <t>キカイ</t>
    </rPh>
    <rPh sb="7" eb="9">
      <t>メイショウ</t>
    </rPh>
    <phoneticPr fontId="24"/>
  </si>
  <si>
    <t>揚力</t>
  </si>
  <si>
    <t>基数</t>
  </si>
  <si>
    <t>合      計</t>
  </si>
  <si>
    <t>ＢＣ突堤</t>
    <rPh sb="2" eb="4">
      <t>トッテイ</t>
    </rPh>
    <phoneticPr fontId="24"/>
  </si>
  <si>
    <t>ＢＣ－１号機</t>
    <phoneticPr fontId="24"/>
  </si>
  <si>
    <t>固定式電動　　　　起重機</t>
    <rPh sb="9" eb="12">
      <t>キジュウキ</t>
    </rPh>
    <phoneticPr fontId="24"/>
  </si>
  <si>
    <t>ＢＣ－２号機</t>
  </si>
  <si>
    <t>ＢＣ－３号機</t>
  </si>
  <si>
    <t>（令和２年３月31日現在）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24"/>
  </si>
  <si>
    <t>(３)年次別船舶給水量</t>
    <rPh sb="3" eb="4">
      <t>ネン</t>
    </rPh>
    <rPh sb="4" eb="5">
      <t>ツギ</t>
    </rPh>
    <rPh sb="5" eb="6">
      <t>ベツ</t>
    </rPh>
    <rPh sb="6" eb="7">
      <t>セン</t>
    </rPh>
    <rPh sb="10" eb="11">
      <t>リョウ</t>
    </rPh>
    <phoneticPr fontId="4"/>
  </si>
  <si>
    <r>
      <t>(単位：隻・ｍ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24"/>
  </si>
  <si>
    <t>年次</t>
    <rPh sb="1" eb="2">
      <t>ツギ</t>
    </rPh>
    <phoneticPr fontId="4"/>
  </si>
  <si>
    <t>合計</t>
    <phoneticPr fontId="24"/>
  </si>
  <si>
    <t>直接給水</t>
    <phoneticPr fontId="24"/>
  </si>
  <si>
    <t>間接給水</t>
    <phoneticPr fontId="24"/>
  </si>
  <si>
    <t>隻数</t>
    <phoneticPr fontId="4"/>
  </si>
  <si>
    <t>給水量</t>
    <phoneticPr fontId="4"/>
  </si>
  <si>
    <t>隻数</t>
    <phoneticPr fontId="24"/>
  </si>
  <si>
    <t>給水量</t>
    <phoneticPr fontId="24"/>
  </si>
  <si>
    <t>給水量</t>
    <phoneticPr fontId="24"/>
  </si>
  <si>
    <t>平成</t>
    <rPh sb="0" eb="2">
      <t>ヘイセイ</t>
    </rPh>
    <phoneticPr fontId="24"/>
  </si>
  <si>
    <t>23年</t>
  </si>
  <si>
    <t>24年</t>
  </si>
  <si>
    <t>25年</t>
  </si>
  <si>
    <t>26年</t>
  </si>
  <si>
    <t>27年</t>
  </si>
  <si>
    <t>28年</t>
    <phoneticPr fontId="24"/>
  </si>
  <si>
    <t>29年</t>
    <phoneticPr fontId="24"/>
  </si>
  <si>
    <t>30年</t>
    <phoneticPr fontId="24"/>
  </si>
  <si>
    <t>令和</t>
    <rPh sb="0" eb="2">
      <t>レイワ</t>
    </rPh>
    <phoneticPr fontId="24"/>
  </si>
  <si>
    <t>元年</t>
    <rPh sb="0" eb="1">
      <t>ゲン</t>
    </rPh>
    <phoneticPr fontId="24"/>
  </si>
  <si>
    <t>２年</t>
    <phoneticPr fontId="24"/>
  </si>
  <si>
    <t>３　臨港駅貨物及び航空貨物取扱状況</t>
    <rPh sb="7" eb="8">
      <t>オヨ</t>
    </rPh>
    <rPh sb="9" eb="11">
      <t>コウクウ</t>
    </rPh>
    <rPh sb="11" eb="13">
      <t>カモツ</t>
    </rPh>
    <phoneticPr fontId="4"/>
  </si>
  <si>
    <t>(１)本牧駅年次別取扱貨物量</t>
    <rPh sb="6" eb="9">
      <t>ネンジベツ</t>
    </rPh>
    <rPh sb="9" eb="11">
      <t>トリアツカイ</t>
    </rPh>
    <rPh sb="11" eb="13">
      <t>カモツ</t>
    </rPh>
    <rPh sb="13" eb="14">
      <t>リョウ</t>
    </rPh>
    <phoneticPr fontId="4"/>
  </si>
  <si>
    <t xml:space="preserve">   （単位：鉄道運賃計算トン、期間：４月～３月）</t>
    <rPh sb="16" eb="18">
      <t>キカン</t>
    </rPh>
    <rPh sb="20" eb="21">
      <t>ガツ</t>
    </rPh>
    <rPh sb="23" eb="24">
      <t>ガツ</t>
    </rPh>
    <phoneticPr fontId="4"/>
  </si>
  <si>
    <t>年度</t>
  </si>
  <si>
    <t>昭和 45</t>
    <rPh sb="0" eb="2">
      <t>ショウワ</t>
    </rPh>
    <phoneticPr fontId="4"/>
  </si>
  <si>
    <t>発着合計</t>
  </si>
  <si>
    <t>発送</t>
  </si>
  <si>
    <t>到着</t>
  </si>
  <si>
    <t>平成 元</t>
    <rPh sb="0" eb="2">
      <t>ヘイセイ</t>
    </rPh>
    <rPh sb="3" eb="4">
      <t>モト</t>
    </rPh>
    <phoneticPr fontId="4"/>
  </si>
  <si>
    <t>令和 元</t>
    <rPh sb="0" eb="1">
      <t>レイ</t>
    </rPh>
    <rPh sb="1" eb="2">
      <t>カズ</t>
    </rPh>
    <rPh sb="3" eb="4">
      <t>モト</t>
    </rPh>
    <phoneticPr fontId="3"/>
  </si>
  <si>
    <t>（注１）昭和44年10月開業。</t>
    <phoneticPr fontId="4"/>
  </si>
  <si>
    <t>（注２）神奈川臨海鉄道の横浜本牧駅・本牧埠頭駅の計。</t>
    <rPh sb="4" eb="7">
      <t>カナガワ</t>
    </rPh>
    <rPh sb="7" eb="9">
      <t>リンカイ</t>
    </rPh>
    <rPh sb="9" eb="11">
      <t>テツドウ</t>
    </rPh>
    <rPh sb="12" eb="14">
      <t>ヨコハマ</t>
    </rPh>
    <rPh sb="14" eb="16">
      <t>ホンモク</t>
    </rPh>
    <rPh sb="16" eb="17">
      <t>エキ</t>
    </rPh>
    <rPh sb="18" eb="20">
      <t>ホンモク</t>
    </rPh>
    <rPh sb="20" eb="22">
      <t>フトウ</t>
    </rPh>
    <rPh sb="22" eb="23">
      <t>エキ</t>
    </rPh>
    <rPh sb="24" eb="25">
      <t>ケイ</t>
    </rPh>
    <phoneticPr fontId="4"/>
  </si>
  <si>
    <t>（注３）平成３年２月26日、ピギーパック輸送を開始。平成７年３月16日廃止。</t>
    <rPh sb="20" eb="22">
      <t>ユソウ</t>
    </rPh>
    <rPh sb="26" eb="28">
      <t>ヘイセイ</t>
    </rPh>
    <rPh sb="29" eb="30">
      <t>ネン</t>
    </rPh>
    <rPh sb="31" eb="32">
      <t>ガツ</t>
    </rPh>
    <rPh sb="34" eb="35">
      <t>ヒ</t>
    </rPh>
    <rPh sb="35" eb="37">
      <t>ハイシ</t>
    </rPh>
    <phoneticPr fontId="4"/>
  </si>
  <si>
    <t>（２）本牧駅月別・</t>
    <rPh sb="6" eb="8">
      <t>ツキベツ</t>
    </rPh>
    <phoneticPr fontId="3"/>
  </si>
  <si>
    <t>品種別取扱貨物量</t>
    <rPh sb="3" eb="5">
      <t>トリアツカイ</t>
    </rPh>
    <rPh sb="5" eb="8">
      <t>カモツリョウ</t>
    </rPh>
    <phoneticPr fontId="3"/>
  </si>
  <si>
    <t>（単位：鉄道運賃計算トン・％）</t>
    <phoneticPr fontId="3"/>
  </si>
  <si>
    <t>発 　　         着</t>
  </si>
  <si>
    <t>令和２年計</t>
    <rPh sb="0" eb="2">
      <t>レイワ</t>
    </rPh>
    <phoneticPr fontId="4"/>
  </si>
  <si>
    <t>令和元年計</t>
    <rPh sb="0" eb="1">
      <t>レイ</t>
    </rPh>
    <rPh sb="1" eb="2">
      <t>カズ</t>
    </rPh>
    <rPh sb="2" eb="4">
      <t>ガンネン</t>
    </rPh>
    <phoneticPr fontId="3"/>
  </si>
  <si>
    <t>令和２年
1月</t>
    <rPh sb="0" eb="2">
      <t>レイワ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</si>
  <si>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</si>
  <si>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</si>
  <si>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</si>
  <si>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</si>
  <si>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</si>
  <si>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</si>
  <si>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</si>
  <si>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</si>
  <si>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</si>
  <si>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</si>
  <si>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</si>
  <si>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構成比</t>
  </si>
  <si>
    <t>前年比</t>
  </si>
  <si>
    <t>発　  着   合   計</t>
  </si>
  <si>
    <t>発      送      計</t>
  </si>
  <si>
    <t>その他の鉱産品</t>
  </si>
  <si>
    <t>飼料</t>
  </si>
  <si>
    <t>畜産品</t>
  </si>
  <si>
    <t>品</t>
  </si>
  <si>
    <t>その他の水産品</t>
  </si>
  <si>
    <t>自動車</t>
  </si>
  <si>
    <t>甲種鉄道車両</t>
  </si>
  <si>
    <t>石油</t>
  </si>
  <si>
    <t>種</t>
  </si>
  <si>
    <t>その他の食料工業品</t>
  </si>
  <si>
    <t>海上コンテナ</t>
  </si>
  <si>
    <t>ＪＲコンテナ</t>
  </si>
  <si>
    <t>その他</t>
  </si>
  <si>
    <t>到      着      計</t>
  </si>
  <si>
    <t>紙・パルプ</t>
  </si>
  <si>
    <t>その他の工業品</t>
  </si>
  <si>
    <t>（注１）神奈川臨海鉄道の横浜本牧駅・本牧埠頭駅の計。</t>
    <rPh sb="4" eb="7">
      <t>カナガワ</t>
    </rPh>
    <rPh sb="7" eb="9">
      <t>リンカイ</t>
    </rPh>
    <rPh sb="9" eb="11">
      <t>テツドウ</t>
    </rPh>
    <rPh sb="12" eb="14">
      <t>ヨコハマ</t>
    </rPh>
    <rPh sb="14" eb="16">
      <t>ホンモク</t>
    </rPh>
    <rPh sb="16" eb="17">
      <t>エキ</t>
    </rPh>
    <rPh sb="18" eb="20">
      <t>ホンモク</t>
    </rPh>
    <rPh sb="20" eb="22">
      <t>フトウ</t>
    </rPh>
    <rPh sb="22" eb="23">
      <t>エキ</t>
    </rPh>
    <rPh sb="24" eb="25">
      <t>ケイ</t>
    </rPh>
    <phoneticPr fontId="3"/>
  </si>
  <si>
    <t>（注２）ＪＲ貨物の貨物駅取扱量は「横浜市統計書」参照のこと。</t>
    <phoneticPr fontId="3"/>
  </si>
  <si>
    <t>（注３）平成元年４月26日、本牧操駅－東京ターミナル駅（大井）間の海上コンテナ輸送を開始。</t>
    <phoneticPr fontId="4"/>
  </si>
  <si>
    <t>（注４）平成２年３月10日、本牧操駅を横浜本牧駅に改称したのに併せＪＲコンテナ輸送も開始。</t>
    <phoneticPr fontId="4"/>
  </si>
  <si>
    <t>（３）航空貨物</t>
    <rPh sb="3" eb="5">
      <t>コウクウ</t>
    </rPh>
    <rPh sb="5" eb="7">
      <t>カモツ</t>
    </rPh>
    <phoneticPr fontId="4"/>
  </si>
  <si>
    <t>取扱状況</t>
    <rPh sb="0" eb="2">
      <t>トリアツカイ</t>
    </rPh>
    <phoneticPr fontId="4"/>
  </si>
  <si>
    <t>（単位：件・トン）</t>
    <rPh sb="4" eb="5">
      <t>ケン</t>
    </rPh>
    <phoneticPr fontId="3"/>
  </si>
  <si>
    <t>令和２年</t>
    <rPh sb="0" eb="1">
      <t>レイ</t>
    </rPh>
    <rPh sb="1" eb="2">
      <t>カズ</t>
    </rPh>
    <rPh sb="3" eb="4">
      <t>ネン</t>
    </rPh>
    <phoneticPr fontId="4"/>
  </si>
  <si>
    <t>令和元年</t>
    <rPh sb="0" eb="2">
      <t>レイワ</t>
    </rPh>
    <rPh sb="2" eb="3">
      <t>ゲン</t>
    </rPh>
    <phoneticPr fontId="3"/>
  </si>
  <si>
    <t>平成30年</t>
  </si>
  <si>
    <t>件数</t>
    <rPh sb="0" eb="2">
      <t>ケンスウ</t>
    </rPh>
    <phoneticPr fontId="4"/>
  </si>
  <si>
    <t>重量</t>
    <rPh sb="0" eb="2">
      <t>ジュウリョウ</t>
    </rPh>
    <phoneticPr fontId="4"/>
  </si>
  <si>
    <t>合計</t>
    <rPh sb="0" eb="2">
      <t>ゴウケイ</t>
    </rPh>
    <phoneticPr fontId="4"/>
  </si>
  <si>
    <t>輸出</t>
    <rPh sb="0" eb="2">
      <t>ユシュツ</t>
    </rPh>
    <phoneticPr fontId="4"/>
  </si>
  <si>
    <t>輸入</t>
    <rPh sb="0" eb="2">
      <t>ユニュウ</t>
    </rPh>
    <phoneticPr fontId="4"/>
  </si>
  <si>
    <t>（注）横浜航空貨物ターミナル扱い貨物。</t>
    <rPh sb="1" eb="2">
      <t>チュウ</t>
    </rPh>
    <rPh sb="3" eb="5">
      <t>ヨコハマ</t>
    </rPh>
    <rPh sb="5" eb="7">
      <t>コウクウ</t>
    </rPh>
    <rPh sb="7" eb="9">
      <t>カモツ</t>
    </rPh>
    <rPh sb="14" eb="15">
      <t>アツカ</t>
    </rPh>
    <rPh sb="16" eb="18">
      <t>カモツ</t>
    </rPh>
    <phoneticPr fontId="4"/>
  </si>
  <si>
    <t>４　横浜港港湾厚生施設利用状況等</t>
    <rPh sb="15" eb="16">
      <t>トウ</t>
    </rPh>
    <phoneticPr fontId="4"/>
  </si>
  <si>
    <t>（１）船員厚生施設</t>
    <phoneticPr fontId="4"/>
  </si>
  <si>
    <t>所 有 者</t>
  </si>
  <si>
    <t>計</t>
  </si>
  <si>
    <t xml:space="preserve"> 市  有</t>
  </si>
  <si>
    <t>そ の 他</t>
  </si>
  <si>
    <t>種 類</t>
  </si>
  <si>
    <t>合     計</t>
    <phoneticPr fontId="4"/>
  </si>
  <si>
    <t>数</t>
  </si>
  <si>
    <t>延面積</t>
    <phoneticPr fontId="4"/>
  </si>
  <si>
    <t>海員会館</t>
    <rPh sb="0" eb="2">
      <t>カイイン</t>
    </rPh>
    <rPh sb="2" eb="4">
      <t>カイカン</t>
    </rPh>
    <phoneticPr fontId="4"/>
  </si>
  <si>
    <t>延面積</t>
    <phoneticPr fontId="4"/>
  </si>
  <si>
    <t xml:space="preserve">船 員 待 合 所  </t>
    <phoneticPr fontId="4"/>
  </si>
  <si>
    <t>延面積</t>
  </si>
  <si>
    <t>シ ー メ ン ズ　　　</t>
    <phoneticPr fontId="4"/>
  </si>
  <si>
    <t>サ ー ビ ス</t>
    <phoneticPr fontId="4"/>
  </si>
  <si>
    <t>病 院・診 療 所</t>
  </si>
  <si>
    <t>病床数</t>
    <phoneticPr fontId="4"/>
  </si>
  <si>
    <t>床</t>
    <rPh sb="0" eb="1">
      <t>ユカ</t>
    </rPh>
    <phoneticPr fontId="4"/>
  </si>
  <si>
    <t>（令和３年３月31日現在）</t>
    <rPh sb="1" eb="2">
      <t>レイ</t>
    </rPh>
    <rPh sb="2" eb="3">
      <t>カズ</t>
    </rPh>
    <rPh sb="4" eb="5">
      <t>ネン</t>
    </rPh>
    <rPh sb="9" eb="10">
      <t>ニチ</t>
    </rPh>
    <phoneticPr fontId="4"/>
  </si>
  <si>
    <t>（２）港湾労働者厚生施設</t>
    <rPh sb="3" eb="5">
      <t>コウワン</t>
    </rPh>
    <phoneticPr fontId="4"/>
  </si>
  <si>
    <t>その他</t>
    <rPh sb="2" eb="3">
      <t>タ</t>
    </rPh>
    <phoneticPr fontId="4"/>
  </si>
  <si>
    <t>合　　　　     計</t>
    <phoneticPr fontId="4"/>
  </si>
  <si>
    <t>延面積</t>
    <phoneticPr fontId="4"/>
  </si>
  <si>
    <t>総 　合 　施 　設</t>
    <phoneticPr fontId="4"/>
  </si>
  <si>
    <t>-</t>
    <phoneticPr fontId="3"/>
  </si>
  <si>
    <t>住宅施設</t>
    <rPh sb="0" eb="2">
      <t>ジュウタク</t>
    </rPh>
    <rPh sb="2" eb="4">
      <t>シセツ</t>
    </rPh>
    <phoneticPr fontId="4"/>
  </si>
  <si>
    <t>単 身 者</t>
    <phoneticPr fontId="4"/>
  </si>
  <si>
    <t>-</t>
    <phoneticPr fontId="3"/>
  </si>
  <si>
    <t>収容戸数</t>
    <rPh sb="2" eb="3">
      <t>コ</t>
    </rPh>
    <rPh sb="3" eb="4">
      <t>スウ</t>
    </rPh>
    <phoneticPr fontId="4"/>
  </si>
  <si>
    <t>戸</t>
  </si>
  <si>
    <t>戸</t>
    <rPh sb="0" eb="1">
      <t>コ</t>
    </rPh>
    <phoneticPr fontId="4"/>
  </si>
  <si>
    <t>世　　帯</t>
    <rPh sb="0" eb="1">
      <t>ヨ</t>
    </rPh>
    <rPh sb="3" eb="4">
      <t>オビ</t>
    </rPh>
    <phoneticPr fontId="4"/>
  </si>
  <si>
    <t>-</t>
    <phoneticPr fontId="3"/>
  </si>
  <si>
    <t>戸</t>
    <rPh sb="0" eb="1">
      <t>ト</t>
    </rPh>
    <phoneticPr fontId="4"/>
  </si>
  <si>
    <t>休憩所</t>
    <rPh sb="0" eb="2">
      <t>キュウケイ</t>
    </rPh>
    <rPh sb="2" eb="3">
      <t>ジョ</t>
    </rPh>
    <phoneticPr fontId="4"/>
  </si>
  <si>
    <t>食堂・売店のある休憩所等</t>
    <rPh sb="8" eb="11">
      <t>キュウケイジョ</t>
    </rPh>
    <rPh sb="11" eb="12">
      <t>トウ</t>
    </rPh>
    <phoneticPr fontId="4"/>
  </si>
  <si>
    <t>（３）港湾荷役労働者就労状況</t>
    <phoneticPr fontId="4"/>
  </si>
  <si>
    <t>令和２年度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</si>
  <si>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（単位：人日）</t>
    <rPh sb="5" eb="6">
      <t>ニチ</t>
    </rPh>
    <phoneticPr fontId="4"/>
  </si>
  <si>
    <t>合     計</t>
  </si>
  <si>
    <t>常用就労延数</t>
  </si>
  <si>
    <t>日雇就労延数</t>
  </si>
  <si>
    <t>合計</t>
    <phoneticPr fontId="4"/>
  </si>
  <si>
    <t>船内</t>
    <phoneticPr fontId="4"/>
  </si>
  <si>
    <t>沿  岸 ・ 倉  庫</t>
    <phoneticPr fontId="4"/>
  </si>
  <si>
    <t>そ　 　の 　　他</t>
    <phoneticPr fontId="4"/>
  </si>
  <si>
    <t>（注１）神奈川労働局職業安定部職業対策課調べ。</t>
    <phoneticPr fontId="4"/>
  </si>
  <si>
    <t>（注２）常用就労延数には、港湾派遣も含む。</t>
    <rPh sb="13" eb="15">
      <t>コウワン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</si>
</sst>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0.0_);[Red]\(0.0\)"/>
    <numFmt numFmtId="177" formatCode="0_);[Red]\(0\)"/>
    <numFmt numFmtId="178" formatCode="0.00_);[Red]\(0.00\)"/>
    <numFmt numFmtId="179" formatCode="#,##0;\-#,##0;&quot;－&quot;"/>
    <numFmt numFmtId="180" formatCode="_ * #,##0.0_ ;_ * \-#,##0.0_ ;_ * &quot;-&quot;??_ ;_ @_ "/>
    <numFmt numFmtId="181" formatCode="#,##0_);[Red]\(#,##0\)"/>
    <numFmt numFmtId="182" formatCode="#,##0_ ;[Red]\-#,##0\ "/>
    <numFmt numFmtId="183" formatCode="0_ "/>
    <numFmt numFmtId="184" formatCode="#,##0_ "/>
    <numFmt numFmtId="185" formatCode="#,##0.0"/>
    <numFmt numFmtId="186" formatCode="#,##0_);[Red]\(#,##0\);&quot;- &quot;"/>
    <numFmt numFmtId="187" formatCode="0.0%"/>
    <numFmt numFmtId="188" formatCode="0.0_ "/>
    <numFmt numFmtId="189" formatCode="#,##0_);\(#,##0\)"/>
    <numFmt numFmtId="190" formatCode="#,##0;\-#,##0;&quot;ー&quot;"/>
    <numFmt numFmtId="191" formatCode="#,##0;\(#,##0\);&quot;(－)&quot;"/>
  </numFmts>
  <fonts count="44">
    <font>
      <sz val="11"/>
      <name val="明朝"/>
      <family val="3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8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明朝"/>
      <family val="3"/>
      <charset val="128"/>
    </font>
    <font>
      <vertAlign val="superscript"/>
      <sz val="10"/>
      <name val="ＭＳ 明朝"/>
      <family val="1"/>
      <charset val="128"/>
    </font>
    <font>
      <sz val="19.5"/>
      <name val="明朝"/>
      <family val="1"/>
      <charset val="128"/>
    </font>
    <font>
      <sz val="9"/>
      <name val="明朝"/>
      <family val="1"/>
      <charset val="128"/>
    </font>
    <font>
      <sz val="9"/>
      <name val="ＭＳ ゴシック"/>
      <family val="3"/>
      <charset val="128"/>
    </font>
    <font>
      <sz val="11"/>
      <color rgb="FFFF0000"/>
      <name val="明朝"/>
      <family val="3"/>
      <charset val="128"/>
    </font>
    <font>
      <sz val="12"/>
      <name val="ＭＳ ゴシック"/>
      <family val="3"/>
      <charset val="128"/>
    </font>
    <font>
      <sz val="10"/>
      <color indexed="56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9"/>
      <name val="明朝"/>
      <family val="3"/>
      <charset val="128"/>
    </font>
    <font>
      <sz val="9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0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6" fillId="0" borderId="0" xfId="0" applyFont="1" applyFill="1"/>
    <xf numFmtId="0" fontId="5" fillId="0" borderId="0" xfId="0" applyFont="1" applyFill="1"/>
    <xf numFmtId="0" fontId="7" fillId="0" borderId="0" xfId="0" applyFont="1" applyAlignment="1">
      <alignment horizontal="centerContinuous"/>
    </xf>
    <xf numFmtId="0" fontId="8" fillId="0" borderId="0" xfId="0" applyFont="1" applyAlignment="1"/>
    <xf numFmtId="0" fontId="9" fillId="0" borderId="0" xfId="0" applyFont="1" applyAlignment="1">
      <alignment horizontal="centerContinuous" vertical="center"/>
    </xf>
    <xf numFmtId="0" fontId="8" fillId="0" borderId="0" xfId="0" applyFont="1"/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shrinkToFit="1"/>
    </xf>
    <xf numFmtId="0" fontId="11" fillId="0" borderId="3" xfId="0" applyFont="1" applyBorder="1" applyAlignment="1">
      <alignment horizontal="centerContinuous"/>
    </xf>
    <xf numFmtId="0" fontId="12" fillId="0" borderId="0" xfId="0" applyFont="1"/>
    <xf numFmtId="0" fontId="11" fillId="0" borderId="5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1" fillId="0" borderId="6" xfId="0" applyFont="1" applyBorder="1" applyAlignment="1">
      <alignment horizontal="centerContinuous" vertical="top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vertical="center"/>
    </xf>
    <xf numFmtId="177" fontId="10" fillId="0" borderId="9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Fill="1" applyBorder="1" applyAlignment="1">
      <alignment horizontal="center" vertical="center" shrinkToFit="1"/>
    </xf>
    <xf numFmtId="177" fontId="10" fillId="0" borderId="1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177" fontId="11" fillId="0" borderId="10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distributed"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11" xfId="0" applyFont="1" applyFill="1" applyBorder="1" applyAlignment="1">
      <alignment horizontal="distributed" vertical="center"/>
    </xf>
    <xf numFmtId="177" fontId="10" fillId="0" borderId="0" xfId="0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12" fillId="0" borderId="9" xfId="0" applyFont="1" applyFill="1" applyBorder="1"/>
    <xf numFmtId="0" fontId="0" fillId="0" borderId="0" xfId="0" applyFont="1" applyFill="1" applyBorder="1" applyAlignment="1">
      <alignment horizontal="distributed" vertical="center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vertical="center"/>
    </xf>
    <xf numFmtId="176" fontId="10" fillId="0" borderId="12" xfId="0" applyNumberFormat="1" applyFont="1" applyFill="1" applyBorder="1" applyAlignment="1">
      <alignment vertical="center"/>
    </xf>
    <xf numFmtId="177" fontId="10" fillId="0" borderId="12" xfId="0" applyNumberFormat="1" applyFont="1" applyFill="1" applyBorder="1" applyAlignment="1">
      <alignment vertical="center"/>
    </xf>
    <xf numFmtId="0" fontId="12" fillId="0" borderId="14" xfId="0" applyFont="1" applyBorder="1"/>
    <xf numFmtId="0" fontId="10" fillId="0" borderId="13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0" fontId="10" fillId="0" borderId="13" xfId="0" applyFont="1" applyBorder="1" applyAlignment="1">
      <alignment vertical="center"/>
    </xf>
    <xf numFmtId="176" fontId="10" fillId="0" borderId="12" xfId="1" applyNumberFormat="1" applyFont="1" applyBorder="1" applyAlignment="1">
      <alignment vertical="center"/>
    </xf>
    <xf numFmtId="177" fontId="10" fillId="0" borderId="12" xfId="0" applyNumberFormat="1" applyFont="1" applyBorder="1" applyAlignment="1">
      <alignment vertical="center"/>
    </xf>
    <xf numFmtId="0" fontId="12" fillId="0" borderId="0" xfId="0" applyFont="1" applyAlignment="1"/>
    <xf numFmtId="0" fontId="10" fillId="0" borderId="0" xfId="0" applyFont="1" applyBorder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quotePrefix="1" applyFont="1" applyBorder="1" applyAlignment="1">
      <alignment horizontal="left" vertical="center"/>
    </xf>
    <xf numFmtId="179" fontId="2" fillId="0" borderId="0" xfId="2" applyNumberFormat="1" applyFont="1" applyFill="1" applyAlignment="1">
      <alignment vertical="center"/>
    </xf>
    <xf numFmtId="179" fontId="7" fillId="0" borderId="0" xfId="2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179" fontId="14" fillId="0" borderId="0" xfId="2" applyNumberFormat="1" applyFont="1" applyFill="1" applyAlignment="1">
      <alignment vertical="center"/>
    </xf>
    <xf numFmtId="179" fontId="7" fillId="0" borderId="0" xfId="2" applyNumberFormat="1" applyFont="1" applyFill="1" applyAlignment="1">
      <alignment horizontal="centerContinuous" vertical="center"/>
    </xf>
    <xf numFmtId="179" fontId="15" fillId="0" borderId="0" xfId="2" applyNumberFormat="1" applyFont="1" applyFill="1" applyAlignment="1">
      <alignment vertical="center"/>
    </xf>
    <xf numFmtId="179" fontId="16" fillId="0" borderId="0" xfId="2" applyNumberFormat="1" applyFont="1" applyFill="1" applyAlignment="1">
      <alignment vertical="center"/>
    </xf>
    <xf numFmtId="0" fontId="1" fillId="0" borderId="18" xfId="2" applyFill="1" applyBorder="1" applyAlignment="1">
      <alignment horizontal="distributed" vertical="center" justifyLastLine="1"/>
    </xf>
    <xf numFmtId="179" fontId="15" fillId="0" borderId="0" xfId="2" applyNumberFormat="1" applyFont="1" applyFill="1" applyBorder="1" applyAlignment="1">
      <alignment horizontal="right" vertical="center"/>
    </xf>
    <xf numFmtId="179" fontId="17" fillId="0" borderId="0" xfId="2" applyNumberFormat="1" applyFont="1" applyFill="1" applyBorder="1" applyAlignment="1">
      <alignment vertical="center"/>
    </xf>
    <xf numFmtId="179" fontId="15" fillId="0" borderId="0" xfId="2" applyNumberFormat="1" applyFont="1" applyFill="1" applyBorder="1" applyAlignment="1">
      <alignment vertical="center"/>
    </xf>
    <xf numFmtId="179" fontId="15" fillId="0" borderId="9" xfId="2" applyNumberFormat="1" applyFont="1" applyFill="1" applyBorder="1" applyAlignment="1">
      <alignment vertical="center"/>
    </xf>
    <xf numFmtId="179" fontId="18" fillId="0" borderId="0" xfId="2" quotePrefix="1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vertical="center"/>
    </xf>
    <xf numFmtId="179" fontId="18" fillId="0" borderId="9" xfId="2" applyNumberFormat="1" applyFont="1" applyFill="1" applyBorder="1" applyAlignment="1">
      <alignment vertical="center"/>
    </xf>
    <xf numFmtId="179" fontId="18" fillId="0" borderId="0" xfId="2" applyNumberFormat="1" applyFont="1" applyFill="1" applyBorder="1" applyAlignment="1">
      <alignment horizontal="distributed" vertical="center"/>
    </xf>
    <xf numFmtId="179" fontId="18" fillId="0" borderId="0" xfId="2" applyNumberFormat="1" applyFont="1" applyFill="1" applyBorder="1" applyAlignment="1">
      <alignment horizontal="right" vertical="center"/>
    </xf>
    <xf numFmtId="179" fontId="17" fillId="0" borderId="0" xfId="2" applyNumberFormat="1" applyFont="1" applyFill="1" applyAlignment="1">
      <alignment vertical="center"/>
    </xf>
    <xf numFmtId="179" fontId="16" fillId="0" borderId="0" xfId="2" applyNumberFormat="1" applyFont="1" applyFill="1" applyBorder="1" applyAlignment="1">
      <alignment horizontal="right" vertical="center"/>
    </xf>
    <xf numFmtId="179" fontId="16" fillId="0" borderId="0" xfId="2" applyNumberFormat="1" applyFont="1" applyFill="1" applyBorder="1" applyAlignment="1">
      <alignment horizontal="distributed" vertical="center"/>
    </xf>
    <xf numFmtId="179" fontId="16" fillId="0" borderId="0" xfId="2" applyNumberFormat="1" applyFont="1" applyFill="1" applyBorder="1" applyAlignment="1">
      <alignment vertical="center"/>
    </xf>
    <xf numFmtId="179" fontId="16" fillId="0" borderId="9" xfId="2" applyNumberFormat="1" applyFont="1" applyFill="1" applyBorder="1" applyAlignment="1">
      <alignment vertical="center"/>
    </xf>
    <xf numFmtId="179" fontId="16" fillId="0" borderId="0" xfId="2" quotePrefix="1" applyNumberFormat="1" applyFont="1" applyFill="1" applyBorder="1" applyAlignment="1">
      <alignment horizontal="right" vertical="center"/>
    </xf>
    <xf numFmtId="179" fontId="16" fillId="0" borderId="0" xfId="2" quotePrefix="1" applyNumberFormat="1" applyFont="1" applyFill="1" applyBorder="1" applyAlignment="1">
      <alignment horizontal="distributed" vertical="center"/>
    </xf>
    <xf numFmtId="179" fontId="10" fillId="0" borderId="0" xfId="2" applyNumberFormat="1" applyFont="1" applyFill="1" applyBorder="1" applyAlignment="1">
      <alignment horizontal="distributed" vertical="center"/>
    </xf>
    <xf numFmtId="179" fontId="19" fillId="0" borderId="0" xfId="2" quotePrefix="1" applyNumberFormat="1" applyFont="1" applyFill="1" applyBorder="1" applyAlignment="1">
      <alignment horizontal="right" vertical="center"/>
    </xf>
    <xf numFmtId="179" fontId="19" fillId="0" borderId="0" xfId="2" applyNumberFormat="1" applyFont="1" applyFill="1" applyBorder="1" applyAlignment="1">
      <alignment vertical="center"/>
    </xf>
    <xf numFmtId="179" fontId="19" fillId="0" borderId="0" xfId="2" applyNumberFormat="1" applyFont="1" applyFill="1" applyBorder="1" applyAlignment="1">
      <alignment horizontal="right" vertical="center"/>
    </xf>
    <xf numFmtId="179" fontId="20" fillId="0" borderId="0" xfId="2" applyNumberFormat="1" applyFont="1" applyFill="1" applyBorder="1" applyAlignment="1">
      <alignment horizontal="right" vertical="center"/>
    </xf>
    <xf numFmtId="179" fontId="20" fillId="0" borderId="0" xfId="2" applyNumberFormat="1" applyFont="1" applyFill="1" applyBorder="1" applyAlignment="1">
      <alignment vertical="center"/>
    </xf>
    <xf numFmtId="179" fontId="16" fillId="0" borderId="0" xfId="2" applyNumberFormat="1" applyFont="1" applyFill="1" applyBorder="1" applyAlignment="1">
      <alignment horizontal="distributed" vertical="center" wrapText="1"/>
    </xf>
    <xf numFmtId="179" fontId="15" fillId="0" borderId="12" xfId="2" applyNumberFormat="1" applyFont="1" applyFill="1" applyBorder="1" applyAlignment="1">
      <alignment horizontal="right" vertical="center"/>
    </xf>
    <xf numFmtId="179" fontId="15" fillId="0" borderId="12" xfId="2" applyNumberFormat="1" applyFont="1" applyFill="1" applyBorder="1" applyAlignment="1">
      <alignment vertical="center"/>
    </xf>
    <xf numFmtId="179" fontId="15" fillId="0" borderId="14" xfId="2" applyNumberFormat="1" applyFont="1" applyFill="1" applyBorder="1" applyAlignment="1">
      <alignment vertical="center"/>
    </xf>
    <xf numFmtId="179" fontId="10" fillId="0" borderId="0" xfId="2" applyNumberFormat="1" applyFont="1" applyFill="1" applyAlignment="1">
      <alignment vertical="center"/>
    </xf>
    <xf numFmtId="179" fontId="10" fillId="0" borderId="0" xfId="2" applyNumberFormat="1" applyFont="1" applyFill="1" applyAlignment="1">
      <alignment horizontal="right" vertical="center"/>
    </xf>
    <xf numFmtId="179" fontId="21" fillId="0" borderId="0" xfId="2" applyNumberFormat="1" applyFont="1" applyFill="1" applyAlignment="1">
      <alignment vertical="center"/>
    </xf>
    <xf numFmtId="179" fontId="2" fillId="0" borderId="0" xfId="2" applyNumberFormat="1" applyFont="1" applyAlignment="1">
      <alignment vertical="center"/>
    </xf>
    <xf numFmtId="179" fontId="22" fillId="0" borderId="0" xfId="2" applyNumberFormat="1" applyFont="1" applyFill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6" fillId="0" borderId="21" xfId="0" applyFont="1" applyBorder="1" applyAlignment="1">
      <alignment horizontal="centerContinuous" vertical="center"/>
    </xf>
    <xf numFmtId="0" fontId="16" fillId="0" borderId="2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5" fillId="0" borderId="0" xfId="0" applyFont="1" applyAlignment="1">
      <alignment horizontal="centerContinuous"/>
    </xf>
    <xf numFmtId="0" fontId="17" fillId="0" borderId="0" xfId="0" quotePrefix="1" applyFont="1" applyAlignment="1">
      <alignment horizontal="left"/>
    </xf>
    <xf numFmtId="0" fontId="0" fillId="0" borderId="0" xfId="0" applyAlignment="1"/>
    <xf numFmtId="180" fontId="25" fillId="0" borderId="0" xfId="0" applyNumberFormat="1" applyFont="1" applyAlignment="1"/>
    <xf numFmtId="0" fontId="25" fillId="0" borderId="0" xfId="0" applyFont="1" applyAlignment="1"/>
    <xf numFmtId="0" fontId="25" fillId="0" borderId="9" xfId="0" applyFont="1" applyBorder="1" applyAlignment="1"/>
    <xf numFmtId="180" fontId="21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1" fillId="0" borderId="9" xfId="0" applyFont="1" applyBorder="1" applyAlignment="1">
      <alignment vertical="center"/>
    </xf>
    <xf numFmtId="0" fontId="0" fillId="0" borderId="0" xfId="0" applyFont="1" applyAlignment="1">
      <alignment horizontal="distributed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0" fontId="18" fillId="0" borderId="0" xfId="0" applyFont="1" applyAlignment="1"/>
    <xf numFmtId="180" fontId="21" fillId="0" borderId="0" xfId="0" applyNumberFormat="1" applyFont="1" applyAlignment="1"/>
    <xf numFmtId="0" fontId="26" fillId="0" borderId="0" xfId="0" applyFont="1" applyAlignment="1"/>
    <xf numFmtId="0" fontId="21" fillId="0" borderId="9" xfId="0" applyFont="1" applyBorder="1" applyAlignment="1"/>
    <xf numFmtId="0" fontId="21" fillId="0" borderId="0" xfId="0" applyFont="1" applyAlignment="1"/>
    <xf numFmtId="0" fontId="0" fillId="0" borderId="0" xfId="0" applyAlignment="1">
      <alignment horizontal="distributed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 textRotation="255"/>
    </xf>
    <xf numFmtId="0" fontId="2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180" fontId="21" fillId="0" borderId="0" xfId="0" applyNumberFormat="1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12" xfId="0" applyBorder="1" applyAlignment="1">
      <alignment vertical="center" textRotation="255"/>
    </xf>
    <xf numFmtId="0" fontId="21" fillId="0" borderId="12" xfId="0" applyFont="1" applyBorder="1" applyAlignment="1">
      <alignment horizontal="centerContinuous" vertical="center"/>
    </xf>
    <xf numFmtId="180" fontId="21" fillId="0" borderId="12" xfId="0" applyNumberFormat="1" applyFont="1" applyBorder="1" applyAlignme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Fill="1"/>
    <xf numFmtId="179" fontId="10" fillId="0" borderId="0" xfId="0" applyNumberFormat="1" applyFont="1" applyFill="1" applyAlignment="1">
      <alignment horizontal="right" vertical="top"/>
    </xf>
    <xf numFmtId="179" fontId="11" fillId="0" borderId="0" xfId="0" applyNumberFormat="1" applyFont="1" applyAlignment="1">
      <alignment horizontal="right" vertical="top"/>
    </xf>
    <xf numFmtId="179" fontId="10" fillId="0" borderId="0" xfId="0" applyNumberFormat="1" applyFont="1" applyAlignment="1">
      <alignment horizontal="right" vertical="top"/>
    </xf>
    <xf numFmtId="0" fontId="16" fillId="0" borderId="0" xfId="0" applyFont="1" applyFill="1"/>
    <xf numFmtId="0" fontId="7" fillId="0" borderId="0" xfId="0" applyFont="1" applyFill="1" applyAlignment="1">
      <alignment horizontal="centerContinuous" vertical="center"/>
    </xf>
    <xf numFmtId="0" fontId="16" fillId="0" borderId="0" xfId="0" applyFont="1" applyFill="1" applyAlignment="1">
      <alignment horizontal="right"/>
    </xf>
    <xf numFmtId="0" fontId="7" fillId="0" borderId="0" xfId="0" applyFont="1"/>
    <xf numFmtId="0" fontId="16" fillId="0" borderId="1" xfId="0" applyFont="1" applyFill="1" applyBorder="1"/>
    <xf numFmtId="0" fontId="16" fillId="0" borderId="0" xfId="0" applyFont="1"/>
    <xf numFmtId="0" fontId="21" fillId="0" borderId="27" xfId="0" applyFont="1" applyFill="1" applyBorder="1" applyAlignment="1">
      <alignment horizontal="distributed" vertical="center" justifyLastLine="1"/>
    </xf>
    <xf numFmtId="0" fontId="16" fillId="0" borderId="24" xfId="0" applyFont="1" applyFill="1" applyBorder="1" applyAlignment="1">
      <alignment horizontal="distributed" vertical="center" justifyLastLine="1"/>
    </xf>
    <xf numFmtId="181" fontId="16" fillId="0" borderId="0" xfId="0" applyNumberFormat="1" applyFont="1" applyFill="1" applyBorder="1" applyAlignment="1">
      <alignment vertical="center"/>
    </xf>
    <xf numFmtId="181" fontId="21" fillId="0" borderId="10" xfId="0" applyNumberFormat="1" applyFont="1" applyFill="1" applyBorder="1" applyAlignment="1">
      <alignment vertical="center"/>
    </xf>
    <xf numFmtId="0" fontId="16" fillId="0" borderId="0" xfId="0" applyFont="1" applyAlignment="1"/>
    <xf numFmtId="0" fontId="16" fillId="0" borderId="1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81" fontId="16" fillId="0" borderId="10" xfId="0" applyNumberFormat="1" applyFont="1" applyFill="1" applyBorder="1" applyAlignment="1">
      <alignment vertical="center"/>
    </xf>
    <xf numFmtId="0" fontId="18" fillId="0" borderId="12" xfId="0" applyFont="1" applyBorder="1" applyAlignment="1">
      <alignment horizontal="centerContinuous" vertical="center"/>
    </xf>
    <xf numFmtId="0" fontId="18" fillId="0" borderId="28" xfId="0" applyFont="1" applyBorder="1" applyAlignment="1">
      <alignment vertical="center"/>
    </xf>
    <xf numFmtId="182" fontId="18" fillId="0" borderId="28" xfId="1" applyNumberFormat="1" applyFont="1" applyBorder="1" applyAlignment="1">
      <alignment vertical="center"/>
    </xf>
    <xf numFmtId="0" fontId="2" fillId="0" borderId="0" xfId="0" quotePrefix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/>
    <xf numFmtId="0" fontId="10" fillId="0" borderId="0" xfId="0" applyFont="1" applyAlignment="1"/>
    <xf numFmtId="0" fontId="31" fillId="0" borderId="0" xfId="0" applyFont="1" applyAlignment="1"/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10" fillId="0" borderId="20" xfId="0" applyFont="1" applyFill="1" applyBorder="1" applyAlignment="1">
      <alignment horizontal="distributed" vertical="center" justifyLastLine="1"/>
    </xf>
    <xf numFmtId="0" fontId="10" fillId="0" borderId="2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2" fillId="0" borderId="10" xfId="0" applyFont="1" applyFill="1" applyBorder="1" applyAlignment="1">
      <alignment horizontal="distributed" vertical="center"/>
    </xf>
    <xf numFmtId="3" fontId="32" fillId="0" borderId="0" xfId="0" applyNumberFormat="1" applyFont="1" applyFill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28" xfId="0" applyFont="1" applyFill="1" applyBorder="1" applyAlignment="1">
      <alignment horizontal="distributed" vertical="center"/>
    </xf>
    <xf numFmtId="3" fontId="10" fillId="0" borderId="12" xfId="0" applyNumberFormat="1" applyFont="1" applyFill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15" xfId="0" applyNumberFormat="1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179" fontId="10" fillId="0" borderId="0" xfId="0" applyNumberFormat="1" applyFont="1" applyFill="1"/>
    <xf numFmtId="179" fontId="7" fillId="0" borderId="0" xfId="0" applyNumberFormat="1" applyFont="1"/>
    <xf numFmtId="179" fontId="7" fillId="0" borderId="0" xfId="0" applyNumberFormat="1" applyFont="1" applyAlignment="1">
      <alignment horizontal="centerContinuous"/>
    </xf>
    <xf numFmtId="179" fontId="33" fillId="0" borderId="0" xfId="0" applyNumberFormat="1" applyFont="1" applyFill="1"/>
    <xf numFmtId="185" fontId="7" fillId="0" borderId="0" xfId="0" applyNumberFormat="1" applyFont="1" applyAlignment="1">
      <alignment horizontal="centerContinuous"/>
    </xf>
    <xf numFmtId="179" fontId="7" fillId="0" borderId="0" xfId="0" applyNumberFormat="1" applyFont="1" applyAlignment="1">
      <alignment horizontal="right" vertical="top"/>
    </xf>
    <xf numFmtId="179" fontId="7" fillId="0" borderId="0" xfId="0" applyNumberFormat="1" applyFont="1" applyAlignment="1">
      <alignment horizontal="left" vertical="top"/>
    </xf>
    <xf numFmtId="179" fontId="7" fillId="0" borderId="0" xfId="0" applyNumberFormat="1" applyFont="1" applyFill="1"/>
    <xf numFmtId="179" fontId="7" fillId="0" borderId="0" xfId="0" applyNumberFormat="1" applyFont="1" applyFill="1" applyAlignment="1">
      <alignment horizontal="centerContinuous"/>
    </xf>
    <xf numFmtId="185" fontId="7" fillId="0" borderId="0" xfId="0" applyNumberFormat="1" applyFont="1" applyFill="1" applyAlignment="1">
      <alignment horizontal="centerContinuous"/>
    </xf>
    <xf numFmtId="179" fontId="7" fillId="0" borderId="0" xfId="0" applyNumberFormat="1" applyFont="1" applyFill="1" applyAlignment="1">
      <alignment horizontal="right" vertical="top"/>
    </xf>
    <xf numFmtId="179" fontId="7" fillId="0" borderId="0" xfId="0" applyNumberFormat="1" applyFont="1" applyFill="1" applyAlignment="1">
      <alignment horizontal="left" vertical="top"/>
    </xf>
    <xf numFmtId="179" fontId="10" fillId="0" borderId="0" xfId="0" applyNumberFormat="1" applyFont="1" applyFill="1" applyAlignment="1">
      <alignment horizontal="right"/>
    </xf>
    <xf numFmtId="185" fontId="18" fillId="0" borderId="1" xfId="0" applyNumberFormat="1" applyFont="1" applyFill="1" applyBorder="1" applyAlignment="1">
      <alignment horizontal="center" vertical="center"/>
    </xf>
    <xf numFmtId="185" fontId="16" fillId="0" borderId="2" xfId="0" applyNumberFormat="1" applyFont="1" applyFill="1" applyBorder="1" applyAlignment="1">
      <alignment horizontal="center" vertical="center"/>
    </xf>
    <xf numFmtId="179" fontId="34" fillId="0" borderId="0" xfId="0" applyNumberFormat="1" applyFont="1" applyFill="1"/>
    <xf numFmtId="185" fontId="18" fillId="0" borderId="30" xfId="0" applyNumberFormat="1" applyFont="1" applyFill="1" applyBorder="1" applyAlignment="1">
      <alignment horizontal="center" vertical="center"/>
    </xf>
    <xf numFmtId="185" fontId="18" fillId="0" borderId="24" xfId="0" applyNumberFormat="1" applyFont="1" applyFill="1" applyBorder="1" applyAlignment="1">
      <alignment horizontal="center" vertical="center"/>
    </xf>
    <xf numFmtId="185" fontId="16" fillId="0" borderId="24" xfId="0" applyNumberFormat="1" applyFont="1" applyFill="1" applyBorder="1" applyAlignment="1">
      <alignment horizontal="center" vertical="center"/>
    </xf>
    <xf numFmtId="179" fontId="18" fillId="0" borderId="4" xfId="0" applyNumberFormat="1" applyFont="1" applyFill="1" applyBorder="1" applyAlignment="1">
      <alignment horizontal="centerContinuous" vertical="center"/>
    </xf>
    <xf numFmtId="179" fontId="18" fillId="0" borderId="5" xfId="0" applyNumberFormat="1" applyFont="1" applyFill="1" applyBorder="1" applyAlignment="1">
      <alignment horizontal="centerContinuous" vertical="center"/>
    </xf>
    <xf numFmtId="186" fontId="18" fillId="0" borderId="4" xfId="0" applyNumberFormat="1" applyFont="1" applyFill="1" applyBorder="1" applyAlignment="1">
      <alignment vertical="center"/>
    </xf>
    <xf numFmtId="187" fontId="18" fillId="0" borderId="24" xfId="0" applyNumberFormat="1" applyFont="1" applyFill="1" applyBorder="1" applyAlignment="1">
      <alignment horizontal="right" vertical="center"/>
    </xf>
    <xf numFmtId="188" fontId="18" fillId="0" borderId="27" xfId="0" applyNumberFormat="1" applyFont="1" applyFill="1" applyBorder="1" applyAlignment="1">
      <alignment horizontal="right" vertical="center"/>
    </xf>
    <xf numFmtId="187" fontId="18" fillId="0" borderId="6" xfId="0" applyNumberFormat="1" applyFont="1" applyFill="1" applyBorder="1" applyAlignment="1">
      <alignment horizontal="right" vertical="center"/>
    </xf>
    <xf numFmtId="186" fontId="18" fillId="0" borderId="29" xfId="0" applyNumberFormat="1" applyFont="1" applyFill="1" applyBorder="1" applyAlignment="1">
      <alignment vertical="center"/>
    </xf>
    <xf numFmtId="186" fontId="18" fillId="0" borderId="6" xfId="0" applyNumberFormat="1" applyFont="1" applyFill="1" applyBorder="1" applyAlignment="1">
      <alignment vertical="center"/>
    </xf>
    <xf numFmtId="0" fontId="1" fillId="0" borderId="0" xfId="0" applyFont="1" applyFill="1"/>
    <xf numFmtId="188" fontId="18" fillId="0" borderId="6" xfId="0" applyNumberFormat="1" applyFont="1" applyFill="1" applyBorder="1" applyAlignment="1">
      <alignment horizontal="right" vertical="center"/>
    </xf>
    <xf numFmtId="188" fontId="18" fillId="0" borderId="5" xfId="0" applyNumberFormat="1" applyFont="1" applyFill="1" applyBorder="1" applyAlignment="1">
      <alignment horizontal="right" vertical="center"/>
    </xf>
    <xf numFmtId="179" fontId="16" fillId="0" borderId="10" xfId="0" applyNumberFormat="1" applyFont="1" applyFill="1" applyBorder="1" applyAlignment="1">
      <alignment horizontal="center" vertical="center"/>
    </xf>
    <xf numFmtId="179" fontId="16" fillId="0" borderId="10" xfId="0" applyNumberFormat="1" applyFont="1" applyFill="1" applyBorder="1" applyAlignment="1">
      <alignment horizontal="distributed" vertical="center"/>
    </xf>
    <xf numFmtId="186" fontId="18" fillId="0" borderId="0" xfId="0" applyNumberFormat="1" applyFont="1" applyFill="1" applyBorder="1" applyAlignment="1">
      <alignment vertical="center"/>
    </xf>
    <xf numFmtId="187" fontId="18" fillId="0" borderId="0" xfId="0" applyNumberFormat="1" applyFont="1" applyFill="1" applyBorder="1" applyAlignment="1">
      <alignment horizontal="right" vertical="center"/>
    </xf>
    <xf numFmtId="187" fontId="16" fillId="0" borderId="10" xfId="0" applyNumberFormat="1" applyFont="1" applyFill="1" applyBorder="1" applyAlignment="1">
      <alignment horizontal="right" vertical="center"/>
    </xf>
    <xf numFmtId="186" fontId="35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/>
    <xf numFmtId="188" fontId="18" fillId="0" borderId="0" xfId="0" applyNumberFormat="1" applyFont="1" applyFill="1" applyBorder="1" applyAlignment="1">
      <alignment horizontal="right" vertical="center"/>
    </xf>
    <xf numFmtId="188" fontId="16" fillId="0" borderId="10" xfId="0" applyNumberFormat="1" applyFont="1" applyFill="1" applyBorder="1" applyAlignment="1">
      <alignment horizontal="right" vertical="center"/>
    </xf>
    <xf numFmtId="179" fontId="18" fillId="0" borderId="26" xfId="0" applyNumberFormat="1" applyFont="1" applyFill="1" applyBorder="1" applyAlignment="1">
      <alignment horizontal="centerContinuous" vertical="center"/>
    </xf>
    <xf numFmtId="179" fontId="18" fillId="0" borderId="27" xfId="0" applyNumberFormat="1" applyFont="1" applyFill="1" applyBorder="1" applyAlignment="1">
      <alignment horizontal="centerContinuous" vertical="center"/>
    </xf>
    <xf numFmtId="186" fontId="18" fillId="0" borderId="26" xfId="0" applyNumberFormat="1" applyFont="1" applyFill="1" applyBorder="1" applyAlignment="1">
      <alignment vertical="center"/>
    </xf>
    <xf numFmtId="188" fontId="18" fillId="0" borderId="24" xfId="0" applyNumberFormat="1" applyFont="1" applyFill="1" applyBorder="1" applyAlignment="1">
      <alignment horizontal="right" vertical="center"/>
    </xf>
    <xf numFmtId="186" fontId="18" fillId="0" borderId="25" xfId="0" applyNumberFormat="1" applyFont="1" applyFill="1" applyBorder="1" applyAlignment="1">
      <alignment vertical="center"/>
    </xf>
    <xf numFmtId="186" fontId="18" fillId="0" borderId="24" xfId="0" applyNumberFormat="1" applyFont="1" applyFill="1" applyBorder="1" applyAlignment="1">
      <alignment vertical="center"/>
    </xf>
    <xf numFmtId="179" fontId="16" fillId="0" borderId="10" xfId="0" applyNumberFormat="1" applyFont="1" applyFill="1" applyBorder="1" applyAlignment="1">
      <alignment horizontal="center"/>
    </xf>
    <xf numFmtId="179" fontId="16" fillId="0" borderId="28" xfId="0" applyNumberFormat="1" applyFont="1" applyFill="1" applyBorder="1" applyAlignment="1">
      <alignment horizontal="center"/>
    </xf>
    <xf numFmtId="179" fontId="16" fillId="0" borderId="28" xfId="0" applyNumberFormat="1" applyFont="1" applyFill="1" applyBorder="1" applyAlignment="1">
      <alignment horizontal="distributed" vertical="center"/>
    </xf>
    <xf numFmtId="186" fontId="18" fillId="0" borderId="12" xfId="0" applyNumberFormat="1" applyFont="1" applyFill="1" applyBorder="1" applyAlignment="1">
      <alignment vertical="center"/>
    </xf>
    <xf numFmtId="187" fontId="18" fillId="0" borderId="12" xfId="0" applyNumberFormat="1" applyFont="1" applyFill="1" applyBorder="1" applyAlignment="1">
      <alignment horizontal="right" vertical="center"/>
    </xf>
    <xf numFmtId="187" fontId="16" fillId="0" borderId="28" xfId="0" applyNumberFormat="1" applyFont="1" applyFill="1" applyBorder="1" applyAlignment="1">
      <alignment horizontal="right" vertical="center"/>
    </xf>
    <xf numFmtId="186" fontId="35" fillId="0" borderId="12" xfId="0" applyNumberFormat="1" applyFont="1" applyFill="1" applyBorder="1" applyAlignment="1">
      <alignment vertical="center"/>
    </xf>
    <xf numFmtId="179" fontId="16" fillId="0" borderId="0" xfId="0" quotePrefix="1" applyNumberFormat="1" applyFont="1" applyFill="1" applyAlignment="1">
      <alignment horizontal="left"/>
    </xf>
    <xf numFmtId="179" fontId="21" fillId="0" borderId="0" xfId="0" applyNumberFormat="1" applyFont="1" applyFill="1"/>
    <xf numFmtId="185" fontId="21" fillId="0" borderId="0" xfId="0" applyNumberFormat="1" applyFont="1" applyFill="1"/>
    <xf numFmtId="179" fontId="16" fillId="0" borderId="0" xfId="0" applyNumberFormat="1" applyFont="1" applyFill="1"/>
    <xf numFmtId="179" fontId="1" fillId="0" borderId="0" xfId="0" applyNumberFormat="1" applyFont="1" applyFill="1"/>
    <xf numFmtId="185" fontId="1" fillId="0" borderId="0" xfId="0" applyNumberFormat="1" applyFont="1" applyFill="1"/>
    <xf numFmtId="185" fontId="7" fillId="0" borderId="0" xfId="0" applyNumberFormat="1" applyFont="1" applyAlignment="1">
      <alignment horizontal="right"/>
    </xf>
    <xf numFmtId="185" fontId="7" fillId="0" borderId="0" xfId="0" applyNumberFormat="1" applyFont="1" applyAlignment="1">
      <alignment horizontal="left"/>
    </xf>
    <xf numFmtId="0" fontId="2" fillId="0" borderId="0" xfId="0" applyFont="1" applyFill="1" applyAlignment="1">
      <alignment vertical="center"/>
    </xf>
    <xf numFmtId="179" fontId="16" fillId="0" borderId="1" xfId="0" applyNumberFormat="1" applyFont="1" applyFill="1" applyBorder="1" applyAlignment="1">
      <alignment vertical="center"/>
    </xf>
    <xf numFmtId="185" fontId="16" fillId="0" borderId="1" xfId="0" applyNumberFormat="1" applyFont="1" applyFill="1" applyBorder="1" applyAlignment="1">
      <alignment vertical="center"/>
    </xf>
    <xf numFmtId="179" fontId="16" fillId="0" borderId="0" xfId="0" applyNumberFormat="1" applyFont="1" applyFill="1" applyAlignment="1">
      <alignment vertical="center"/>
    </xf>
    <xf numFmtId="179" fontId="16" fillId="0" borderId="4" xfId="0" applyNumberFormat="1" applyFont="1" applyFill="1" applyBorder="1" applyAlignment="1">
      <alignment vertical="center"/>
    </xf>
    <xf numFmtId="185" fontId="16" fillId="0" borderId="4" xfId="0" applyNumberFormat="1" applyFont="1" applyFill="1" applyBorder="1" applyAlignment="1">
      <alignment vertical="center"/>
    </xf>
    <xf numFmtId="179" fontId="17" fillId="0" borderId="0" xfId="0" applyNumberFormat="1" applyFont="1" applyFill="1" applyAlignment="1">
      <alignment vertical="center"/>
    </xf>
    <xf numFmtId="179" fontId="16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5" fontId="1" fillId="0" borderId="0" xfId="0" applyNumberFormat="1" applyFont="1" applyAlignment="1">
      <alignment vertical="center"/>
    </xf>
    <xf numFmtId="179" fontId="1" fillId="0" borderId="0" xfId="0" applyNumberFormat="1" applyFont="1"/>
    <xf numFmtId="185" fontId="1" fillId="0" borderId="0" xfId="0" applyNumberFormat="1" applyFont="1"/>
    <xf numFmtId="0" fontId="2" fillId="0" borderId="0" xfId="0" applyFont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Alignment="1">
      <alignment horizontal="centerContinuous" vertical="center" readingOrder="1"/>
    </xf>
    <xf numFmtId="0" fontId="7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quotePrefix="1" applyFont="1" applyBorder="1" applyAlignment="1">
      <alignment horizontal="right" vertical="center"/>
    </xf>
    <xf numFmtId="0" fontId="16" fillId="0" borderId="4" xfId="0" quotePrefix="1" applyFont="1" applyBorder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32" fillId="0" borderId="0" xfId="0" applyFont="1" applyAlignment="1">
      <alignment horizontal="center" vertical="center"/>
    </xf>
    <xf numFmtId="41" fontId="32" fillId="0" borderId="11" xfId="0" applyNumberFormat="1" applyFont="1" applyBorder="1" applyAlignment="1">
      <alignment vertical="center"/>
    </xf>
    <xf numFmtId="41" fontId="37" fillId="0" borderId="0" xfId="0" applyNumberFormat="1" applyFont="1" applyAlignment="1">
      <alignment vertical="center"/>
    </xf>
    <xf numFmtId="41" fontId="32" fillId="0" borderId="0" xfId="0" applyNumberFormat="1" applyFont="1" applyBorder="1" applyAlignment="1">
      <alignment vertical="center"/>
    </xf>
    <xf numFmtId="179" fontId="32" fillId="0" borderId="0" xfId="0" applyNumberFormat="1" applyFont="1" applyAlignment="1">
      <alignment horizontal="left" vertical="center"/>
    </xf>
    <xf numFmtId="179" fontId="38" fillId="0" borderId="0" xfId="0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0" fontId="32" fillId="0" borderId="0" xfId="0" quotePrefix="1" applyFont="1" applyAlignment="1">
      <alignment horizontal="center" vertical="center"/>
    </xf>
    <xf numFmtId="179" fontId="39" fillId="0" borderId="0" xfId="0" applyNumberFormat="1" applyFont="1" applyBorder="1" applyAlignment="1">
      <alignment horizontal="left" vertical="center"/>
    </xf>
    <xf numFmtId="41" fontId="39" fillId="0" borderId="0" xfId="0" applyNumberFormat="1" applyFont="1" applyFill="1" applyAlignment="1">
      <alignment horizontal="right" vertical="center"/>
    </xf>
    <xf numFmtId="179" fontId="39" fillId="0" borderId="0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1" fontId="39" fillId="0" borderId="0" xfId="0" applyNumberFormat="1" applyFont="1" applyAlignment="1">
      <alignment vertical="center"/>
    </xf>
    <xf numFmtId="41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horizontal="left" vertical="center"/>
    </xf>
    <xf numFmtId="0" fontId="10" fillId="0" borderId="0" xfId="0" quotePrefix="1" applyFont="1" applyAlignment="1">
      <alignment horizontal="center" vertical="center"/>
    </xf>
    <xf numFmtId="41" fontId="10" fillId="0" borderId="0" xfId="0" quotePrefix="1" applyNumberFormat="1" applyFont="1" applyFill="1" applyAlignment="1">
      <alignment horizontal="right" vertical="center"/>
    </xf>
    <xf numFmtId="179" fontId="10" fillId="0" borderId="0" xfId="0" applyNumberFormat="1" applyFont="1" applyFill="1" applyBorder="1" applyAlignment="1">
      <alignment horizontal="left" vertical="center"/>
    </xf>
    <xf numFmtId="179" fontId="10" fillId="0" borderId="0" xfId="0" quotePrefix="1" applyNumberFormat="1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0" fontId="37" fillId="0" borderId="0" xfId="0" applyFont="1" applyAlignment="1">
      <alignment horizontal="distributed" vertical="center"/>
    </xf>
    <xf numFmtId="0" fontId="10" fillId="0" borderId="0" xfId="0" applyFont="1" applyAlignment="1">
      <alignment horizontal="right" vertical="top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Alignment="1">
      <alignment horizontal="right" vertical="center"/>
    </xf>
    <xf numFmtId="179" fontId="40" fillId="0" borderId="13" xfId="0" applyNumberFormat="1" applyFont="1" applyBorder="1" applyAlignment="1">
      <alignment vertical="center"/>
    </xf>
    <xf numFmtId="179" fontId="40" fillId="0" borderId="12" xfId="0" applyNumberFormat="1" applyFont="1" applyBorder="1" applyAlignment="1">
      <alignment vertical="center"/>
    </xf>
    <xf numFmtId="179" fontId="41" fillId="0" borderId="12" xfId="0" applyNumberFormat="1" applyFont="1" applyFill="1" applyBorder="1" applyAlignment="1">
      <alignment vertical="center"/>
    </xf>
    <xf numFmtId="179" fontId="42" fillId="0" borderId="12" xfId="0" applyNumberFormat="1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190" fontId="12" fillId="0" borderId="0" xfId="0" quotePrefix="1" applyNumberFormat="1" applyFont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quotePrefix="1" applyFont="1" applyBorder="1" applyAlignment="1">
      <alignment horizontal="right" vertical="center"/>
    </xf>
    <xf numFmtId="0" fontId="10" fillId="0" borderId="4" xfId="0" quotePrefix="1" applyFont="1" applyBorder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179" fontId="32" fillId="0" borderId="11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179" fontId="39" fillId="0" borderId="0" xfId="0" applyNumberFormat="1" applyFont="1" applyBorder="1" applyAlignment="1">
      <alignment vertical="center"/>
    </xf>
    <xf numFmtId="179" fontId="39" fillId="0" borderId="0" xfId="0" quotePrefix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79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79" fontId="10" fillId="0" borderId="0" xfId="0" quotePrefix="1" applyNumberFormat="1" applyFont="1" applyFill="1" applyBorder="1" applyAlignment="1">
      <alignment horizontal="right" vertical="center"/>
    </xf>
    <xf numFmtId="179" fontId="10" fillId="0" borderId="0" xfId="0" applyNumberFormat="1" applyFont="1" applyBorder="1" applyAlignment="1">
      <alignment horizontal="left" vertical="center"/>
    </xf>
    <xf numFmtId="0" fontId="10" fillId="0" borderId="0" xfId="0" quotePrefix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79" fontId="10" fillId="0" borderId="13" xfId="0" applyNumberFormat="1" applyFont="1" applyBorder="1" applyAlignment="1">
      <alignment vertical="center"/>
    </xf>
    <xf numFmtId="179" fontId="43" fillId="0" borderId="12" xfId="0" applyNumberFormat="1" applyFont="1" applyBorder="1" applyAlignment="1">
      <alignment horizontal="right" vertical="center"/>
    </xf>
    <xf numFmtId="179" fontId="43" fillId="0" borderId="12" xfId="0" applyNumberFormat="1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91" fontId="21" fillId="0" borderId="0" xfId="0" applyNumberFormat="1" applyFont="1" applyFill="1" applyAlignment="1">
      <alignment vertical="center"/>
    </xf>
    <xf numFmtId="191" fontId="21" fillId="0" borderId="0" xfId="0" applyNumberFormat="1" applyFont="1" applyAlignment="1">
      <alignment vertical="center"/>
    </xf>
    <xf numFmtId="191" fontId="16" fillId="0" borderId="0" xfId="0" quotePrefix="1" applyNumberFormat="1" applyFont="1" applyFill="1" applyAlignment="1">
      <alignment horizontal="right"/>
    </xf>
    <xf numFmtId="191" fontId="10" fillId="0" borderId="0" xfId="0" quotePrefix="1" applyNumberFormat="1" applyFont="1" applyFill="1" applyAlignment="1">
      <alignment horizontal="right"/>
    </xf>
    <xf numFmtId="0" fontId="16" fillId="0" borderId="19" xfId="0" applyFont="1" applyFill="1" applyBorder="1" applyAlignment="1">
      <alignment horizontal="center" vertical="center"/>
    </xf>
    <xf numFmtId="191" fontId="16" fillId="0" borderId="19" xfId="0" applyNumberFormat="1" applyFont="1" applyFill="1" applyBorder="1" applyAlignment="1">
      <alignment vertical="center"/>
    </xf>
    <xf numFmtId="0" fontId="17" fillId="0" borderId="20" xfId="0" quotePrefix="1" applyFont="1" applyFill="1" applyBorder="1" applyAlignment="1">
      <alignment vertical="center"/>
    </xf>
    <xf numFmtId="191" fontId="10" fillId="0" borderId="0" xfId="0" applyNumberFormat="1" applyFont="1" applyFill="1" applyAlignment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10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9" fontId="16" fillId="0" borderId="17" xfId="2" applyNumberFormat="1" applyFont="1" applyFill="1" applyBorder="1" applyAlignment="1">
      <alignment horizontal="distributed" vertical="center" justifyLastLine="1"/>
    </xf>
    <xf numFmtId="0" fontId="1" fillId="0" borderId="15" xfId="2" applyFill="1" applyBorder="1" applyAlignment="1">
      <alignment horizontal="distributed" vertical="center" justifyLastLine="1"/>
    </xf>
    <xf numFmtId="179" fontId="18" fillId="0" borderId="0" xfId="2" applyNumberFormat="1" applyFont="1" applyFill="1" applyBorder="1" applyAlignment="1">
      <alignment horizontal="distributed" vertical="center"/>
    </xf>
    <xf numFmtId="179" fontId="19" fillId="0" borderId="11" xfId="2" applyNumberFormat="1" applyFont="1" applyFill="1" applyBorder="1" applyAlignment="1">
      <alignment horizontal="distributed" vertical="center"/>
    </xf>
    <xf numFmtId="179" fontId="19" fillId="0" borderId="0" xfId="2" applyNumberFormat="1" applyFont="1" applyFill="1" applyBorder="1" applyAlignment="1">
      <alignment horizontal="distributed" vertical="center"/>
    </xf>
    <xf numFmtId="179" fontId="16" fillId="0" borderId="15" xfId="2" applyNumberFormat="1" applyFont="1" applyFill="1" applyBorder="1" applyAlignment="1">
      <alignment horizontal="distributed" vertical="center" justifyLastLine="1"/>
    </xf>
    <xf numFmtId="0" fontId="1" fillId="0" borderId="16" xfId="2" applyFill="1" applyBorder="1" applyAlignment="1">
      <alignment horizontal="distributed" vertical="center" justifyLastLine="1"/>
    </xf>
    <xf numFmtId="179" fontId="18" fillId="0" borderId="11" xfId="2" applyNumberFormat="1" applyFont="1" applyFill="1" applyBorder="1" applyAlignment="1">
      <alignment horizontal="distributed" vertical="center"/>
    </xf>
    <xf numFmtId="0" fontId="16" fillId="0" borderId="19" xfId="0" quotePrefix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8" fillId="0" borderId="0" xfId="0" quotePrefix="1" applyFont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176" fontId="21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 textRotation="255"/>
    </xf>
    <xf numFmtId="0" fontId="28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distributed" vertical="center"/>
    </xf>
    <xf numFmtId="0" fontId="7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16" fillId="0" borderId="21" xfId="0" applyFont="1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16" fillId="0" borderId="23" xfId="0" applyFont="1" applyFill="1" applyBorder="1" applyAlignment="1">
      <alignment horizontal="distributed" vertical="center" justifyLastLine="1"/>
    </xf>
    <xf numFmtId="0" fontId="21" fillId="0" borderId="1" xfId="0" applyFont="1" applyFill="1" applyBorder="1" applyAlignment="1">
      <alignment horizontal="distributed" vertical="center" justifyLastLine="1"/>
    </xf>
    <xf numFmtId="0" fontId="21" fillId="0" borderId="2" xfId="0" applyFont="1" applyFill="1" applyBorder="1" applyAlignment="1">
      <alignment horizontal="distributed" vertical="center" justifyLastLine="1"/>
    </xf>
    <xf numFmtId="0" fontId="21" fillId="0" borderId="19" xfId="0" applyFont="1" applyFill="1" applyBorder="1" applyAlignment="1">
      <alignment horizontal="distributed" vertical="center" justifyLastLine="1"/>
    </xf>
    <xf numFmtId="0" fontId="16" fillId="0" borderId="24" xfId="0" applyFont="1" applyFill="1" applyBorder="1" applyAlignment="1">
      <alignment horizontal="distributed" vertical="center" justifyLastLine="1"/>
    </xf>
    <xf numFmtId="0" fontId="21" fillId="0" borderId="24" xfId="0" applyFont="1" applyFill="1" applyBorder="1" applyAlignment="1">
      <alignment horizontal="distributed" vertical="center" justifyLastLine="1"/>
    </xf>
    <xf numFmtId="0" fontId="16" fillId="0" borderId="25" xfId="0" applyFont="1" applyFill="1" applyBorder="1" applyAlignment="1">
      <alignment horizontal="distributed" vertical="center" justifyLastLine="1"/>
    </xf>
    <xf numFmtId="0" fontId="0" fillId="0" borderId="26" xfId="0" applyFill="1" applyBorder="1" applyAlignment="1">
      <alignment horizontal="distributed" vertical="center" justifyLastLine="1"/>
    </xf>
    <xf numFmtId="0" fontId="21" fillId="0" borderId="25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right"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9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2" fontId="18" fillId="0" borderId="13" xfId="1" applyNumberFormat="1" applyFont="1" applyBorder="1" applyAlignment="1">
      <alignment vertical="center"/>
    </xf>
    <xf numFmtId="182" fontId="18" fillId="0" borderId="12" xfId="1" applyNumberFormat="1" applyFont="1" applyBorder="1" applyAlignment="1">
      <alignment vertical="center"/>
    </xf>
    <xf numFmtId="183" fontId="18" fillId="0" borderId="13" xfId="0" applyNumberFormat="1" applyFont="1" applyBorder="1" applyAlignment="1">
      <alignment vertical="center"/>
    </xf>
    <xf numFmtId="183" fontId="18" fillId="0" borderId="12" xfId="0" applyNumberFormat="1" applyFont="1" applyBorder="1" applyAlignment="1">
      <alignment vertical="center"/>
    </xf>
    <xf numFmtId="184" fontId="18" fillId="0" borderId="12" xfId="0" applyNumberFormat="1" applyFont="1" applyBorder="1" applyAlignment="1">
      <alignment vertical="center"/>
    </xf>
    <xf numFmtId="186" fontId="16" fillId="0" borderId="11" xfId="0" applyNumberFormat="1" applyFont="1" applyFill="1" applyBorder="1" applyAlignment="1">
      <alignment horizontal="center" vertical="center"/>
    </xf>
    <xf numFmtId="186" fontId="16" fillId="0" borderId="0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9" fontId="18" fillId="0" borderId="23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179" fontId="16" fillId="0" borderId="23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179" fontId="16" fillId="0" borderId="29" xfId="0" applyNumberFormat="1" applyFont="1" applyFill="1" applyBorder="1" applyAlignment="1">
      <alignment horizontal="center" vertical="center"/>
    </xf>
    <xf numFmtId="179" fontId="16" fillId="0" borderId="4" xfId="0" applyNumberFormat="1" applyFont="1" applyFill="1" applyBorder="1" applyAlignment="1">
      <alignment horizontal="center" vertical="center"/>
    </xf>
    <xf numFmtId="186" fontId="16" fillId="0" borderId="31" xfId="0" applyNumberFormat="1" applyFont="1" applyFill="1" applyBorder="1" applyAlignment="1">
      <alignment horizontal="center" vertical="center"/>
    </xf>
    <xf numFmtId="186" fontId="16" fillId="0" borderId="7" xfId="0" applyNumberFormat="1" applyFont="1" applyFill="1" applyBorder="1" applyAlignment="1">
      <alignment horizontal="center" vertical="center"/>
    </xf>
    <xf numFmtId="186" fontId="18" fillId="0" borderId="25" xfId="0" applyNumberFormat="1" applyFont="1" applyFill="1" applyBorder="1" applyAlignment="1">
      <alignment horizontal="center" vertical="center"/>
    </xf>
    <xf numFmtId="186" fontId="18" fillId="0" borderId="27" xfId="0" applyNumberFormat="1" applyFont="1" applyFill="1" applyBorder="1" applyAlignment="1">
      <alignment horizontal="center" vertical="center"/>
    </xf>
    <xf numFmtId="179" fontId="16" fillId="0" borderId="23" xfId="0" quotePrefix="1" applyNumberFormat="1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vertical="center"/>
    </xf>
    <xf numFmtId="179" fontId="16" fillId="0" borderId="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186" fontId="16" fillId="0" borderId="13" xfId="0" applyNumberFormat="1" applyFont="1" applyFill="1" applyBorder="1" applyAlignment="1">
      <alignment horizontal="center" vertical="center"/>
    </xf>
    <xf numFmtId="186" fontId="16" fillId="0" borderId="12" xfId="0" applyNumberFormat="1" applyFont="1" applyFill="1" applyBorder="1" applyAlignment="1">
      <alignment horizontal="center" vertical="center"/>
    </xf>
    <xf numFmtId="186" fontId="16" fillId="0" borderId="29" xfId="0" applyNumberFormat="1" applyFont="1" applyFill="1" applyBorder="1" applyAlignment="1">
      <alignment horizontal="center" vertical="center"/>
    </xf>
    <xf numFmtId="186" fontId="16" fillId="0" borderId="4" xfId="0" applyNumberFormat="1" applyFont="1" applyFill="1" applyBorder="1" applyAlignment="1">
      <alignment horizontal="center" vertical="center"/>
    </xf>
    <xf numFmtId="185" fontId="18" fillId="0" borderId="21" xfId="0" quotePrefix="1" applyNumberFormat="1" applyFont="1" applyFill="1" applyBorder="1" applyAlignment="1">
      <alignment horizontal="distributed" vertical="center" justifyLastLine="1"/>
    </xf>
    <xf numFmtId="185" fontId="18" fillId="0" borderId="19" xfId="0" quotePrefix="1" applyNumberFormat="1" applyFont="1" applyFill="1" applyBorder="1" applyAlignment="1">
      <alignment horizontal="distributed" vertical="center" justifyLastLine="1"/>
    </xf>
    <xf numFmtId="179" fontId="16" fillId="0" borderId="21" xfId="0" applyNumberFormat="1" applyFont="1" applyFill="1" applyBorder="1" applyAlignment="1">
      <alignment horizontal="distributed" vertical="center" justifyLastLine="1"/>
    </xf>
    <xf numFmtId="179" fontId="16" fillId="0" borderId="19" xfId="0" applyNumberFormat="1" applyFont="1" applyFill="1" applyBorder="1" applyAlignment="1">
      <alignment horizontal="distributed" vertical="center" justifyLastLine="1"/>
    </xf>
    <xf numFmtId="179" fontId="16" fillId="0" borderId="20" xfId="0" applyNumberFormat="1" applyFont="1" applyFill="1" applyBorder="1" applyAlignment="1">
      <alignment horizontal="distributed" vertical="center" justifyLastLine="1"/>
    </xf>
    <xf numFmtId="185" fontId="18" fillId="0" borderId="25" xfId="0" applyNumberFormat="1" applyFont="1" applyFill="1" applyBorder="1" applyAlignment="1">
      <alignment horizontal="distributed" vertical="center" justifyLastLine="1"/>
    </xf>
    <xf numFmtId="185" fontId="18" fillId="0" borderId="26" xfId="0" applyNumberFormat="1" applyFont="1" applyFill="1" applyBorder="1" applyAlignment="1">
      <alignment horizontal="distributed" vertical="center" justifyLastLine="1"/>
    </xf>
    <xf numFmtId="185" fontId="18" fillId="0" borderId="27" xfId="0" applyNumberFormat="1" applyFont="1" applyFill="1" applyBorder="1" applyAlignment="1">
      <alignment horizontal="distributed" vertical="center" justifyLastLine="1"/>
    </xf>
    <xf numFmtId="179" fontId="18" fillId="0" borderId="25" xfId="0" applyNumberFormat="1" applyFont="1" applyFill="1" applyBorder="1" applyAlignment="1">
      <alignment horizontal="distributed" vertical="center" justifyLastLine="1"/>
    </xf>
    <xf numFmtId="179" fontId="18" fillId="0" borderId="26" xfId="0" applyNumberFormat="1" applyFont="1" applyFill="1" applyBorder="1" applyAlignment="1">
      <alignment horizontal="distributed" vertical="center" justifyLastLine="1"/>
    </xf>
    <xf numFmtId="179" fontId="16" fillId="0" borderId="25" xfId="0" applyNumberFormat="1" applyFont="1" applyFill="1" applyBorder="1" applyAlignment="1">
      <alignment horizontal="distributed" vertical="center" justifyLastLine="1"/>
    </xf>
    <xf numFmtId="179" fontId="16" fillId="0" borderId="27" xfId="0" applyNumberFormat="1" applyFont="1" applyFill="1" applyBorder="1" applyAlignment="1">
      <alignment horizontal="distributed" vertical="center" justifyLastLine="1"/>
    </xf>
    <xf numFmtId="179" fontId="16" fillId="0" borderId="26" xfId="0" applyNumberFormat="1" applyFont="1" applyFill="1" applyBorder="1" applyAlignment="1">
      <alignment horizontal="distributed" vertical="center" justifyLastLine="1"/>
    </xf>
    <xf numFmtId="189" fontId="18" fillId="0" borderId="31" xfId="1" applyNumberFormat="1" applyFont="1" applyFill="1" applyBorder="1" applyAlignment="1">
      <alignment horizontal="right" vertical="center"/>
    </xf>
    <xf numFmtId="189" fontId="18" fillId="0" borderId="7" xfId="1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189" fontId="18" fillId="0" borderId="11" xfId="1" applyNumberFormat="1" applyFont="1" applyFill="1" applyBorder="1" applyAlignment="1">
      <alignment horizontal="right" vertical="center"/>
    </xf>
    <xf numFmtId="189" fontId="18" fillId="0" borderId="0" xfId="1" applyNumberFormat="1" applyFont="1" applyFill="1" applyBorder="1" applyAlignment="1">
      <alignment horizontal="right" vertical="center"/>
    </xf>
    <xf numFmtId="189" fontId="16" fillId="0" borderId="0" xfId="1" applyNumberFormat="1" applyFont="1" applyFill="1" applyBorder="1" applyAlignment="1">
      <alignment horizontal="right" vertical="center"/>
    </xf>
    <xf numFmtId="189" fontId="16" fillId="0" borderId="10" xfId="1" applyNumberFormat="1" applyFont="1" applyFill="1" applyBorder="1" applyAlignment="1">
      <alignment horizontal="right" vertical="center"/>
    </xf>
    <xf numFmtId="189" fontId="16" fillId="0" borderId="11" xfId="1" applyNumberFormat="1" applyFont="1" applyFill="1" applyBorder="1" applyAlignment="1">
      <alignment horizontal="right" vertical="center"/>
    </xf>
    <xf numFmtId="179" fontId="18" fillId="0" borderId="7" xfId="0" applyNumberFormat="1" applyFont="1" applyFill="1" applyBorder="1" applyAlignment="1">
      <alignment horizontal="distributed" vertical="center" justifyLastLine="1"/>
    </xf>
    <xf numFmtId="0" fontId="26" fillId="0" borderId="7" xfId="0" applyFont="1" applyFill="1" applyBorder="1" applyAlignment="1">
      <alignment horizontal="distributed" vertical="center" justifyLastLine="1"/>
    </xf>
    <xf numFmtId="0" fontId="26" fillId="0" borderId="8" xfId="0" applyFont="1" applyFill="1" applyBorder="1" applyAlignment="1">
      <alignment horizontal="distributed" vertical="center" justifyLastLine="1"/>
    </xf>
    <xf numFmtId="189" fontId="18" fillId="0" borderId="8" xfId="1" applyNumberFormat="1" applyFont="1" applyFill="1" applyBorder="1" applyAlignment="1">
      <alignment horizontal="right" vertical="center"/>
    </xf>
    <xf numFmtId="189" fontId="16" fillId="0" borderId="12" xfId="1" applyNumberFormat="1" applyFont="1" applyFill="1" applyBorder="1" applyAlignment="1">
      <alignment horizontal="right" vertical="center"/>
    </xf>
    <xf numFmtId="179" fontId="16" fillId="0" borderId="12" xfId="0" applyNumberFormat="1" applyFont="1" applyFill="1" applyBorder="1" applyAlignment="1">
      <alignment horizontal="distributed" vertical="center" justifyLastLine="1"/>
    </xf>
    <xf numFmtId="0" fontId="0" fillId="0" borderId="12" xfId="0" applyFill="1" applyBorder="1" applyAlignment="1">
      <alignment horizontal="distributed" vertical="center" justifyLastLine="1"/>
    </xf>
    <xf numFmtId="0" fontId="0" fillId="0" borderId="28" xfId="0" applyFill="1" applyBorder="1" applyAlignment="1">
      <alignment horizontal="distributed" vertical="center" justifyLastLine="1"/>
    </xf>
    <xf numFmtId="189" fontId="18" fillId="0" borderId="13" xfId="1" applyNumberFormat="1" applyFont="1" applyFill="1" applyBorder="1" applyAlignment="1">
      <alignment horizontal="right" vertical="center"/>
    </xf>
    <xf numFmtId="189" fontId="18" fillId="0" borderId="12" xfId="1" applyNumberFormat="1" applyFont="1" applyFill="1" applyBorder="1" applyAlignment="1">
      <alignment horizontal="right" vertical="center"/>
    </xf>
    <xf numFmtId="189" fontId="16" fillId="0" borderId="28" xfId="1" applyNumberFormat="1" applyFont="1" applyFill="1" applyBorder="1" applyAlignment="1">
      <alignment horizontal="right" vertical="center"/>
    </xf>
    <xf numFmtId="189" fontId="16" fillId="0" borderId="13" xfId="1" applyNumberFormat="1" applyFont="1" applyFill="1" applyBorder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23" xfId="0" quotePrefix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0" borderId="0" xfId="0" quotePrefix="1" applyFont="1" applyAlignment="1">
      <alignment horizontal="distributed" vertical="center"/>
    </xf>
    <xf numFmtId="0" fontId="37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0" fontId="0" fillId="0" borderId="0" xfId="0" applyAlignment="1"/>
    <xf numFmtId="0" fontId="10" fillId="0" borderId="0" xfId="0" quotePrefix="1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0" fillId="0" borderId="23" xfId="0" quotePrefix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8" fillId="0" borderId="21" xfId="0" quotePrefix="1" applyFont="1" applyFill="1" applyBorder="1" applyAlignment="1">
      <alignment horizontal="center" vertical="center"/>
    </xf>
    <xf numFmtId="0" fontId="18" fillId="0" borderId="20" xfId="0" quotePrefix="1" applyFont="1" applyFill="1" applyBorder="1" applyAlignment="1">
      <alignment horizontal="center" vertical="center"/>
    </xf>
    <xf numFmtId="0" fontId="16" fillId="0" borderId="21" xfId="0" quotePrefix="1" applyFont="1" applyFill="1" applyBorder="1" applyAlignment="1">
      <alignment horizontal="center" vertical="center"/>
    </xf>
    <xf numFmtId="0" fontId="16" fillId="0" borderId="20" xfId="0" quotePrefix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vertical="center"/>
    </xf>
    <xf numFmtId="181" fontId="32" fillId="0" borderId="31" xfId="0" applyNumberFormat="1" applyFont="1" applyFill="1" applyBorder="1" applyAlignment="1">
      <alignment vertical="center"/>
    </xf>
    <xf numFmtId="181" fontId="32" fillId="0" borderId="7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distributed" vertical="center"/>
    </xf>
    <xf numFmtId="0" fontId="37" fillId="0" borderId="12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vertical="center"/>
    </xf>
    <xf numFmtId="181" fontId="32" fillId="0" borderId="13" xfId="0" applyNumberFormat="1" applyFont="1" applyFill="1" applyBorder="1" applyAlignment="1">
      <alignment vertical="center"/>
    </xf>
    <xf numFmtId="181" fontId="32" fillId="0" borderId="12" xfId="0" applyNumberFormat="1" applyFont="1" applyFill="1" applyBorder="1" applyAlignment="1">
      <alignment vertical="center"/>
    </xf>
    <xf numFmtId="181" fontId="10" fillId="0" borderId="12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/>
    </xf>
    <xf numFmtId="181" fontId="32" fillId="0" borderId="11" xfId="0" applyNumberFormat="1" applyFont="1" applyFill="1" applyBorder="1" applyAlignment="1">
      <alignment vertical="center"/>
    </xf>
    <xf numFmtId="181" fontId="32" fillId="0" borderId="0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3267075" y="4400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85725</xdr:colOff>
      <xdr:row>8</xdr:row>
      <xdr:rowOff>19050</xdr:rowOff>
    </xdr:from>
    <xdr:to>
      <xdr:col>1</xdr:col>
      <xdr:colOff>228600</xdr:colOff>
      <xdr:row>11</xdr:row>
      <xdr:rowOff>0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342900" y="2457450"/>
          <a:ext cx="142875" cy="1181100"/>
        </a:xfrm>
        <a:prstGeom prst="leftBrace">
          <a:avLst>
            <a:gd name="adj1" fmla="val 688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9525</xdr:rowOff>
    </xdr:from>
    <xdr:to>
      <xdr:col>2</xdr:col>
      <xdr:colOff>628650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962025"/>
          <a:ext cx="18764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21</xdr:row>
      <xdr:rowOff>123825</xdr:rowOff>
    </xdr:from>
    <xdr:to>
      <xdr:col>3</xdr:col>
      <xdr:colOff>9525</xdr:colOff>
      <xdr:row>23</xdr:row>
      <xdr:rowOff>161925</xdr:rowOff>
    </xdr:to>
    <xdr:sp macro="" textlink="">
      <xdr:nvSpPr>
        <xdr:cNvPr id="3" name="Line 9"/>
        <xdr:cNvSpPr>
          <a:spLocks noChangeShapeType="1"/>
        </xdr:cNvSpPr>
      </xdr:nvSpPr>
      <xdr:spPr bwMode="auto">
        <a:xfrm>
          <a:off x="0" y="4448175"/>
          <a:ext cx="19145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609600</xdr:colOff>
      <xdr:row>6</xdr:row>
      <xdr:rowOff>57150</xdr:rowOff>
    </xdr:from>
    <xdr:to>
      <xdr:col>2</xdr:col>
      <xdr:colOff>76200</xdr:colOff>
      <xdr:row>7</xdr:row>
      <xdr:rowOff>190500</xdr:rowOff>
    </xdr:to>
    <xdr:sp macro="" textlink="">
      <xdr:nvSpPr>
        <xdr:cNvPr id="4" name="AutoShape 18"/>
        <xdr:cNvSpPr>
          <a:spLocks/>
        </xdr:cNvSpPr>
      </xdr:nvSpPr>
      <xdr:spPr bwMode="auto">
        <a:xfrm>
          <a:off x="1247775" y="13525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12</xdr:row>
      <xdr:rowOff>19050</xdr:rowOff>
    </xdr:from>
    <xdr:to>
      <xdr:col>2</xdr:col>
      <xdr:colOff>76200</xdr:colOff>
      <xdr:row>13</xdr:row>
      <xdr:rowOff>152400</xdr:rowOff>
    </xdr:to>
    <xdr:sp macro="" textlink="">
      <xdr:nvSpPr>
        <xdr:cNvPr id="5" name="AutoShape 20"/>
        <xdr:cNvSpPr>
          <a:spLocks/>
        </xdr:cNvSpPr>
      </xdr:nvSpPr>
      <xdr:spPr bwMode="auto">
        <a:xfrm>
          <a:off x="1247775" y="25717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24</xdr:row>
      <xdr:rowOff>28575</xdr:rowOff>
    </xdr:from>
    <xdr:to>
      <xdr:col>2</xdr:col>
      <xdr:colOff>76200</xdr:colOff>
      <xdr:row>25</xdr:row>
      <xdr:rowOff>161925</xdr:rowOff>
    </xdr:to>
    <xdr:sp macro="" textlink="">
      <xdr:nvSpPr>
        <xdr:cNvPr id="6" name="AutoShape 22"/>
        <xdr:cNvSpPr>
          <a:spLocks/>
        </xdr:cNvSpPr>
      </xdr:nvSpPr>
      <xdr:spPr bwMode="auto">
        <a:xfrm>
          <a:off x="1247775" y="482917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29</xdr:row>
      <xdr:rowOff>19050</xdr:rowOff>
    </xdr:from>
    <xdr:to>
      <xdr:col>1</xdr:col>
      <xdr:colOff>47625</xdr:colOff>
      <xdr:row>32</xdr:row>
      <xdr:rowOff>114300</xdr:rowOff>
    </xdr:to>
    <xdr:sp macro="" textlink="">
      <xdr:nvSpPr>
        <xdr:cNvPr id="7" name="AutoShape 26"/>
        <xdr:cNvSpPr>
          <a:spLocks/>
        </xdr:cNvSpPr>
      </xdr:nvSpPr>
      <xdr:spPr bwMode="auto">
        <a:xfrm>
          <a:off x="600075" y="6010275"/>
          <a:ext cx="85725" cy="809625"/>
        </a:xfrm>
        <a:prstGeom prst="leftBrace">
          <a:avLst>
            <a:gd name="adj1" fmla="val 7870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26</xdr:row>
      <xdr:rowOff>28575</xdr:rowOff>
    </xdr:from>
    <xdr:to>
      <xdr:col>2</xdr:col>
      <xdr:colOff>85725</xdr:colOff>
      <xdr:row>27</xdr:row>
      <xdr:rowOff>161925</xdr:rowOff>
    </xdr:to>
    <xdr:sp macro="" textlink="">
      <xdr:nvSpPr>
        <xdr:cNvPr id="8" name="AutoShape 27"/>
        <xdr:cNvSpPr>
          <a:spLocks/>
        </xdr:cNvSpPr>
      </xdr:nvSpPr>
      <xdr:spPr bwMode="auto">
        <a:xfrm>
          <a:off x="1257300" y="5305425"/>
          <a:ext cx="95250" cy="371475"/>
        </a:xfrm>
        <a:prstGeom prst="leftBrace">
          <a:avLst>
            <a:gd name="adj1" fmla="val 32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28</xdr:row>
      <xdr:rowOff>38100</xdr:rowOff>
    </xdr:from>
    <xdr:to>
      <xdr:col>2</xdr:col>
      <xdr:colOff>76200</xdr:colOff>
      <xdr:row>30</xdr:row>
      <xdr:rowOff>161925</xdr:rowOff>
    </xdr:to>
    <xdr:sp macro="" textlink="">
      <xdr:nvSpPr>
        <xdr:cNvPr id="9" name="AutoShape 28"/>
        <xdr:cNvSpPr>
          <a:spLocks/>
        </xdr:cNvSpPr>
      </xdr:nvSpPr>
      <xdr:spPr bwMode="auto">
        <a:xfrm>
          <a:off x="1257300" y="5791200"/>
          <a:ext cx="85725" cy="600075"/>
        </a:xfrm>
        <a:prstGeom prst="leftBrace">
          <a:avLst>
            <a:gd name="adj1" fmla="val 58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34</xdr:row>
      <xdr:rowOff>114300</xdr:rowOff>
    </xdr:from>
    <xdr:to>
      <xdr:col>2</xdr:col>
      <xdr:colOff>85725</xdr:colOff>
      <xdr:row>35</xdr:row>
      <xdr:rowOff>104775</xdr:rowOff>
    </xdr:to>
    <xdr:sp macro="" textlink="">
      <xdr:nvSpPr>
        <xdr:cNvPr id="10" name="AutoShape 29"/>
        <xdr:cNvSpPr>
          <a:spLocks/>
        </xdr:cNvSpPr>
      </xdr:nvSpPr>
      <xdr:spPr bwMode="auto">
        <a:xfrm>
          <a:off x="1257300" y="7296150"/>
          <a:ext cx="95250" cy="228600"/>
        </a:xfrm>
        <a:prstGeom prst="leftBrace">
          <a:avLst>
            <a:gd name="adj1" fmla="val 342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31</xdr:row>
      <xdr:rowOff>38100</xdr:rowOff>
    </xdr:from>
    <xdr:to>
      <xdr:col>2</xdr:col>
      <xdr:colOff>76200</xdr:colOff>
      <xdr:row>33</xdr:row>
      <xdr:rowOff>161925</xdr:rowOff>
    </xdr:to>
    <xdr:sp macro="" textlink="">
      <xdr:nvSpPr>
        <xdr:cNvPr id="11" name="AutoShape 32"/>
        <xdr:cNvSpPr>
          <a:spLocks/>
        </xdr:cNvSpPr>
      </xdr:nvSpPr>
      <xdr:spPr bwMode="auto">
        <a:xfrm>
          <a:off x="1257300" y="6505575"/>
          <a:ext cx="85725" cy="600075"/>
        </a:xfrm>
        <a:prstGeom prst="leftBrace">
          <a:avLst>
            <a:gd name="adj1" fmla="val 58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34</xdr:row>
      <xdr:rowOff>76200</xdr:rowOff>
    </xdr:from>
    <xdr:to>
      <xdr:col>1</xdr:col>
      <xdr:colOff>28575</xdr:colOff>
      <xdr:row>35</xdr:row>
      <xdr:rowOff>161925</xdr:rowOff>
    </xdr:to>
    <xdr:sp macro="" textlink="">
      <xdr:nvSpPr>
        <xdr:cNvPr id="12" name="AutoShape 34"/>
        <xdr:cNvSpPr>
          <a:spLocks/>
        </xdr:cNvSpPr>
      </xdr:nvSpPr>
      <xdr:spPr bwMode="auto">
        <a:xfrm>
          <a:off x="600075" y="7258050"/>
          <a:ext cx="66675" cy="323850"/>
        </a:xfrm>
        <a:prstGeom prst="leftBrace">
          <a:avLst>
            <a:gd name="adj1" fmla="val 4357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14</xdr:row>
      <xdr:rowOff>47625</xdr:rowOff>
    </xdr:from>
    <xdr:to>
      <xdr:col>2</xdr:col>
      <xdr:colOff>85725</xdr:colOff>
      <xdr:row>16</xdr:row>
      <xdr:rowOff>123825</xdr:rowOff>
    </xdr:to>
    <xdr:sp macro="" textlink="">
      <xdr:nvSpPr>
        <xdr:cNvPr id="13" name="AutoShape 35"/>
        <xdr:cNvSpPr>
          <a:spLocks/>
        </xdr:cNvSpPr>
      </xdr:nvSpPr>
      <xdr:spPr bwMode="auto">
        <a:xfrm>
          <a:off x="1247775" y="3019425"/>
          <a:ext cx="104775" cy="495300"/>
        </a:xfrm>
        <a:prstGeom prst="leftBrace">
          <a:avLst>
            <a:gd name="adj1" fmla="val 4016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8</xdr:row>
      <xdr:rowOff>28575</xdr:rowOff>
    </xdr:from>
    <xdr:to>
      <xdr:col>2</xdr:col>
      <xdr:colOff>76200</xdr:colOff>
      <xdr:row>9</xdr:row>
      <xdr:rowOff>161925</xdr:rowOff>
    </xdr:to>
    <xdr:sp macro="" textlink="">
      <xdr:nvSpPr>
        <xdr:cNvPr id="14" name="AutoShape 20"/>
        <xdr:cNvSpPr>
          <a:spLocks/>
        </xdr:cNvSpPr>
      </xdr:nvSpPr>
      <xdr:spPr bwMode="auto">
        <a:xfrm>
          <a:off x="1247775" y="1743075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10</xdr:row>
      <xdr:rowOff>19050</xdr:rowOff>
    </xdr:from>
    <xdr:to>
      <xdr:col>2</xdr:col>
      <xdr:colOff>85725</xdr:colOff>
      <xdr:row>11</xdr:row>
      <xdr:rowOff>152400</xdr:rowOff>
    </xdr:to>
    <xdr:sp macro="" textlink="">
      <xdr:nvSpPr>
        <xdr:cNvPr id="15" name="AutoShape 20"/>
        <xdr:cNvSpPr>
          <a:spLocks/>
        </xdr:cNvSpPr>
      </xdr:nvSpPr>
      <xdr:spPr bwMode="auto">
        <a:xfrm>
          <a:off x="1257300" y="2152650"/>
          <a:ext cx="95250" cy="342900"/>
        </a:xfrm>
        <a:prstGeom prst="leftBrace">
          <a:avLst>
            <a:gd name="adj1" fmla="val 300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180;&#22577;\&#26032;&#12375;&#12356;&#12501;&#12457;&#12523;&#12480;&#12540;\&#31532;&#65301;&#37096;\P380-381&#12304;5-3-2,3&#12305;&#26412;&#29287;&#39365;&#26376;&#21029;&#21697;&#31278;&#21029;&#21462;&#25201;&#36008;&#29289;&#37327;&#12289;&#33322;&#31354;&#36008;&#29289;&#21462;&#25201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神奈川臨海鉄道㈱回答"/>
    </sheetNames>
    <sheetDataSet>
      <sheetData sheetId="0"/>
      <sheetData sheetId="1">
        <row r="109">
          <cell r="B109">
            <v>221</v>
          </cell>
          <cell r="C109">
            <v>128</v>
          </cell>
          <cell r="D109">
            <v>344</v>
          </cell>
          <cell r="E109">
            <v>160</v>
          </cell>
          <cell r="F109">
            <v>612</v>
          </cell>
          <cell r="G109">
            <v>216</v>
          </cell>
          <cell r="H109">
            <v>306</v>
          </cell>
          <cell r="I109">
            <v>134</v>
          </cell>
          <cell r="J109">
            <v>90</v>
          </cell>
          <cell r="K109">
            <v>84</v>
          </cell>
          <cell r="L109">
            <v>436</v>
          </cell>
          <cell r="M109">
            <v>153</v>
          </cell>
        </row>
        <row r="110">
          <cell r="B110">
            <v>2460</v>
          </cell>
          <cell r="C110">
            <v>4178</v>
          </cell>
          <cell r="D110">
            <v>2665</v>
          </cell>
          <cell r="E110">
            <v>4123</v>
          </cell>
          <cell r="F110">
            <v>3519</v>
          </cell>
          <cell r="G110">
            <v>4508</v>
          </cell>
          <cell r="H110">
            <v>3140</v>
          </cell>
          <cell r="I110">
            <v>2997</v>
          </cell>
          <cell r="J110">
            <v>2607</v>
          </cell>
          <cell r="K110">
            <v>2186</v>
          </cell>
          <cell r="L110">
            <v>3275</v>
          </cell>
          <cell r="M110">
            <v>2142</v>
          </cell>
        </row>
        <row r="115">
          <cell r="B115">
            <v>367</v>
          </cell>
          <cell r="C115">
            <v>102</v>
          </cell>
          <cell r="D115">
            <v>233</v>
          </cell>
          <cell r="E115">
            <v>90</v>
          </cell>
          <cell r="F115">
            <v>342</v>
          </cell>
          <cell r="G115">
            <v>111</v>
          </cell>
          <cell r="H115">
            <v>372</v>
          </cell>
          <cell r="I115">
            <v>129</v>
          </cell>
          <cell r="J115">
            <v>201</v>
          </cell>
          <cell r="K115">
            <v>60</v>
          </cell>
          <cell r="L115">
            <v>191</v>
          </cell>
          <cell r="M115">
            <v>84</v>
          </cell>
        </row>
        <row r="116">
          <cell r="B116">
            <v>3665</v>
          </cell>
          <cell r="C116">
            <v>2115</v>
          </cell>
          <cell r="D116">
            <v>2762</v>
          </cell>
          <cell r="E116">
            <v>1887</v>
          </cell>
          <cell r="F116">
            <v>3179</v>
          </cell>
          <cell r="G116">
            <v>2633</v>
          </cell>
          <cell r="H116">
            <v>3550</v>
          </cell>
          <cell r="I116">
            <v>2531</v>
          </cell>
          <cell r="J116">
            <v>2970</v>
          </cell>
          <cell r="K116">
            <v>1993</v>
          </cell>
          <cell r="L116">
            <v>3270</v>
          </cell>
          <cell r="M116">
            <v>2209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showGridLines="0" tabSelected="1" zoomScaleNormal="100" workbookViewId="0"/>
  </sheetViews>
  <sheetFormatPr defaultRowHeight="30" customHeight="1"/>
  <cols>
    <col min="1" max="1" width="12.625" style="60" customWidth="1"/>
    <col min="2" max="2" width="10.625" style="60" customWidth="1"/>
    <col min="3" max="3" width="5.5" style="13" customWidth="1"/>
    <col min="4" max="4" width="8.125" style="13" customWidth="1"/>
    <col min="5" max="5" width="7.625" style="13" customWidth="1"/>
    <col min="6" max="6" width="0.25" style="13" customWidth="1"/>
    <col min="7" max="7" width="13.625" style="13" customWidth="1"/>
    <col min="8" max="8" width="9.625" style="13" customWidth="1"/>
    <col min="9" max="9" width="5.25" style="13" customWidth="1"/>
    <col min="10" max="10" width="8.125" style="13" customWidth="1"/>
    <col min="11" max="11" width="7.625" style="13" customWidth="1"/>
    <col min="12" max="16384" width="9" style="13"/>
  </cols>
  <sheetData>
    <row r="1" spans="1:11" s="3" customFormat="1" ht="21" customHeight="1">
      <c r="A1" s="1" t="s">
        <v>0</v>
      </c>
      <c r="B1" s="2"/>
      <c r="G1" s="4"/>
      <c r="H1" s="5"/>
      <c r="I1" s="5"/>
      <c r="J1" s="5"/>
    </row>
    <row r="2" spans="1:11" s="3" customFormat="1" ht="12" customHeight="1">
      <c r="A2" s="1"/>
      <c r="B2" s="2"/>
    </row>
    <row r="3" spans="1:11" s="7" customFormat="1" ht="18.75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9" customFormat="1" ht="5.0999999999999996" customHeight="1" thickBo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5.95" customHeight="1">
      <c r="A5" s="341" t="s">
        <v>2</v>
      </c>
      <c r="B5" s="342"/>
      <c r="C5" s="10" t="s">
        <v>3</v>
      </c>
      <c r="D5" s="10" t="s">
        <v>4</v>
      </c>
      <c r="E5" s="11" t="s">
        <v>5</v>
      </c>
      <c r="F5" s="12"/>
      <c r="G5" s="341" t="s">
        <v>2</v>
      </c>
      <c r="H5" s="345"/>
      <c r="I5" s="10" t="s">
        <v>3</v>
      </c>
      <c r="J5" s="10" t="s">
        <v>4</v>
      </c>
      <c r="K5" s="11" t="s">
        <v>5</v>
      </c>
    </row>
    <row r="6" spans="1:11" ht="15.95" customHeight="1">
      <c r="A6" s="343"/>
      <c r="B6" s="344"/>
      <c r="C6" s="14" t="s">
        <v>6</v>
      </c>
      <c r="D6" s="14" t="s">
        <v>6</v>
      </c>
      <c r="E6" s="15" t="s">
        <v>6</v>
      </c>
      <c r="F6" s="16"/>
      <c r="G6" s="346"/>
      <c r="H6" s="347"/>
      <c r="I6" s="14" t="s">
        <v>6</v>
      </c>
      <c r="J6" s="14" t="s">
        <v>6</v>
      </c>
      <c r="K6" s="15" t="s">
        <v>6</v>
      </c>
    </row>
    <row r="7" spans="1:11" s="28" customFormat="1" ht="20.100000000000001" customHeight="1">
      <c r="A7" s="17" t="s">
        <v>7</v>
      </c>
      <c r="B7" s="18" t="s">
        <v>8</v>
      </c>
      <c r="C7" s="19">
        <v>600</v>
      </c>
      <c r="D7" s="20">
        <v>10</v>
      </c>
      <c r="E7" s="21">
        <v>20</v>
      </c>
      <c r="F7" s="22"/>
      <c r="G7" s="23" t="s">
        <v>9</v>
      </c>
      <c r="H7" s="24" t="s">
        <v>10</v>
      </c>
      <c r="I7" s="25">
        <v>180</v>
      </c>
      <c r="J7" s="26">
        <v>10</v>
      </c>
      <c r="K7" s="27">
        <v>18</v>
      </c>
    </row>
    <row r="8" spans="1:11" s="28" customFormat="1" ht="20.100000000000001" customHeight="1">
      <c r="A8" s="23"/>
      <c r="B8" s="24" t="s">
        <v>11</v>
      </c>
      <c r="C8" s="25">
        <v>600</v>
      </c>
      <c r="D8" s="29" t="s">
        <v>12</v>
      </c>
      <c r="E8" s="30">
        <v>40</v>
      </c>
      <c r="F8" s="22"/>
      <c r="G8" s="23"/>
      <c r="H8" s="24" t="s">
        <v>13</v>
      </c>
      <c r="I8" s="25">
        <v>200</v>
      </c>
      <c r="J8" s="26">
        <v>12</v>
      </c>
      <c r="K8" s="27">
        <v>23</v>
      </c>
    </row>
    <row r="9" spans="1:11" s="28" customFormat="1" ht="20.100000000000001" customHeight="1">
      <c r="A9" s="25"/>
      <c r="B9" s="24" t="s">
        <v>14</v>
      </c>
      <c r="C9" s="25">
        <v>500</v>
      </c>
      <c r="D9" s="26">
        <v>12</v>
      </c>
      <c r="E9" s="30">
        <v>20</v>
      </c>
      <c r="F9" s="22"/>
      <c r="G9" s="23"/>
      <c r="H9" s="24" t="s">
        <v>15</v>
      </c>
      <c r="I9" s="25">
        <v>220</v>
      </c>
      <c r="J9" s="26">
        <v>12</v>
      </c>
      <c r="K9" s="27">
        <v>18</v>
      </c>
    </row>
    <row r="10" spans="1:11" s="28" customFormat="1" ht="20.100000000000001" customHeight="1">
      <c r="A10" s="23"/>
      <c r="B10" s="24" t="s">
        <v>16</v>
      </c>
      <c r="C10" s="25">
        <v>100</v>
      </c>
      <c r="D10" s="26">
        <v>5.5</v>
      </c>
      <c r="E10" s="30">
        <v>15</v>
      </c>
      <c r="F10" s="22"/>
      <c r="G10" s="23"/>
      <c r="H10" s="24" t="s">
        <v>17</v>
      </c>
      <c r="I10" s="25">
        <v>180</v>
      </c>
      <c r="J10" s="26">
        <v>10</v>
      </c>
      <c r="K10" s="27">
        <v>18</v>
      </c>
    </row>
    <row r="11" spans="1:11" s="28" customFormat="1" ht="20.100000000000001" customHeight="1">
      <c r="A11" s="31" t="s">
        <v>18</v>
      </c>
      <c r="B11" s="24" t="s">
        <v>19</v>
      </c>
      <c r="C11" s="25">
        <v>800</v>
      </c>
      <c r="D11" s="26">
        <v>10</v>
      </c>
      <c r="E11" s="30">
        <v>20</v>
      </c>
      <c r="F11" s="22"/>
      <c r="G11" s="23"/>
      <c r="H11" s="24" t="s">
        <v>20</v>
      </c>
      <c r="I11" s="25">
        <v>180</v>
      </c>
      <c r="J11" s="26">
        <v>10</v>
      </c>
      <c r="K11" s="27">
        <v>18</v>
      </c>
    </row>
    <row r="12" spans="1:11" s="28" customFormat="1" ht="20.100000000000001" customHeight="1">
      <c r="A12" s="23"/>
      <c r="B12" s="24" t="s">
        <v>20</v>
      </c>
      <c r="C12" s="25">
        <v>200</v>
      </c>
      <c r="D12" s="26">
        <v>10</v>
      </c>
      <c r="E12" s="30">
        <v>20</v>
      </c>
      <c r="F12" s="22"/>
      <c r="G12" s="23"/>
      <c r="H12" s="24" t="s">
        <v>21</v>
      </c>
      <c r="I12" s="25">
        <v>180</v>
      </c>
      <c r="J12" s="26">
        <v>10</v>
      </c>
      <c r="K12" s="27">
        <v>18</v>
      </c>
    </row>
    <row r="13" spans="1:11" s="28" customFormat="1" ht="20.100000000000001" customHeight="1">
      <c r="A13" s="31" t="s">
        <v>22</v>
      </c>
      <c r="B13" s="24" t="s">
        <v>23</v>
      </c>
      <c r="C13" s="25">
        <v>390.5</v>
      </c>
      <c r="D13" s="26">
        <v>16</v>
      </c>
      <c r="E13" s="30">
        <v>40</v>
      </c>
      <c r="F13" s="22"/>
      <c r="G13" s="23"/>
      <c r="H13" s="24" t="s">
        <v>24</v>
      </c>
      <c r="I13" s="25">
        <v>178</v>
      </c>
      <c r="J13" s="26">
        <v>10</v>
      </c>
      <c r="K13" s="27">
        <v>20</v>
      </c>
    </row>
    <row r="14" spans="1:11" s="28" customFormat="1" ht="20.100000000000001" customHeight="1">
      <c r="A14" s="31" t="s">
        <v>25</v>
      </c>
      <c r="B14" s="24" t="s">
        <v>26</v>
      </c>
      <c r="C14" s="32">
        <v>1000</v>
      </c>
      <c r="D14" s="26">
        <v>13</v>
      </c>
      <c r="E14" s="30">
        <v>20</v>
      </c>
      <c r="F14" s="22"/>
      <c r="G14" s="23"/>
      <c r="H14" s="24" t="s">
        <v>27</v>
      </c>
      <c r="I14" s="25">
        <v>180</v>
      </c>
      <c r="J14" s="26">
        <v>10</v>
      </c>
      <c r="K14" s="27">
        <v>20</v>
      </c>
    </row>
    <row r="15" spans="1:11" s="28" customFormat="1" ht="20.100000000000001" customHeight="1">
      <c r="A15" s="31" t="s">
        <v>28</v>
      </c>
      <c r="B15" s="24" t="s">
        <v>29</v>
      </c>
      <c r="C15" s="25">
        <v>482.5</v>
      </c>
      <c r="D15" s="29" t="s">
        <v>30</v>
      </c>
      <c r="E15" s="33" t="s">
        <v>31</v>
      </c>
      <c r="F15" s="22"/>
      <c r="G15" s="23"/>
      <c r="H15" s="24" t="s">
        <v>32</v>
      </c>
      <c r="I15" s="25">
        <v>360</v>
      </c>
      <c r="J15" s="26">
        <v>10</v>
      </c>
      <c r="K15" s="27">
        <v>20</v>
      </c>
    </row>
    <row r="16" spans="1:11" s="28" customFormat="1" ht="20.100000000000001" customHeight="1">
      <c r="A16" s="31"/>
      <c r="B16" s="24" t="s">
        <v>33</v>
      </c>
      <c r="C16" s="25">
        <v>400</v>
      </c>
      <c r="D16" s="26">
        <v>16</v>
      </c>
      <c r="E16" s="30">
        <v>70</v>
      </c>
      <c r="F16" s="22"/>
      <c r="G16" s="23" t="s">
        <v>34</v>
      </c>
      <c r="H16" s="24" t="s">
        <v>35</v>
      </c>
      <c r="I16" s="25">
        <v>450</v>
      </c>
      <c r="J16" s="26">
        <v>12</v>
      </c>
      <c r="K16" s="27">
        <v>20</v>
      </c>
    </row>
    <row r="17" spans="1:11" s="28" customFormat="1" ht="20.100000000000001" customHeight="1">
      <c r="A17" s="23"/>
      <c r="B17" s="24" t="s">
        <v>36</v>
      </c>
      <c r="C17" s="25">
        <v>300</v>
      </c>
      <c r="D17" s="26">
        <v>16</v>
      </c>
      <c r="E17" s="34" t="s">
        <v>37</v>
      </c>
      <c r="F17" s="22"/>
      <c r="G17" s="23"/>
      <c r="H17" s="24" t="s">
        <v>38</v>
      </c>
      <c r="I17" s="25">
        <v>450</v>
      </c>
      <c r="J17" s="29" t="s">
        <v>39</v>
      </c>
      <c r="K17" s="27">
        <v>20</v>
      </c>
    </row>
    <row r="18" spans="1:11" s="28" customFormat="1" ht="20.100000000000001" customHeight="1">
      <c r="A18" s="23" t="s">
        <v>40</v>
      </c>
      <c r="B18" s="24" t="s">
        <v>10</v>
      </c>
      <c r="C18" s="25">
        <v>185</v>
      </c>
      <c r="D18" s="26">
        <v>10</v>
      </c>
      <c r="E18" s="30">
        <v>20</v>
      </c>
      <c r="F18" s="22"/>
      <c r="G18" s="23"/>
      <c r="H18" s="24" t="s">
        <v>41</v>
      </c>
      <c r="I18" s="25">
        <v>50</v>
      </c>
      <c r="J18" s="35">
        <v>5</v>
      </c>
      <c r="K18" s="27">
        <v>8</v>
      </c>
    </row>
    <row r="19" spans="1:11" s="28" customFormat="1" ht="20.100000000000001" customHeight="1">
      <c r="A19" s="23" t="s">
        <v>42</v>
      </c>
      <c r="B19" s="24" t="s">
        <v>13</v>
      </c>
      <c r="C19" s="25">
        <v>145</v>
      </c>
      <c r="D19" s="26">
        <v>9</v>
      </c>
      <c r="E19" s="30">
        <v>20</v>
      </c>
      <c r="F19" s="22"/>
      <c r="G19" s="23"/>
      <c r="H19" s="24" t="s">
        <v>43</v>
      </c>
      <c r="I19" s="25">
        <v>50</v>
      </c>
      <c r="J19" s="35">
        <v>5</v>
      </c>
      <c r="K19" s="27">
        <v>8</v>
      </c>
    </row>
    <row r="20" spans="1:11" s="28" customFormat="1" ht="20.100000000000001" customHeight="1">
      <c r="A20" s="23" t="s">
        <v>44</v>
      </c>
      <c r="B20" s="24" t="s">
        <v>45</v>
      </c>
      <c r="C20" s="25">
        <v>350</v>
      </c>
      <c r="D20" s="36">
        <v>16</v>
      </c>
      <c r="E20" s="30">
        <v>41</v>
      </c>
      <c r="F20" s="22"/>
      <c r="G20" s="23"/>
      <c r="H20" s="24" t="s">
        <v>46</v>
      </c>
      <c r="I20" s="25">
        <v>86</v>
      </c>
      <c r="J20" s="35">
        <v>3</v>
      </c>
      <c r="K20" s="27">
        <v>4</v>
      </c>
    </row>
    <row r="21" spans="1:11" s="28" customFormat="1" ht="20.100000000000001" customHeight="1">
      <c r="A21" s="23"/>
      <c r="B21" s="24" t="s">
        <v>47</v>
      </c>
      <c r="C21" s="25">
        <v>350</v>
      </c>
      <c r="D21" s="36">
        <v>16</v>
      </c>
      <c r="E21" s="30">
        <v>41</v>
      </c>
      <c r="F21" s="22"/>
      <c r="G21" s="23"/>
      <c r="H21" s="24" t="s">
        <v>48</v>
      </c>
      <c r="I21" s="25">
        <v>60</v>
      </c>
      <c r="J21" s="35">
        <v>3</v>
      </c>
      <c r="K21" s="27">
        <v>3</v>
      </c>
    </row>
    <row r="22" spans="1:11" s="28" customFormat="1" ht="20.100000000000001" customHeight="1">
      <c r="A22" s="25"/>
      <c r="B22" s="24" t="s">
        <v>49</v>
      </c>
      <c r="C22" s="25">
        <v>400</v>
      </c>
      <c r="D22" s="36">
        <v>18</v>
      </c>
      <c r="E22" s="37">
        <v>54.46</v>
      </c>
      <c r="F22" s="22"/>
      <c r="G22" s="23" t="s">
        <v>50</v>
      </c>
      <c r="H22" s="24" t="s">
        <v>51</v>
      </c>
      <c r="I22" s="25">
        <v>202</v>
      </c>
      <c r="J22" s="26">
        <v>8.4</v>
      </c>
      <c r="K22" s="27">
        <v>12</v>
      </c>
    </row>
    <row r="23" spans="1:11" s="28" customFormat="1" ht="20.100000000000001" customHeight="1">
      <c r="A23" s="38" t="s">
        <v>52</v>
      </c>
      <c r="B23" s="24" t="s">
        <v>53</v>
      </c>
      <c r="C23" s="25">
        <v>260</v>
      </c>
      <c r="D23" s="26">
        <v>7.5</v>
      </c>
      <c r="E23" s="27">
        <v>20</v>
      </c>
      <c r="F23" s="22"/>
      <c r="G23" s="23"/>
      <c r="H23" s="24" t="s">
        <v>27</v>
      </c>
      <c r="I23" s="25">
        <v>115</v>
      </c>
      <c r="J23" s="26">
        <v>8.4</v>
      </c>
      <c r="K23" s="27">
        <v>7</v>
      </c>
    </row>
    <row r="24" spans="1:11" s="28" customFormat="1" ht="20.100000000000001" customHeight="1">
      <c r="A24" s="25"/>
      <c r="B24" s="24" t="s">
        <v>54</v>
      </c>
      <c r="C24" s="39">
        <v>260</v>
      </c>
      <c r="D24" s="40">
        <v>7.5</v>
      </c>
      <c r="E24" s="41">
        <v>20</v>
      </c>
      <c r="F24" s="22"/>
      <c r="G24" s="23"/>
      <c r="H24" s="24" t="s">
        <v>55</v>
      </c>
      <c r="I24" s="25">
        <v>340</v>
      </c>
      <c r="J24" s="26">
        <v>10</v>
      </c>
      <c r="K24" s="27">
        <v>20</v>
      </c>
    </row>
    <row r="25" spans="1:11" s="28" customFormat="1" ht="20.100000000000001" customHeight="1">
      <c r="A25" s="25"/>
      <c r="B25" s="24" t="s">
        <v>56</v>
      </c>
      <c r="C25" s="25">
        <v>240</v>
      </c>
      <c r="D25" s="26">
        <v>12</v>
      </c>
      <c r="E25" s="27">
        <v>20</v>
      </c>
      <c r="F25" s="22"/>
      <c r="G25" s="23" t="s">
        <v>57</v>
      </c>
      <c r="H25" s="42"/>
      <c r="I25" s="25">
        <v>130</v>
      </c>
      <c r="J25" s="26">
        <v>7.5</v>
      </c>
      <c r="K25" s="27">
        <v>20</v>
      </c>
    </row>
    <row r="26" spans="1:11" s="28" customFormat="1" ht="20.100000000000001" customHeight="1">
      <c r="A26" s="23"/>
      <c r="B26" s="24" t="s">
        <v>13</v>
      </c>
      <c r="C26" s="39">
        <v>240</v>
      </c>
      <c r="D26" s="40">
        <v>12</v>
      </c>
      <c r="E26" s="41">
        <v>20</v>
      </c>
      <c r="F26" s="22"/>
      <c r="G26" s="23" t="s">
        <v>58</v>
      </c>
      <c r="H26" s="42"/>
      <c r="I26" s="25">
        <v>187</v>
      </c>
      <c r="J26" s="26">
        <v>10</v>
      </c>
      <c r="K26" s="27">
        <v>22</v>
      </c>
    </row>
    <row r="27" spans="1:11" s="28" customFormat="1" ht="20.100000000000001" customHeight="1">
      <c r="A27" s="23"/>
      <c r="B27" s="24" t="s">
        <v>15</v>
      </c>
      <c r="C27" s="39">
        <v>185</v>
      </c>
      <c r="D27" s="40">
        <v>10</v>
      </c>
      <c r="E27" s="41">
        <v>20</v>
      </c>
      <c r="F27" s="22"/>
      <c r="G27" s="23" t="s">
        <v>59</v>
      </c>
      <c r="H27" s="42"/>
      <c r="I27" s="25">
        <v>170</v>
      </c>
      <c r="J27" s="26">
        <v>10</v>
      </c>
      <c r="K27" s="27">
        <v>20</v>
      </c>
    </row>
    <row r="28" spans="1:11" s="28" customFormat="1" ht="20.100000000000001" customHeight="1">
      <c r="A28" s="23"/>
      <c r="B28" s="24" t="s">
        <v>17</v>
      </c>
      <c r="C28" s="39">
        <v>185</v>
      </c>
      <c r="D28" s="40">
        <v>10</v>
      </c>
      <c r="E28" s="41">
        <v>20</v>
      </c>
      <c r="F28" s="22"/>
      <c r="G28" s="43" t="s">
        <v>60</v>
      </c>
      <c r="H28" s="24" t="s">
        <v>61</v>
      </c>
      <c r="I28" s="25">
        <v>516</v>
      </c>
      <c r="J28" s="26">
        <v>7.5</v>
      </c>
      <c r="K28" s="44" t="s">
        <v>62</v>
      </c>
    </row>
    <row r="29" spans="1:11" s="28" customFormat="1" ht="20.100000000000001" customHeight="1">
      <c r="A29" s="23"/>
      <c r="B29" s="24" t="s">
        <v>20</v>
      </c>
      <c r="C29" s="39">
        <v>185</v>
      </c>
      <c r="D29" s="40">
        <v>10</v>
      </c>
      <c r="E29" s="41">
        <v>20</v>
      </c>
      <c r="F29" s="22"/>
      <c r="G29" s="23" t="s">
        <v>63</v>
      </c>
      <c r="H29" s="24" t="s">
        <v>64</v>
      </c>
      <c r="I29" s="39">
        <v>130</v>
      </c>
      <c r="J29" s="40">
        <v>7.5</v>
      </c>
      <c r="K29" s="41">
        <v>20</v>
      </c>
    </row>
    <row r="30" spans="1:11" s="28" customFormat="1" ht="20.100000000000001" customHeight="1">
      <c r="A30" s="23"/>
      <c r="B30" s="24" t="s">
        <v>21</v>
      </c>
      <c r="C30" s="39">
        <v>185</v>
      </c>
      <c r="D30" s="40">
        <v>10</v>
      </c>
      <c r="E30" s="41">
        <v>20</v>
      </c>
      <c r="F30" s="22"/>
      <c r="G30" s="23" t="s">
        <v>65</v>
      </c>
      <c r="H30" s="24" t="s">
        <v>66</v>
      </c>
      <c r="I30" s="39">
        <v>130</v>
      </c>
      <c r="J30" s="40">
        <v>7.5</v>
      </c>
      <c r="K30" s="41">
        <v>20</v>
      </c>
    </row>
    <row r="31" spans="1:11" s="28" customFormat="1" ht="20.100000000000001" customHeight="1">
      <c r="A31" s="23"/>
      <c r="B31" s="24" t="s">
        <v>24</v>
      </c>
      <c r="C31" s="39">
        <v>185</v>
      </c>
      <c r="D31" s="40">
        <v>10</v>
      </c>
      <c r="E31" s="41">
        <v>20</v>
      </c>
      <c r="F31" s="22"/>
      <c r="G31" s="337" t="s">
        <v>67</v>
      </c>
      <c r="H31" s="338"/>
      <c r="I31" s="25">
        <v>70</v>
      </c>
      <c r="J31" s="26">
        <v>4.5</v>
      </c>
      <c r="K31" s="27">
        <v>8</v>
      </c>
    </row>
    <row r="32" spans="1:11" s="28" customFormat="1" ht="20.100000000000001" customHeight="1">
      <c r="A32" s="23"/>
      <c r="B32" s="24" t="s">
        <v>27</v>
      </c>
      <c r="C32" s="39">
        <v>185</v>
      </c>
      <c r="D32" s="40">
        <v>10</v>
      </c>
      <c r="E32" s="41">
        <v>20</v>
      </c>
      <c r="F32" s="22"/>
      <c r="G32" s="337" t="s">
        <v>68</v>
      </c>
      <c r="H32" s="338"/>
      <c r="I32" s="25">
        <v>60</v>
      </c>
      <c r="J32" s="26">
        <v>4.5</v>
      </c>
      <c r="K32" s="27">
        <v>8</v>
      </c>
    </row>
    <row r="33" spans="1:13" s="28" customFormat="1" ht="20.100000000000001" customHeight="1">
      <c r="A33" s="23"/>
      <c r="B33" s="24" t="s">
        <v>69</v>
      </c>
      <c r="C33" s="25">
        <v>240</v>
      </c>
      <c r="D33" s="26">
        <v>12</v>
      </c>
      <c r="E33" s="27">
        <v>20</v>
      </c>
      <c r="F33" s="22"/>
      <c r="G33" s="337" t="s">
        <v>70</v>
      </c>
      <c r="H33" s="338"/>
      <c r="I33" s="25">
        <v>34</v>
      </c>
      <c r="J33" s="26">
        <v>4.5</v>
      </c>
      <c r="K33" s="27">
        <v>8</v>
      </c>
    </row>
    <row r="34" spans="1:13" s="28" customFormat="1" ht="20.100000000000001" customHeight="1">
      <c r="A34" s="25"/>
      <c r="B34" s="24" t="s">
        <v>71</v>
      </c>
      <c r="C34" s="25">
        <v>800</v>
      </c>
      <c r="D34" s="26">
        <v>10</v>
      </c>
      <c r="E34" s="30">
        <v>20</v>
      </c>
      <c r="F34" s="22"/>
      <c r="G34" s="337" t="s">
        <v>72</v>
      </c>
      <c r="H34" s="338"/>
      <c r="I34" s="25">
        <v>50</v>
      </c>
      <c r="J34" s="26">
        <v>4.5</v>
      </c>
      <c r="K34" s="27">
        <v>8</v>
      </c>
      <c r="L34" s="13"/>
      <c r="M34" s="13"/>
    </row>
    <row r="35" spans="1:13" s="28" customFormat="1" ht="20.100000000000001" customHeight="1">
      <c r="A35" s="25"/>
      <c r="B35" s="24" t="s">
        <v>73</v>
      </c>
      <c r="C35" s="25">
        <v>600</v>
      </c>
      <c r="D35" s="26">
        <v>12</v>
      </c>
      <c r="E35" s="27">
        <v>20</v>
      </c>
      <c r="F35" s="22"/>
      <c r="G35" s="337" t="s">
        <v>74</v>
      </c>
      <c r="H35" s="338"/>
      <c r="I35" s="25">
        <v>60</v>
      </c>
      <c r="J35" s="26">
        <v>7</v>
      </c>
      <c r="K35" s="27">
        <v>8</v>
      </c>
      <c r="L35" s="13"/>
      <c r="M35" s="13"/>
    </row>
    <row r="36" spans="1:13" s="28" customFormat="1" ht="20.100000000000001" customHeight="1">
      <c r="A36" s="23"/>
      <c r="B36" s="24" t="s">
        <v>75</v>
      </c>
      <c r="C36" s="25">
        <v>200</v>
      </c>
      <c r="D36" s="26">
        <v>12</v>
      </c>
      <c r="E36" s="30">
        <v>20</v>
      </c>
      <c r="F36" s="22"/>
      <c r="G36" s="339" t="s">
        <v>76</v>
      </c>
      <c r="H36" s="340"/>
      <c r="I36" s="25">
        <v>19.93</v>
      </c>
      <c r="J36" s="45">
        <v>5</v>
      </c>
      <c r="K36" s="27">
        <v>5</v>
      </c>
      <c r="L36" s="13"/>
      <c r="M36" s="13"/>
    </row>
    <row r="37" spans="1:13" ht="20.100000000000001" customHeight="1">
      <c r="A37" s="23"/>
      <c r="B37" s="24" t="s">
        <v>77</v>
      </c>
      <c r="C37" s="25">
        <v>600</v>
      </c>
      <c r="D37" s="35" t="s">
        <v>78</v>
      </c>
      <c r="E37" s="27">
        <v>40</v>
      </c>
      <c r="F37" s="46"/>
      <c r="G37" s="23"/>
      <c r="H37" s="47"/>
      <c r="I37" s="48"/>
      <c r="J37" s="45"/>
      <c r="K37" s="27"/>
    </row>
    <row r="38" spans="1:13" ht="20.100000000000001" customHeight="1">
      <c r="A38" s="23"/>
      <c r="B38" s="24" t="s">
        <v>79</v>
      </c>
      <c r="C38" s="25">
        <v>350</v>
      </c>
      <c r="D38" s="26">
        <v>15</v>
      </c>
      <c r="E38" s="27">
        <v>40</v>
      </c>
      <c r="F38" s="46"/>
      <c r="G38" s="23"/>
      <c r="H38" s="47"/>
      <c r="I38" s="48"/>
      <c r="J38" s="45"/>
      <c r="K38" s="27"/>
    </row>
    <row r="39" spans="1:13" ht="20.100000000000001" customHeight="1">
      <c r="A39" s="25"/>
      <c r="B39" s="24" t="s">
        <v>80</v>
      </c>
      <c r="C39" s="25">
        <v>350</v>
      </c>
      <c r="D39" s="26">
        <v>15</v>
      </c>
      <c r="E39" s="27">
        <v>40</v>
      </c>
      <c r="F39" s="46"/>
      <c r="G39" s="23"/>
      <c r="H39" s="47"/>
      <c r="I39" s="48"/>
      <c r="J39" s="45"/>
      <c r="K39" s="27"/>
    </row>
    <row r="40" spans="1:13" ht="6" customHeight="1" thickBot="1">
      <c r="A40" s="49"/>
      <c r="B40" s="50"/>
      <c r="C40" s="51"/>
      <c r="D40" s="52"/>
      <c r="E40" s="53"/>
      <c r="F40" s="54"/>
      <c r="G40" s="55"/>
      <c r="H40" s="56"/>
      <c r="I40" s="57"/>
      <c r="J40" s="58"/>
      <c r="K40" s="59"/>
    </row>
    <row r="41" spans="1:13" ht="16.5" customHeight="1">
      <c r="B41" s="61"/>
      <c r="C41" s="61"/>
      <c r="D41" s="61"/>
      <c r="E41" s="61"/>
      <c r="G41" s="28"/>
      <c r="H41" s="28"/>
      <c r="I41" s="28"/>
      <c r="J41" s="28"/>
      <c r="K41" s="62" t="s">
        <v>81</v>
      </c>
    </row>
    <row r="42" spans="1:13" ht="15" customHeight="1">
      <c r="A42" s="61" t="s">
        <v>82</v>
      </c>
      <c r="B42" s="61"/>
      <c r="C42" s="61"/>
      <c r="D42" s="61"/>
      <c r="G42" s="28"/>
      <c r="H42" s="28"/>
      <c r="I42" s="28"/>
      <c r="J42" s="28"/>
      <c r="K42" s="28"/>
    </row>
    <row r="43" spans="1:13" ht="15" customHeight="1">
      <c r="A43" s="61" t="s">
        <v>83</v>
      </c>
      <c r="G43" s="28"/>
      <c r="H43" s="28"/>
      <c r="I43" s="28"/>
      <c r="J43" s="28"/>
      <c r="K43" s="28"/>
    </row>
    <row r="44" spans="1:13" ht="15" customHeight="1">
      <c r="A44" s="63" t="s">
        <v>84</v>
      </c>
      <c r="G44" s="28"/>
      <c r="H44" s="28"/>
      <c r="I44" s="28"/>
      <c r="J44" s="28"/>
      <c r="K44" s="28"/>
    </row>
    <row r="45" spans="1:13" ht="16.5" customHeight="1">
      <c r="A45" s="61"/>
      <c r="G45" s="28"/>
      <c r="H45" s="28"/>
      <c r="I45" s="28"/>
      <c r="J45" s="28"/>
      <c r="K45" s="28"/>
    </row>
    <row r="46" spans="1:13" ht="16.5" customHeight="1">
      <c r="G46" s="28"/>
      <c r="H46" s="28"/>
      <c r="I46" s="28"/>
      <c r="J46" s="28"/>
      <c r="K46" s="28"/>
    </row>
    <row r="47" spans="1:13" ht="16.5" customHeight="1">
      <c r="G47" s="28"/>
      <c r="H47" s="28"/>
      <c r="I47" s="28"/>
      <c r="J47" s="28"/>
      <c r="K47" s="28"/>
    </row>
    <row r="48" spans="1:13" ht="16.5" customHeight="1">
      <c r="G48" s="28"/>
      <c r="H48" s="28"/>
      <c r="I48" s="28"/>
      <c r="J48" s="28"/>
      <c r="K48" s="28"/>
    </row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</sheetData>
  <mergeCells count="8">
    <mergeCell ref="G35:H35"/>
    <mergeCell ref="G36:H36"/>
    <mergeCell ref="A5:B6"/>
    <mergeCell ref="G5:H6"/>
    <mergeCell ref="G31:H31"/>
    <mergeCell ref="G32:H32"/>
    <mergeCell ref="G33:H33"/>
    <mergeCell ref="G34:H34"/>
  </mergeCells>
  <phoneticPr fontId="3"/>
  <printOptions horizontalCentered="1" gridLinesSet="0"/>
  <pageMargins left="0.59055118110236227" right="0.59055118110236227" top="0.59055118110236227" bottom="0.39370078740157483" header="0" footer="0.39370078740157483"/>
  <pageSetup paperSize="9" firstPageNumber="375" orientation="portrait" useFirstPageNumber="1" verticalDpi="300" r:id="rId1"/>
  <headerFooter alignWithMargins="0">
    <oddFooter>&amp;C&amp;"ＭＳ Ｐゴシック,標準"&amp;10-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workbookViewId="0">
      <selection activeCell="B1" sqref="B1"/>
    </sheetView>
  </sheetViews>
  <sheetFormatPr defaultRowHeight="13.5"/>
  <cols>
    <col min="1" max="1" width="2.125" style="100" customWidth="1"/>
    <col min="2" max="2" width="12.625" style="100" customWidth="1"/>
    <col min="3" max="3" width="6.625" style="100" customWidth="1"/>
    <col min="4" max="4" width="4.625" style="100" customWidth="1"/>
    <col min="5" max="5" width="12.75" style="100" customWidth="1"/>
    <col min="6" max="6" width="4.75" style="100" customWidth="1"/>
    <col min="7" max="7" width="0.125" style="100" customWidth="1"/>
    <col min="8" max="8" width="2.125" style="100" customWidth="1"/>
    <col min="9" max="9" width="12.625" style="100" customWidth="1"/>
    <col min="10" max="10" width="6.625" style="100" customWidth="1"/>
    <col min="11" max="11" width="4.5" style="100" customWidth="1"/>
    <col min="12" max="12" width="12.75" style="100" customWidth="1"/>
    <col min="13" max="13" width="4.75" style="100" customWidth="1"/>
    <col min="14" max="16384" width="9" style="100"/>
  </cols>
  <sheetData>
    <row r="1" spans="1:13" s="64" customFormat="1" ht="21">
      <c r="A1" s="64" t="s">
        <v>85</v>
      </c>
      <c r="I1" s="65"/>
      <c r="J1" s="65"/>
      <c r="K1" s="66"/>
      <c r="L1" s="66"/>
      <c r="M1" s="67"/>
    </row>
    <row r="2" spans="1:13" s="65" customFormat="1" ht="21" customHeight="1">
      <c r="A2" s="68" t="s">
        <v>86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s="70" customFormat="1" ht="12.75" thickBot="1">
      <c r="A3" s="69"/>
      <c r="B3" s="69"/>
      <c r="C3" s="69"/>
      <c r="H3" s="69"/>
      <c r="I3" s="69"/>
      <c r="J3" s="69"/>
    </row>
    <row r="4" spans="1:13" s="70" customFormat="1" ht="20.25" customHeight="1" thickBot="1">
      <c r="A4" s="353" t="s">
        <v>87</v>
      </c>
      <c r="B4" s="354"/>
      <c r="C4" s="348" t="s">
        <v>88</v>
      </c>
      <c r="D4" s="349"/>
      <c r="E4" s="348" t="s">
        <v>89</v>
      </c>
      <c r="F4" s="349"/>
      <c r="G4" s="71"/>
      <c r="H4" s="348" t="s">
        <v>87</v>
      </c>
      <c r="I4" s="354"/>
      <c r="J4" s="348" t="s">
        <v>88</v>
      </c>
      <c r="K4" s="349"/>
      <c r="L4" s="348" t="s">
        <v>89</v>
      </c>
      <c r="M4" s="349"/>
    </row>
    <row r="5" spans="1:13" s="69" customFormat="1" ht="9.75" customHeight="1">
      <c r="A5" s="72"/>
      <c r="B5" s="72"/>
      <c r="C5" s="72"/>
      <c r="D5" s="73"/>
      <c r="E5" s="74"/>
      <c r="F5" s="74"/>
      <c r="G5" s="75"/>
      <c r="H5" s="72"/>
      <c r="I5" s="72"/>
      <c r="J5" s="72"/>
      <c r="K5" s="73"/>
      <c r="L5" s="74"/>
      <c r="M5" s="74"/>
    </row>
    <row r="6" spans="1:13" s="81" customFormat="1" ht="19.350000000000001" customHeight="1">
      <c r="A6" s="350" t="s">
        <v>90</v>
      </c>
      <c r="B6" s="350"/>
      <c r="C6" s="76">
        <f>C8+C29+J8+J15+J26+J29</f>
        <v>43</v>
      </c>
      <c r="D6" s="77" t="s">
        <v>91</v>
      </c>
      <c r="E6" s="76">
        <f>E8+E29+L8+L15+L26</f>
        <v>134377</v>
      </c>
      <c r="F6" s="77" t="s">
        <v>92</v>
      </c>
      <c r="G6" s="78"/>
      <c r="H6" s="79"/>
      <c r="I6" s="79"/>
      <c r="J6" s="76"/>
      <c r="K6" s="77"/>
      <c r="L6" s="80"/>
      <c r="M6" s="77"/>
    </row>
    <row r="7" spans="1:13" s="81" customFormat="1" ht="9.75" customHeight="1">
      <c r="A7" s="79"/>
      <c r="B7" s="79"/>
      <c r="C7" s="76"/>
      <c r="D7" s="77"/>
      <c r="E7" s="80"/>
      <c r="F7" s="77"/>
      <c r="G7" s="78"/>
      <c r="H7" s="79"/>
      <c r="I7" s="79"/>
      <c r="J7" s="76"/>
      <c r="K7" s="77"/>
      <c r="L7" s="80"/>
      <c r="M7" s="77"/>
    </row>
    <row r="8" spans="1:13" s="81" customFormat="1" ht="21" customHeight="1">
      <c r="A8" s="350" t="s">
        <v>93</v>
      </c>
      <c r="B8" s="350"/>
      <c r="C8" s="76">
        <v>19</v>
      </c>
      <c r="D8" s="77" t="s">
        <v>91</v>
      </c>
      <c r="E8" s="80">
        <f>SUM(E9:E27)</f>
        <v>51238</v>
      </c>
      <c r="F8" s="77" t="s">
        <v>92</v>
      </c>
      <c r="G8" s="78"/>
      <c r="H8" s="355" t="s">
        <v>94</v>
      </c>
      <c r="I8" s="350"/>
      <c r="J8" s="76">
        <v>5</v>
      </c>
      <c r="K8" s="77" t="s">
        <v>91</v>
      </c>
      <c r="L8" s="80">
        <f>SUM(L9:L13)</f>
        <v>14037</v>
      </c>
      <c r="M8" s="77" t="s">
        <v>92</v>
      </c>
    </row>
    <row r="9" spans="1:13" s="70" customFormat="1" ht="21" customHeight="1">
      <c r="A9" s="82"/>
      <c r="B9" s="83" t="s">
        <v>95</v>
      </c>
      <c r="C9" s="82"/>
      <c r="D9" s="84"/>
      <c r="E9" s="82">
        <v>1810</v>
      </c>
      <c r="F9" s="84" t="s">
        <v>92</v>
      </c>
      <c r="G9" s="85"/>
      <c r="H9" s="82"/>
      <c r="I9" s="83" t="s">
        <v>96</v>
      </c>
      <c r="J9" s="82"/>
      <c r="K9" s="84"/>
      <c r="L9" s="82">
        <v>565</v>
      </c>
      <c r="M9" s="84" t="s">
        <v>92</v>
      </c>
    </row>
    <row r="10" spans="1:13" s="70" customFormat="1" ht="21" customHeight="1">
      <c r="A10" s="82"/>
      <c r="B10" s="83" t="s">
        <v>97</v>
      </c>
      <c r="C10" s="82"/>
      <c r="D10" s="84"/>
      <c r="E10" s="82">
        <v>1994</v>
      </c>
      <c r="F10" s="84" t="s">
        <v>92</v>
      </c>
      <c r="G10" s="85"/>
      <c r="H10" s="82"/>
      <c r="I10" s="83" t="s">
        <v>98</v>
      </c>
      <c r="J10" s="82"/>
      <c r="K10" s="84"/>
      <c r="L10" s="82">
        <v>816</v>
      </c>
      <c r="M10" s="84" t="s">
        <v>92</v>
      </c>
    </row>
    <row r="11" spans="1:13" s="70" customFormat="1" ht="21" customHeight="1">
      <c r="A11" s="82"/>
      <c r="B11" s="83" t="s">
        <v>99</v>
      </c>
      <c r="C11" s="82"/>
      <c r="D11" s="84"/>
      <c r="E11" s="82">
        <v>2343</v>
      </c>
      <c r="F11" s="84" t="s">
        <v>92</v>
      </c>
      <c r="G11" s="85"/>
      <c r="H11" s="82"/>
      <c r="I11" s="83" t="s">
        <v>100</v>
      </c>
      <c r="J11" s="82"/>
      <c r="K11" s="84"/>
      <c r="L11" s="82">
        <v>5028</v>
      </c>
      <c r="M11" s="84" t="s">
        <v>92</v>
      </c>
    </row>
    <row r="12" spans="1:13" s="70" customFormat="1" ht="21" customHeight="1">
      <c r="A12" s="86"/>
      <c r="B12" s="87" t="s">
        <v>101</v>
      </c>
      <c r="C12" s="86"/>
      <c r="D12" s="84"/>
      <c r="E12" s="82">
        <v>2424</v>
      </c>
      <c r="F12" s="84" t="s">
        <v>92</v>
      </c>
      <c r="G12" s="85"/>
      <c r="H12" s="86"/>
      <c r="I12" s="87" t="s">
        <v>102</v>
      </c>
      <c r="J12" s="86"/>
      <c r="K12" s="84"/>
      <c r="L12" s="82">
        <v>3775</v>
      </c>
      <c r="M12" s="84" t="s">
        <v>92</v>
      </c>
    </row>
    <row r="13" spans="1:13" s="70" customFormat="1" ht="21" customHeight="1">
      <c r="A13" s="86"/>
      <c r="B13" s="87" t="s">
        <v>103</v>
      </c>
      <c r="C13" s="86"/>
      <c r="D13" s="84"/>
      <c r="E13" s="82">
        <v>2710</v>
      </c>
      <c r="F13" s="84" t="s">
        <v>92</v>
      </c>
      <c r="G13" s="85"/>
      <c r="H13" s="86"/>
      <c r="I13" s="87" t="s">
        <v>104</v>
      </c>
      <c r="J13" s="86"/>
      <c r="K13" s="84"/>
      <c r="L13" s="82">
        <v>3853</v>
      </c>
      <c r="M13" s="84" t="s">
        <v>92</v>
      </c>
    </row>
    <row r="14" spans="1:13" s="70" customFormat="1" ht="21" customHeight="1">
      <c r="A14" s="82"/>
      <c r="B14" s="87" t="s">
        <v>105</v>
      </c>
      <c r="C14" s="82"/>
      <c r="D14" s="84"/>
      <c r="E14" s="82">
        <v>2459</v>
      </c>
      <c r="F14" s="84" t="s">
        <v>92</v>
      </c>
      <c r="G14" s="85"/>
    </row>
    <row r="15" spans="1:13" s="70" customFormat="1" ht="21" customHeight="1">
      <c r="A15" s="82"/>
      <c r="B15" s="87" t="s">
        <v>106</v>
      </c>
      <c r="C15" s="82"/>
      <c r="D15" s="84"/>
      <c r="E15" s="82">
        <v>2638</v>
      </c>
      <c r="F15" s="84" t="s">
        <v>92</v>
      </c>
      <c r="G15" s="85"/>
      <c r="H15" s="355" t="s">
        <v>107</v>
      </c>
      <c r="I15" s="350"/>
      <c r="J15" s="76">
        <v>9</v>
      </c>
      <c r="K15" s="77" t="s">
        <v>91</v>
      </c>
      <c r="L15" s="80">
        <f>SUM(L16:L24)</f>
        <v>24798</v>
      </c>
      <c r="M15" s="77" t="s">
        <v>92</v>
      </c>
    </row>
    <row r="16" spans="1:13" s="70" customFormat="1" ht="21" customHeight="1">
      <c r="A16" s="82"/>
      <c r="B16" s="87" t="s">
        <v>108</v>
      </c>
      <c r="C16" s="82"/>
      <c r="D16" s="84"/>
      <c r="E16" s="82">
        <v>2347</v>
      </c>
      <c r="F16" s="84" t="s">
        <v>92</v>
      </c>
      <c r="G16" s="85"/>
      <c r="H16" s="79"/>
      <c r="I16" s="83" t="s">
        <v>109</v>
      </c>
      <c r="J16" s="82"/>
      <c r="K16" s="84"/>
      <c r="L16" s="82">
        <v>3260</v>
      </c>
      <c r="M16" s="84" t="s">
        <v>92</v>
      </c>
    </row>
    <row r="17" spans="1:13" s="70" customFormat="1" ht="21" customHeight="1">
      <c r="A17" s="82"/>
      <c r="B17" s="87" t="s">
        <v>110</v>
      </c>
      <c r="C17" s="82"/>
      <c r="D17" s="84"/>
      <c r="E17" s="82">
        <v>2278</v>
      </c>
      <c r="F17" s="84" t="s">
        <v>92</v>
      </c>
      <c r="G17" s="85"/>
      <c r="H17" s="82"/>
      <c r="I17" s="83" t="s">
        <v>111</v>
      </c>
      <c r="J17" s="82"/>
      <c r="K17" s="84"/>
      <c r="L17" s="82">
        <v>3999</v>
      </c>
      <c r="M17" s="84" t="s">
        <v>92</v>
      </c>
    </row>
    <row r="18" spans="1:13" s="70" customFormat="1" ht="21" customHeight="1">
      <c r="A18" s="82"/>
      <c r="B18" s="87" t="s">
        <v>112</v>
      </c>
      <c r="C18" s="82"/>
      <c r="D18" s="84"/>
      <c r="E18" s="82">
        <v>2128</v>
      </c>
      <c r="F18" s="84" t="s">
        <v>92</v>
      </c>
      <c r="G18" s="85"/>
      <c r="H18" s="82"/>
      <c r="I18" s="88" t="s">
        <v>113</v>
      </c>
      <c r="J18" s="82"/>
      <c r="K18" s="84"/>
      <c r="L18" s="82">
        <v>277</v>
      </c>
      <c r="M18" s="84" t="s">
        <v>92</v>
      </c>
    </row>
    <row r="19" spans="1:13" s="70" customFormat="1" ht="21" customHeight="1">
      <c r="A19" s="82"/>
      <c r="B19" s="87" t="s">
        <v>114</v>
      </c>
      <c r="C19" s="82"/>
      <c r="D19" s="84"/>
      <c r="E19" s="82">
        <v>2911</v>
      </c>
      <c r="F19" s="84" t="s">
        <v>92</v>
      </c>
      <c r="G19" s="85"/>
      <c r="H19" s="82"/>
      <c r="I19" s="83" t="s">
        <v>115</v>
      </c>
      <c r="J19" s="82"/>
      <c r="K19" s="84"/>
      <c r="L19" s="82">
        <v>1800</v>
      </c>
      <c r="M19" s="84" t="s">
        <v>92</v>
      </c>
    </row>
    <row r="20" spans="1:13" s="70" customFormat="1" ht="21" customHeight="1">
      <c r="A20" s="82"/>
      <c r="B20" s="87" t="s">
        <v>116</v>
      </c>
      <c r="C20" s="82"/>
      <c r="D20" s="84"/>
      <c r="E20" s="82">
        <v>2181</v>
      </c>
      <c r="F20" s="84" t="s">
        <v>92</v>
      </c>
      <c r="G20" s="85"/>
      <c r="H20" s="82"/>
      <c r="I20" s="83" t="s">
        <v>117</v>
      </c>
      <c r="J20" s="82"/>
      <c r="K20" s="84"/>
      <c r="L20" s="82">
        <v>3484</v>
      </c>
      <c r="M20" s="84" t="s">
        <v>92</v>
      </c>
    </row>
    <row r="21" spans="1:13" s="70" customFormat="1" ht="21" customHeight="1">
      <c r="A21" s="86"/>
      <c r="B21" s="87" t="s">
        <v>118</v>
      </c>
      <c r="C21" s="86"/>
      <c r="D21" s="84"/>
      <c r="E21" s="82">
        <v>4312</v>
      </c>
      <c r="F21" s="84" t="s">
        <v>92</v>
      </c>
      <c r="G21" s="85"/>
      <c r="H21" s="82"/>
      <c r="I21" s="83" t="s">
        <v>119</v>
      </c>
      <c r="J21" s="82"/>
      <c r="K21" s="84"/>
      <c r="L21" s="82">
        <v>2040</v>
      </c>
      <c r="M21" s="84" t="s">
        <v>92</v>
      </c>
    </row>
    <row r="22" spans="1:13" s="70" customFormat="1" ht="21" customHeight="1">
      <c r="A22" s="82"/>
      <c r="B22" s="87" t="s">
        <v>120</v>
      </c>
      <c r="C22" s="82"/>
      <c r="D22" s="84"/>
      <c r="E22" s="82">
        <v>3577</v>
      </c>
      <c r="F22" s="84" t="s">
        <v>92</v>
      </c>
      <c r="G22" s="85"/>
      <c r="H22" s="82"/>
      <c r="I22" s="83" t="s">
        <v>121</v>
      </c>
      <c r="J22" s="82"/>
      <c r="K22" s="84"/>
      <c r="L22" s="82">
        <v>2122</v>
      </c>
      <c r="M22" s="84" t="s">
        <v>92</v>
      </c>
    </row>
    <row r="23" spans="1:13" s="70" customFormat="1" ht="21" customHeight="1">
      <c r="A23" s="82"/>
      <c r="B23" s="83" t="s">
        <v>122</v>
      </c>
      <c r="C23" s="82"/>
      <c r="D23" s="84"/>
      <c r="E23" s="82">
        <v>3660</v>
      </c>
      <c r="F23" s="84" t="s">
        <v>92</v>
      </c>
      <c r="G23" s="85"/>
      <c r="H23" s="82"/>
      <c r="I23" s="83" t="s">
        <v>123</v>
      </c>
      <c r="J23" s="82"/>
      <c r="K23" s="84"/>
      <c r="L23" s="82">
        <v>3484</v>
      </c>
      <c r="M23" s="84" t="s">
        <v>92</v>
      </c>
    </row>
    <row r="24" spans="1:13" s="70" customFormat="1" ht="21" customHeight="1">
      <c r="A24" s="82"/>
      <c r="B24" s="83" t="s">
        <v>124</v>
      </c>
      <c r="C24" s="82"/>
      <c r="D24" s="84"/>
      <c r="E24" s="82">
        <v>3660</v>
      </c>
      <c r="F24" s="84" t="s">
        <v>92</v>
      </c>
      <c r="G24" s="85"/>
      <c r="H24" s="86"/>
      <c r="I24" s="87" t="s">
        <v>125</v>
      </c>
      <c r="J24" s="86"/>
      <c r="K24" s="84"/>
      <c r="L24" s="82">
        <v>4332</v>
      </c>
      <c r="M24" s="84" t="s">
        <v>92</v>
      </c>
    </row>
    <row r="25" spans="1:13" s="70" customFormat="1" ht="21" customHeight="1">
      <c r="A25" s="82"/>
      <c r="B25" s="83" t="s">
        <v>126</v>
      </c>
      <c r="C25" s="82"/>
      <c r="D25" s="84"/>
      <c r="E25" s="82">
        <v>2717</v>
      </c>
      <c r="F25" s="84" t="s">
        <v>92</v>
      </c>
      <c r="G25" s="85"/>
    </row>
    <row r="26" spans="1:13" s="70" customFormat="1" ht="21" customHeight="1">
      <c r="A26" s="82"/>
      <c r="B26" s="83" t="s">
        <v>127</v>
      </c>
      <c r="C26" s="82"/>
      <c r="D26" s="84"/>
      <c r="E26" s="82">
        <v>2681</v>
      </c>
      <c r="F26" s="84" t="s">
        <v>92</v>
      </c>
      <c r="G26" s="85"/>
      <c r="H26" s="355" t="s">
        <v>128</v>
      </c>
      <c r="I26" s="350"/>
      <c r="J26" s="76">
        <v>1</v>
      </c>
      <c r="K26" s="77" t="s">
        <v>91</v>
      </c>
      <c r="L26" s="80">
        <f>L27</f>
        <v>4327</v>
      </c>
      <c r="M26" s="77" t="s">
        <v>92</v>
      </c>
    </row>
    <row r="27" spans="1:13" s="70" customFormat="1" ht="21" customHeight="1">
      <c r="A27" s="82"/>
      <c r="B27" s="83" t="s">
        <v>129</v>
      </c>
      <c r="C27" s="82"/>
      <c r="D27" s="84"/>
      <c r="E27" s="82">
        <v>2408</v>
      </c>
      <c r="F27" s="84" t="s">
        <v>92</v>
      </c>
      <c r="G27" s="85"/>
      <c r="H27" s="82"/>
      <c r="I27" s="83" t="s">
        <v>130</v>
      </c>
      <c r="J27" s="82"/>
      <c r="K27" s="84"/>
      <c r="L27" s="82">
        <v>4327</v>
      </c>
      <c r="M27" s="84" t="s">
        <v>92</v>
      </c>
    </row>
    <row r="28" spans="1:13" s="70" customFormat="1" ht="21" customHeight="1">
      <c r="A28" s="82"/>
      <c r="B28" s="82"/>
      <c r="C28" s="82"/>
      <c r="D28" s="84"/>
      <c r="E28" s="82"/>
      <c r="F28" s="84"/>
      <c r="G28" s="85"/>
      <c r="H28" s="82"/>
      <c r="I28" s="82"/>
      <c r="J28" s="82"/>
      <c r="K28" s="84"/>
      <c r="L28" s="82"/>
      <c r="M28" s="84"/>
    </row>
    <row r="29" spans="1:13" s="70" customFormat="1" ht="21" customHeight="1">
      <c r="A29" s="350" t="s">
        <v>131</v>
      </c>
      <c r="B29" s="350"/>
      <c r="C29" s="76">
        <v>9</v>
      </c>
      <c r="D29" s="77" t="s">
        <v>91</v>
      </c>
      <c r="E29" s="80">
        <f>SUM(E30:E38)</f>
        <v>39977</v>
      </c>
      <c r="F29" s="77" t="s">
        <v>92</v>
      </c>
      <c r="G29" s="85"/>
      <c r="H29" s="351"/>
      <c r="I29" s="352"/>
      <c r="J29" s="89"/>
      <c r="K29" s="90"/>
      <c r="L29" s="91"/>
      <c r="M29" s="90"/>
    </row>
    <row r="30" spans="1:13" s="70" customFormat="1" ht="21" customHeight="1">
      <c r="A30" s="82"/>
      <c r="B30" s="83" t="s">
        <v>132</v>
      </c>
      <c r="C30" s="82"/>
      <c r="D30" s="84"/>
      <c r="E30" s="82">
        <v>4659</v>
      </c>
      <c r="F30" s="84" t="s">
        <v>92</v>
      </c>
      <c r="G30" s="85"/>
      <c r="H30" s="92"/>
      <c r="K30" s="93"/>
      <c r="L30" s="92"/>
      <c r="M30" s="93"/>
    </row>
    <row r="31" spans="1:13" s="70" customFormat="1" ht="21" customHeight="1">
      <c r="A31" s="86"/>
      <c r="B31" s="87" t="s">
        <v>133</v>
      </c>
      <c r="C31" s="86"/>
      <c r="D31" s="84"/>
      <c r="E31" s="82">
        <v>5519</v>
      </c>
      <c r="F31" s="84" t="s">
        <v>92</v>
      </c>
      <c r="G31" s="85"/>
      <c r="H31" s="82"/>
      <c r="I31" s="82"/>
      <c r="J31" s="82"/>
      <c r="K31" s="84"/>
      <c r="L31" s="82"/>
      <c r="M31" s="84"/>
    </row>
    <row r="32" spans="1:13" s="70" customFormat="1" ht="21" customHeight="1">
      <c r="A32" s="86"/>
      <c r="B32" s="87" t="s">
        <v>134</v>
      </c>
      <c r="C32" s="86"/>
      <c r="D32" s="84"/>
      <c r="E32" s="82">
        <v>5622</v>
      </c>
      <c r="F32" s="84" t="s">
        <v>92</v>
      </c>
      <c r="G32" s="85"/>
      <c r="H32" s="82"/>
      <c r="I32" s="82"/>
      <c r="J32" s="82"/>
      <c r="K32" s="84"/>
      <c r="L32" s="82"/>
      <c r="M32" s="84"/>
    </row>
    <row r="33" spans="1:13" s="70" customFormat="1" ht="21" customHeight="1">
      <c r="A33" s="82"/>
      <c r="B33" s="83" t="s">
        <v>135</v>
      </c>
      <c r="C33" s="82"/>
      <c r="D33" s="84"/>
      <c r="E33" s="82">
        <v>4409</v>
      </c>
      <c r="F33" s="84" t="s">
        <v>92</v>
      </c>
      <c r="G33" s="85"/>
      <c r="H33" s="82"/>
      <c r="I33" s="82"/>
      <c r="J33" s="82"/>
      <c r="K33" s="84"/>
      <c r="L33" s="82"/>
      <c r="M33" s="84"/>
    </row>
    <row r="34" spans="1:13" s="70" customFormat="1" ht="21" customHeight="1">
      <c r="A34" s="82"/>
      <c r="B34" s="83" t="s">
        <v>136</v>
      </c>
      <c r="C34" s="82"/>
      <c r="D34" s="84"/>
      <c r="E34" s="82">
        <v>4495</v>
      </c>
      <c r="F34" s="84" t="s">
        <v>92</v>
      </c>
      <c r="G34" s="85"/>
      <c r="H34" s="82"/>
      <c r="I34" s="82"/>
      <c r="J34" s="82"/>
      <c r="K34" s="84"/>
      <c r="L34" s="82"/>
      <c r="M34" s="84"/>
    </row>
    <row r="35" spans="1:13" s="70" customFormat="1" ht="21" customHeight="1">
      <c r="A35" s="82"/>
      <c r="B35" s="83" t="s">
        <v>137</v>
      </c>
      <c r="C35" s="82"/>
      <c r="D35" s="84"/>
      <c r="E35" s="82">
        <v>4397</v>
      </c>
      <c r="F35" s="84" t="s">
        <v>92</v>
      </c>
      <c r="G35" s="85"/>
      <c r="H35" s="86"/>
      <c r="I35" s="86"/>
      <c r="J35" s="86"/>
      <c r="K35" s="84"/>
      <c r="L35" s="82"/>
      <c r="M35" s="84"/>
    </row>
    <row r="36" spans="1:13" s="70" customFormat="1" ht="21" customHeight="1">
      <c r="A36" s="82"/>
      <c r="B36" s="83" t="s">
        <v>138</v>
      </c>
      <c r="C36" s="82"/>
      <c r="D36" s="84"/>
      <c r="E36" s="82">
        <v>4474</v>
      </c>
      <c r="F36" s="84" t="s">
        <v>92</v>
      </c>
      <c r="G36" s="85"/>
      <c r="H36" s="82"/>
      <c r="I36" s="82"/>
      <c r="J36" s="82"/>
      <c r="K36" s="84"/>
      <c r="L36" s="82"/>
      <c r="M36" s="84"/>
    </row>
    <row r="37" spans="1:13" s="70" customFormat="1" ht="21" customHeight="1">
      <c r="A37" s="82"/>
      <c r="B37" s="83" t="s">
        <v>139</v>
      </c>
      <c r="C37" s="82"/>
      <c r="D37" s="84"/>
      <c r="E37" s="82">
        <v>4636</v>
      </c>
      <c r="F37" s="84" t="s">
        <v>92</v>
      </c>
      <c r="G37" s="85"/>
      <c r="H37" s="82"/>
      <c r="I37" s="82"/>
      <c r="J37" s="82"/>
      <c r="K37" s="84"/>
      <c r="L37" s="82"/>
      <c r="M37" s="84"/>
    </row>
    <row r="38" spans="1:13" s="70" customFormat="1" ht="24" customHeight="1">
      <c r="A38" s="86"/>
      <c r="B38" s="94" t="s">
        <v>140</v>
      </c>
      <c r="C38" s="86"/>
      <c r="D38" s="84"/>
      <c r="E38" s="82">
        <v>1766</v>
      </c>
      <c r="F38" s="84" t="s">
        <v>92</v>
      </c>
      <c r="G38" s="85"/>
      <c r="H38" s="82"/>
      <c r="I38" s="82"/>
      <c r="J38" s="82"/>
      <c r="K38" s="84"/>
      <c r="L38" s="82"/>
      <c r="M38" s="84"/>
    </row>
    <row r="39" spans="1:13" s="69" customFormat="1" ht="9.75" customHeight="1" thickBot="1">
      <c r="A39" s="95"/>
      <c r="B39" s="95"/>
      <c r="C39" s="95"/>
      <c r="D39" s="96"/>
      <c r="E39" s="95"/>
      <c r="F39" s="96"/>
      <c r="G39" s="97"/>
      <c r="H39" s="95"/>
      <c r="I39" s="95"/>
      <c r="J39" s="95"/>
      <c r="K39" s="96"/>
      <c r="L39" s="95"/>
      <c r="M39" s="96"/>
    </row>
    <row r="40" spans="1:13" s="98" customFormat="1" ht="11.25">
      <c r="M40" s="99" t="s">
        <v>141</v>
      </c>
    </row>
  </sheetData>
  <mergeCells count="13">
    <mergeCell ref="J4:K4"/>
    <mergeCell ref="L4:M4"/>
    <mergeCell ref="A29:B29"/>
    <mergeCell ref="H29:I29"/>
    <mergeCell ref="A4:B4"/>
    <mergeCell ref="C4:D4"/>
    <mergeCell ref="E4:F4"/>
    <mergeCell ref="H4:I4"/>
    <mergeCell ref="A6:B6"/>
    <mergeCell ref="A8:B8"/>
    <mergeCell ref="H8:I8"/>
    <mergeCell ref="H15:I15"/>
    <mergeCell ref="H26:I26"/>
  </mergeCells>
  <phoneticPr fontId="3"/>
  <printOptions horizontalCentered="1" gridLinesSet="0"/>
  <pageMargins left="0.78740157480314965" right="0.78740157480314965" top="0.59055118110236227" bottom="0.39370078740157483" header="0" footer="0.39370078740157483"/>
  <pageSetup paperSize="9" firstPageNumber="376" pageOrder="overThenDown" orientation="portrait" useFirstPageNumber="1" r:id="rId1"/>
  <headerFooter alignWithMargins="0">
    <oddFooter>&amp;C&amp;"ＭＳ Ｐゴシック,標準"&amp;10-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/>
  </sheetViews>
  <sheetFormatPr defaultRowHeight="13.5"/>
  <cols>
    <col min="1" max="1" width="3.375" style="131" customWidth="1"/>
    <col min="2" max="2" width="3.25" style="131" customWidth="1"/>
    <col min="3" max="3" width="9" style="106"/>
    <col min="4" max="4" width="8.875" style="106" customWidth="1"/>
    <col min="5" max="5" width="3.375" style="121" customWidth="1"/>
    <col min="6" max="6" width="6" style="121" customWidth="1"/>
    <col min="7" max="7" width="9" style="121"/>
    <col min="8" max="8" width="0.375" style="121" customWidth="1"/>
    <col min="9" max="9" width="3.375" style="131" customWidth="1"/>
    <col min="10" max="10" width="3.25" style="131" customWidth="1"/>
    <col min="11" max="11" width="3.25" style="106" customWidth="1"/>
    <col min="12" max="12" width="12" style="106" customWidth="1"/>
    <col min="13" max="13" width="3.25" style="106" customWidth="1"/>
    <col min="14" max="14" width="6.125" style="121" customWidth="1"/>
    <col min="15" max="15" width="3.25" style="121" customWidth="1"/>
    <col min="16" max="16" width="9.125" style="121" customWidth="1"/>
    <col min="17" max="16384" width="9" style="121"/>
  </cols>
  <sheetData>
    <row r="1" spans="1:19" s="101" customFormat="1" ht="21">
      <c r="J1" s="102"/>
      <c r="K1" s="67"/>
      <c r="L1" s="67"/>
      <c r="M1" s="67"/>
    </row>
    <row r="2" spans="1:19" s="104" customFormat="1" ht="18.75">
      <c r="A2" s="103" t="s">
        <v>142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9" s="106" customFormat="1" ht="12.75" thickBot="1">
      <c r="A3" s="105"/>
      <c r="B3" s="105"/>
      <c r="I3" s="105"/>
      <c r="J3" s="105"/>
      <c r="L3" s="107"/>
      <c r="M3" s="107"/>
      <c r="N3" s="107"/>
      <c r="O3" s="107"/>
      <c r="P3" s="107"/>
    </row>
    <row r="4" spans="1:19" s="106" customFormat="1" ht="47.25" customHeight="1">
      <c r="A4" s="356" t="s">
        <v>143</v>
      </c>
      <c r="B4" s="357"/>
      <c r="C4" s="357"/>
      <c r="D4" s="358"/>
      <c r="E4" s="359" t="s">
        <v>144</v>
      </c>
      <c r="F4" s="360"/>
      <c r="G4" s="108" t="s">
        <v>145</v>
      </c>
      <c r="H4" s="109"/>
      <c r="I4" s="356" t="s">
        <v>143</v>
      </c>
      <c r="J4" s="357"/>
      <c r="K4" s="357"/>
      <c r="L4" s="361"/>
      <c r="M4" s="358"/>
      <c r="N4" s="359" t="s">
        <v>144</v>
      </c>
      <c r="O4" s="360"/>
      <c r="P4" s="108" t="s">
        <v>145</v>
      </c>
      <c r="S4" s="110"/>
    </row>
    <row r="5" spans="1:19" s="115" customFormat="1" ht="6" customHeight="1">
      <c r="A5" s="111"/>
      <c r="B5" s="112"/>
      <c r="C5" s="113"/>
      <c r="D5" s="113"/>
      <c r="E5" s="114"/>
      <c r="F5" s="114"/>
      <c r="H5" s="116"/>
      <c r="I5" s="111"/>
      <c r="J5" s="112"/>
      <c r="K5" s="113"/>
      <c r="L5" s="113"/>
      <c r="M5" s="113"/>
      <c r="N5" s="114"/>
      <c r="O5" s="114"/>
    </row>
    <row r="6" spans="1:19" ht="32.1" customHeight="1">
      <c r="A6" s="362" t="s">
        <v>146</v>
      </c>
      <c r="B6" s="363"/>
      <c r="C6" s="363"/>
      <c r="D6" s="364"/>
      <c r="E6" s="117"/>
      <c r="F6" s="117"/>
      <c r="G6" s="118">
        <v>4</v>
      </c>
      <c r="H6" s="119"/>
      <c r="I6" s="362"/>
      <c r="J6" s="363"/>
      <c r="K6" s="363"/>
      <c r="L6" s="120"/>
      <c r="M6" s="120"/>
      <c r="N6" s="117"/>
      <c r="O6" s="117"/>
      <c r="P6" s="118"/>
    </row>
    <row r="7" spans="1:19" s="127" customFormat="1" ht="23.25" customHeight="1">
      <c r="A7" s="122"/>
      <c r="B7" s="122"/>
      <c r="C7" s="123"/>
      <c r="D7" s="123"/>
      <c r="E7" s="124"/>
      <c r="F7" s="124"/>
      <c r="G7" s="125"/>
      <c r="H7" s="126"/>
      <c r="I7" s="122"/>
      <c r="J7" s="122"/>
      <c r="K7" s="123"/>
      <c r="L7" s="123"/>
      <c r="M7" s="123"/>
      <c r="N7" s="124"/>
      <c r="O7" s="124"/>
      <c r="P7" s="125"/>
    </row>
    <row r="8" spans="1:19" ht="32.1" customHeight="1">
      <c r="A8" s="369" t="s">
        <v>93</v>
      </c>
      <c r="B8" s="363"/>
      <c r="C8" s="363"/>
      <c r="D8" s="364"/>
      <c r="E8" s="117"/>
      <c r="F8" s="117"/>
      <c r="G8" s="118">
        <v>3</v>
      </c>
      <c r="H8" s="119"/>
      <c r="I8" s="369" t="s">
        <v>50</v>
      </c>
      <c r="J8" s="363"/>
      <c r="K8" s="363"/>
      <c r="L8" s="363"/>
      <c r="M8" s="120"/>
      <c r="N8" s="117"/>
      <c r="P8" s="118">
        <v>1</v>
      </c>
    </row>
    <row r="9" spans="1:19" ht="32.1" customHeight="1">
      <c r="A9" s="370" t="s">
        <v>147</v>
      </c>
      <c r="B9" s="128"/>
      <c r="C9" s="366" t="s">
        <v>148</v>
      </c>
      <c r="D9" s="366"/>
      <c r="E9" s="365">
        <v>40.6</v>
      </c>
      <c r="F9" s="365"/>
      <c r="G9" s="129">
        <v>1</v>
      </c>
      <c r="H9" s="119"/>
      <c r="I9" s="130"/>
      <c r="K9" s="366" t="s">
        <v>149</v>
      </c>
      <c r="L9" s="366"/>
      <c r="N9" s="365">
        <v>50</v>
      </c>
      <c r="O9" s="365"/>
      <c r="P9" s="129">
        <v>1</v>
      </c>
    </row>
    <row r="10" spans="1:19" ht="32.1" customHeight="1">
      <c r="A10" s="370"/>
      <c r="B10" s="128"/>
      <c r="C10" s="366" t="s">
        <v>150</v>
      </c>
      <c r="D10" s="366"/>
      <c r="E10" s="365">
        <v>50</v>
      </c>
      <c r="F10" s="365"/>
      <c r="G10" s="129">
        <v>1</v>
      </c>
      <c r="H10" s="119"/>
      <c r="I10" s="132"/>
      <c r="K10" s="366"/>
      <c r="L10" s="366"/>
      <c r="N10" s="365"/>
      <c r="O10" s="365"/>
      <c r="P10" s="129"/>
    </row>
    <row r="11" spans="1:19" ht="32.1" customHeight="1">
      <c r="A11" s="370"/>
      <c r="B11" s="128"/>
      <c r="C11" s="366" t="s">
        <v>151</v>
      </c>
      <c r="D11" s="366"/>
      <c r="E11" s="365">
        <v>50</v>
      </c>
      <c r="F11" s="365"/>
      <c r="G11" s="129">
        <v>1</v>
      </c>
      <c r="H11" s="119"/>
      <c r="I11" s="367"/>
      <c r="J11" s="368"/>
      <c r="K11" s="368"/>
      <c r="L11" s="368"/>
      <c r="P11" s="133"/>
    </row>
    <row r="12" spans="1:19" ht="30" customHeight="1">
      <c r="A12" s="134"/>
      <c r="B12" s="128"/>
      <c r="C12" s="371"/>
      <c r="D12" s="371"/>
      <c r="E12" s="135"/>
      <c r="F12" s="135"/>
      <c r="G12" s="129"/>
      <c r="H12" s="119"/>
      <c r="I12" s="132"/>
      <c r="K12" s="366"/>
      <c r="L12" s="366"/>
      <c r="N12" s="365"/>
      <c r="O12" s="365"/>
      <c r="P12" s="129"/>
    </row>
    <row r="13" spans="1:19" ht="30" customHeight="1" thickBot="1">
      <c r="A13" s="137"/>
      <c r="B13" s="138"/>
      <c r="C13" s="372"/>
      <c r="D13" s="372"/>
      <c r="E13" s="139"/>
      <c r="F13" s="139"/>
      <c r="G13" s="140"/>
      <c r="H13" s="141"/>
      <c r="I13" s="138"/>
      <c r="J13" s="138"/>
      <c r="K13" s="142"/>
      <c r="L13" s="142"/>
      <c r="M13" s="142"/>
      <c r="N13" s="139"/>
      <c r="O13" s="139"/>
      <c r="P13" s="143"/>
    </row>
    <row r="14" spans="1:19" customFormat="1" ht="22.5" customHeight="1">
      <c r="N14" s="144"/>
      <c r="O14" s="144"/>
      <c r="P14" s="145" t="s">
        <v>152</v>
      </c>
    </row>
    <row r="15" spans="1:19" customFormat="1" ht="21" customHeight="1">
      <c r="P15" s="146"/>
    </row>
    <row r="16" spans="1:19" customFormat="1" ht="21" customHeight="1">
      <c r="P16" s="147"/>
    </row>
    <row r="17" spans="1:19" ht="22.5" customHeight="1">
      <c r="A17" s="373" t="s">
        <v>153</v>
      </c>
      <c r="B17" s="373"/>
      <c r="C17" s="373"/>
      <c r="D17" s="373"/>
      <c r="E17" s="373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</row>
    <row r="18" spans="1:19" s="151" customFormat="1" ht="24.75" customHeight="1" thickBot="1">
      <c r="A18" s="148"/>
      <c r="B18" s="148"/>
      <c r="C18" s="148"/>
      <c r="D18" s="148"/>
      <c r="E18" s="148"/>
      <c r="F18" s="148"/>
      <c r="G18" s="148"/>
      <c r="H18" s="149"/>
      <c r="I18" s="148"/>
      <c r="J18" s="148"/>
      <c r="K18" s="148"/>
      <c r="L18" s="148"/>
      <c r="M18" s="148"/>
      <c r="N18" s="148"/>
      <c r="O18" s="148"/>
      <c r="P18" s="150" t="s">
        <v>154</v>
      </c>
    </row>
    <row r="19" spans="1:19" s="153" customFormat="1" ht="30" customHeight="1">
      <c r="A19" s="374" t="s">
        <v>155</v>
      </c>
      <c r="B19" s="375"/>
      <c r="C19" s="376"/>
      <c r="D19" s="379" t="s">
        <v>156</v>
      </c>
      <c r="E19" s="380"/>
      <c r="F19" s="375"/>
      <c r="G19" s="375"/>
      <c r="H19" s="152"/>
      <c r="I19" s="381" t="s">
        <v>157</v>
      </c>
      <c r="J19" s="382"/>
      <c r="K19" s="382"/>
      <c r="L19" s="383"/>
      <c r="M19" s="379" t="s">
        <v>158</v>
      </c>
      <c r="N19" s="384"/>
      <c r="O19" s="384"/>
      <c r="P19" s="384"/>
    </row>
    <row r="20" spans="1:19" s="106" customFormat="1" ht="31.5" customHeight="1">
      <c r="A20" s="377"/>
      <c r="B20" s="377"/>
      <c r="C20" s="378"/>
      <c r="D20" s="385" t="s">
        <v>159</v>
      </c>
      <c r="E20" s="386"/>
      <c r="F20" s="387" t="s">
        <v>160</v>
      </c>
      <c r="G20" s="388"/>
      <c r="H20" s="154"/>
      <c r="I20" s="385" t="s">
        <v>161</v>
      </c>
      <c r="J20" s="386"/>
      <c r="K20" s="386"/>
      <c r="L20" s="155" t="s">
        <v>162</v>
      </c>
      <c r="M20" s="385" t="s">
        <v>161</v>
      </c>
      <c r="N20" s="386"/>
      <c r="O20" s="385" t="s">
        <v>163</v>
      </c>
      <c r="P20" s="389"/>
    </row>
    <row r="21" spans="1:19" s="158" customFormat="1" ht="30" customHeight="1">
      <c r="A21" s="390" t="s">
        <v>164</v>
      </c>
      <c r="B21" s="390"/>
      <c r="C21" s="159" t="s">
        <v>165</v>
      </c>
      <c r="D21" s="391">
        <v>1270</v>
      </c>
      <c r="E21" s="392">
        <v>526166</v>
      </c>
      <c r="F21" s="392">
        <v>271774</v>
      </c>
      <c r="G21" s="392"/>
      <c r="H21" s="157"/>
      <c r="I21" s="391">
        <v>1192</v>
      </c>
      <c r="J21" s="392"/>
      <c r="K21" s="392"/>
      <c r="L21" s="156">
        <v>264289</v>
      </c>
      <c r="M21" s="391">
        <v>78</v>
      </c>
      <c r="N21" s="392"/>
      <c r="O21" s="392">
        <v>7485</v>
      </c>
      <c r="P21" s="392"/>
    </row>
    <row r="22" spans="1:19" s="158" customFormat="1" ht="30" customHeight="1">
      <c r="A22" s="160"/>
      <c r="B22" s="160"/>
      <c r="C22" s="159" t="s">
        <v>166</v>
      </c>
      <c r="D22" s="391">
        <v>1343</v>
      </c>
      <c r="E22" s="392"/>
      <c r="F22" s="392">
        <v>282186</v>
      </c>
      <c r="G22" s="392"/>
      <c r="H22" s="157"/>
      <c r="I22" s="391">
        <v>1251</v>
      </c>
      <c r="J22" s="392"/>
      <c r="K22" s="392"/>
      <c r="L22" s="156">
        <v>273165</v>
      </c>
      <c r="M22" s="391">
        <v>92</v>
      </c>
      <c r="N22" s="392"/>
      <c r="O22" s="392">
        <v>9021</v>
      </c>
      <c r="P22" s="392"/>
    </row>
    <row r="23" spans="1:19" s="158" customFormat="1" ht="30" customHeight="1">
      <c r="A23" s="160"/>
      <c r="B23" s="160"/>
      <c r="C23" s="159" t="s">
        <v>167</v>
      </c>
      <c r="D23" s="391">
        <v>1238</v>
      </c>
      <c r="E23" s="392"/>
      <c r="F23" s="392">
        <v>263589</v>
      </c>
      <c r="G23" s="392"/>
      <c r="H23" s="157"/>
      <c r="I23" s="391">
        <v>1139</v>
      </c>
      <c r="J23" s="392"/>
      <c r="K23" s="392"/>
      <c r="L23" s="156">
        <v>252282</v>
      </c>
      <c r="M23" s="391">
        <v>99</v>
      </c>
      <c r="N23" s="392"/>
      <c r="O23" s="392">
        <v>11307</v>
      </c>
      <c r="P23" s="392"/>
    </row>
    <row r="24" spans="1:19" s="158" customFormat="1" ht="30" customHeight="1">
      <c r="A24" s="160"/>
      <c r="B24" s="160"/>
      <c r="C24" s="159" t="s">
        <v>168</v>
      </c>
      <c r="D24" s="391">
        <v>1129</v>
      </c>
      <c r="E24" s="392"/>
      <c r="F24" s="392">
        <v>257727</v>
      </c>
      <c r="G24" s="392"/>
      <c r="H24" s="157"/>
      <c r="I24" s="391">
        <v>1067</v>
      </c>
      <c r="J24" s="392"/>
      <c r="K24" s="392"/>
      <c r="L24" s="156">
        <v>250534</v>
      </c>
      <c r="M24" s="391">
        <v>62</v>
      </c>
      <c r="N24" s="392"/>
      <c r="O24" s="392">
        <v>7193</v>
      </c>
      <c r="P24" s="392"/>
    </row>
    <row r="25" spans="1:19" s="158" customFormat="1" ht="30" customHeight="1">
      <c r="A25" s="160"/>
      <c r="B25" s="160"/>
      <c r="C25" s="159" t="s">
        <v>169</v>
      </c>
      <c r="D25" s="391">
        <v>1250</v>
      </c>
      <c r="E25" s="392"/>
      <c r="F25" s="392">
        <v>238695</v>
      </c>
      <c r="G25" s="392"/>
      <c r="H25" s="157"/>
      <c r="I25" s="391">
        <v>1151</v>
      </c>
      <c r="J25" s="392"/>
      <c r="K25" s="392"/>
      <c r="L25" s="156">
        <v>228569</v>
      </c>
      <c r="M25" s="391">
        <v>99</v>
      </c>
      <c r="N25" s="392"/>
      <c r="O25" s="392">
        <v>10126</v>
      </c>
      <c r="P25" s="392"/>
    </row>
    <row r="26" spans="1:19" s="158" customFormat="1" ht="30" customHeight="1">
      <c r="A26" s="160"/>
      <c r="B26" s="160"/>
      <c r="C26" s="159" t="s">
        <v>170</v>
      </c>
      <c r="D26" s="391">
        <v>1302</v>
      </c>
      <c r="E26" s="392"/>
      <c r="F26" s="392">
        <v>235486</v>
      </c>
      <c r="G26" s="392"/>
      <c r="H26" s="157"/>
      <c r="I26" s="391">
        <v>1234</v>
      </c>
      <c r="J26" s="392"/>
      <c r="K26" s="392"/>
      <c r="L26" s="156">
        <v>226090</v>
      </c>
      <c r="M26" s="391">
        <v>68</v>
      </c>
      <c r="N26" s="392"/>
      <c r="O26" s="392">
        <v>9396</v>
      </c>
      <c r="P26" s="392"/>
    </row>
    <row r="27" spans="1:19" s="158" customFormat="1" ht="30" customHeight="1">
      <c r="A27" s="160"/>
      <c r="B27" s="160"/>
      <c r="C27" s="159" t="s">
        <v>171</v>
      </c>
      <c r="D27" s="391">
        <v>1346</v>
      </c>
      <c r="E27" s="392"/>
      <c r="F27" s="392">
        <v>243259</v>
      </c>
      <c r="G27" s="392"/>
      <c r="H27" s="157"/>
      <c r="I27" s="391">
        <v>1230</v>
      </c>
      <c r="J27" s="392"/>
      <c r="K27" s="392"/>
      <c r="L27" s="156">
        <v>232318</v>
      </c>
      <c r="M27" s="391">
        <v>116</v>
      </c>
      <c r="N27" s="392"/>
      <c r="O27" s="392">
        <v>10941</v>
      </c>
      <c r="P27" s="392"/>
      <c r="S27" s="110"/>
    </row>
    <row r="28" spans="1:19" ht="30" customHeight="1">
      <c r="A28" s="160"/>
      <c r="B28" s="160"/>
      <c r="C28" s="159" t="s">
        <v>172</v>
      </c>
      <c r="D28" s="391">
        <v>1235</v>
      </c>
      <c r="E28" s="392"/>
      <c r="F28" s="392">
        <v>240452</v>
      </c>
      <c r="G28" s="392"/>
      <c r="H28" s="157"/>
      <c r="I28" s="391">
        <v>1134</v>
      </c>
      <c r="J28" s="392"/>
      <c r="K28" s="392"/>
      <c r="L28" s="156">
        <v>230386</v>
      </c>
      <c r="M28" s="391">
        <v>101</v>
      </c>
      <c r="N28" s="392"/>
      <c r="O28" s="392">
        <v>10066</v>
      </c>
      <c r="P28" s="392"/>
    </row>
    <row r="29" spans="1:19" ht="30" customHeight="1">
      <c r="A29" s="390" t="s">
        <v>173</v>
      </c>
      <c r="B29" s="390"/>
      <c r="C29" s="159" t="s">
        <v>174</v>
      </c>
      <c r="D29" s="393">
        <v>1064</v>
      </c>
      <c r="E29" s="391"/>
      <c r="F29" s="394">
        <v>223914</v>
      </c>
      <c r="G29" s="391"/>
      <c r="H29" s="157"/>
      <c r="I29" s="391">
        <v>973</v>
      </c>
      <c r="J29" s="392"/>
      <c r="K29" s="392"/>
      <c r="L29" s="161">
        <v>213150</v>
      </c>
      <c r="M29" s="391">
        <v>91</v>
      </c>
      <c r="N29" s="392"/>
      <c r="O29" s="392">
        <v>10764</v>
      </c>
      <c r="P29" s="392"/>
    </row>
    <row r="30" spans="1:19" ht="30" customHeight="1" thickBot="1">
      <c r="A30" s="162"/>
      <c r="B30" s="162"/>
      <c r="C30" s="163" t="s">
        <v>175</v>
      </c>
      <c r="D30" s="395">
        <v>920</v>
      </c>
      <c r="E30" s="396"/>
      <c r="F30" s="396">
        <v>184141</v>
      </c>
      <c r="G30" s="396"/>
      <c r="H30" s="163"/>
      <c r="I30" s="397">
        <v>821</v>
      </c>
      <c r="J30" s="398"/>
      <c r="K30" s="398"/>
      <c r="L30" s="164">
        <v>171846</v>
      </c>
      <c r="M30" s="397">
        <v>99</v>
      </c>
      <c r="N30" s="398"/>
      <c r="O30" s="399">
        <v>12295</v>
      </c>
      <c r="P30" s="399"/>
    </row>
  </sheetData>
  <mergeCells count="86">
    <mergeCell ref="D28:E28"/>
    <mergeCell ref="F28:G28"/>
    <mergeCell ref="I28:K28"/>
    <mergeCell ref="M28:N28"/>
    <mergeCell ref="O28:P28"/>
    <mergeCell ref="O29:P29"/>
    <mergeCell ref="D30:E30"/>
    <mergeCell ref="F30:G30"/>
    <mergeCell ref="I30:K30"/>
    <mergeCell ref="M30:N30"/>
    <mergeCell ref="O30:P30"/>
    <mergeCell ref="A29:B29"/>
    <mergeCell ref="D29:E29"/>
    <mergeCell ref="F29:G29"/>
    <mergeCell ref="I29:K29"/>
    <mergeCell ref="M29:N29"/>
    <mergeCell ref="D25:E25"/>
    <mergeCell ref="F25:G25"/>
    <mergeCell ref="I25:K25"/>
    <mergeCell ref="M25:N25"/>
    <mergeCell ref="O25:P25"/>
    <mergeCell ref="D24:E24"/>
    <mergeCell ref="F24:G24"/>
    <mergeCell ref="I24:K24"/>
    <mergeCell ref="M24:N24"/>
    <mergeCell ref="O24:P24"/>
    <mergeCell ref="O26:P26"/>
    <mergeCell ref="D27:E27"/>
    <mergeCell ref="F27:G27"/>
    <mergeCell ref="I27:K27"/>
    <mergeCell ref="M27:N27"/>
    <mergeCell ref="O27:P27"/>
    <mergeCell ref="D26:E26"/>
    <mergeCell ref="F26:G26"/>
    <mergeCell ref="I26:K26"/>
    <mergeCell ref="M26:N26"/>
    <mergeCell ref="D23:E23"/>
    <mergeCell ref="F23:G23"/>
    <mergeCell ref="I23:K23"/>
    <mergeCell ref="M23:N23"/>
    <mergeCell ref="O23:P23"/>
    <mergeCell ref="O21:P21"/>
    <mergeCell ref="D22:E22"/>
    <mergeCell ref="F22:G22"/>
    <mergeCell ref="I22:K22"/>
    <mergeCell ref="M22:N22"/>
    <mergeCell ref="O22:P22"/>
    <mergeCell ref="A21:B21"/>
    <mergeCell ref="D21:E21"/>
    <mergeCell ref="F21:G21"/>
    <mergeCell ref="I21:K21"/>
    <mergeCell ref="M21:N21"/>
    <mergeCell ref="A19:C20"/>
    <mergeCell ref="D19:G19"/>
    <mergeCell ref="I19:L19"/>
    <mergeCell ref="M19:P19"/>
    <mergeCell ref="D20:E20"/>
    <mergeCell ref="F20:G20"/>
    <mergeCell ref="I20:K20"/>
    <mergeCell ref="M20:N20"/>
    <mergeCell ref="O20:P20"/>
    <mergeCell ref="C12:D12"/>
    <mergeCell ref="K12:L12"/>
    <mergeCell ref="N12:O12"/>
    <mergeCell ref="C13:D13"/>
    <mergeCell ref="A17:P17"/>
    <mergeCell ref="C11:D11"/>
    <mergeCell ref="E11:F11"/>
    <mergeCell ref="I11:L11"/>
    <mergeCell ref="A8:D8"/>
    <mergeCell ref="I8:L8"/>
    <mergeCell ref="A9:A11"/>
    <mergeCell ref="C9:D9"/>
    <mergeCell ref="E9:F9"/>
    <mergeCell ref="K9:L9"/>
    <mergeCell ref="N9:O9"/>
    <mergeCell ref="C10:D10"/>
    <mergeCell ref="E10:F10"/>
    <mergeCell ref="K10:L10"/>
    <mergeCell ref="N10:O10"/>
    <mergeCell ref="A4:D4"/>
    <mergeCell ref="E4:F4"/>
    <mergeCell ref="I4:M4"/>
    <mergeCell ref="N4:O4"/>
    <mergeCell ref="A6:D6"/>
    <mergeCell ref="I6:K6"/>
  </mergeCells>
  <phoneticPr fontId="3"/>
  <printOptions horizontalCentered="1" gridLinesSet="0"/>
  <pageMargins left="0.78740157480314965" right="0.78740157480314965" top="0.59055118110236227" bottom="0.39370078740157483" header="0" footer="0.39370078740157483"/>
  <pageSetup paperSize="9" firstPageNumber="377" pageOrder="overThenDown" orientation="portrait" useFirstPageNumber="1" r:id="rId1"/>
  <headerFooter alignWithMargins="0">
    <oddFooter>&amp;C&amp;"ＭＳ Ｐゴシック,標準"&amp;10-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zoomScaleNormal="100" zoomScaleSheetLayoutView="100" workbookViewId="0"/>
  </sheetViews>
  <sheetFormatPr defaultRowHeight="13.5"/>
  <cols>
    <col min="1" max="1" width="9.5" style="177" customWidth="1"/>
    <col min="2" max="11" width="7.625" style="177" customWidth="1"/>
    <col min="12" max="16384" width="9" style="177"/>
  </cols>
  <sheetData>
    <row r="1" spans="1:12" s="1" customFormat="1" ht="21">
      <c r="A1" s="165" t="s">
        <v>176</v>
      </c>
    </row>
    <row r="2" spans="1:12" s="1" customFormat="1" ht="21">
      <c r="A2" s="165"/>
    </row>
    <row r="3" spans="1:12" s="166" customFormat="1" ht="18" customHeight="1">
      <c r="A3" s="103" t="s">
        <v>177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2" s="166" customFormat="1" ht="12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2" s="127" customFormat="1" ht="22.5" customHeight="1" thickBot="1">
      <c r="A5" s="167"/>
      <c r="B5" s="167"/>
      <c r="C5" s="167"/>
      <c r="D5" s="167"/>
      <c r="E5" s="168"/>
      <c r="F5" s="169"/>
      <c r="G5" s="170"/>
      <c r="H5" s="171"/>
      <c r="I5" s="171"/>
      <c r="J5" s="171"/>
      <c r="K5" s="172" t="s">
        <v>178</v>
      </c>
    </row>
    <row r="6" spans="1:12" s="178" customFormat="1" ht="21.95" customHeight="1">
      <c r="A6" s="173" t="s">
        <v>179</v>
      </c>
      <c r="B6" s="174" t="s">
        <v>180</v>
      </c>
      <c r="C6" s="175">
        <v>50</v>
      </c>
      <c r="D6" s="175">
        <v>51</v>
      </c>
      <c r="E6" s="175">
        <v>52</v>
      </c>
      <c r="F6" s="176">
        <v>53</v>
      </c>
      <c r="G6" s="175">
        <v>54</v>
      </c>
      <c r="H6" s="175">
        <v>55</v>
      </c>
      <c r="I6" s="175">
        <v>56</v>
      </c>
      <c r="J6" s="175">
        <v>57</v>
      </c>
      <c r="K6" s="176">
        <v>58</v>
      </c>
      <c r="L6" s="177"/>
    </row>
    <row r="7" spans="1:12" s="178" customFormat="1" ht="30.95" customHeight="1">
      <c r="A7" s="179" t="s">
        <v>181</v>
      </c>
      <c r="B7" s="180">
        <f t="shared" ref="B7:G7" si="0">SUM(B8:B9)</f>
        <v>400018</v>
      </c>
      <c r="C7" s="181">
        <f t="shared" si="0"/>
        <v>492569</v>
      </c>
      <c r="D7" s="181">
        <f t="shared" si="0"/>
        <v>516745</v>
      </c>
      <c r="E7" s="181">
        <f t="shared" si="0"/>
        <v>474296</v>
      </c>
      <c r="F7" s="181">
        <f t="shared" si="0"/>
        <v>461593</v>
      </c>
      <c r="G7" s="180">
        <f t="shared" si="0"/>
        <v>533258</v>
      </c>
      <c r="H7" s="181">
        <v>553249</v>
      </c>
      <c r="I7" s="181">
        <v>504727</v>
      </c>
      <c r="J7" s="181">
        <v>435257</v>
      </c>
      <c r="K7" s="180">
        <v>385482</v>
      </c>
      <c r="L7" s="177"/>
    </row>
    <row r="8" spans="1:12" s="121" customFormat="1" ht="30.95" customHeight="1">
      <c r="A8" s="42" t="s">
        <v>182</v>
      </c>
      <c r="B8" s="182">
        <v>270575</v>
      </c>
      <c r="C8" s="183">
        <v>344879</v>
      </c>
      <c r="D8" s="183">
        <v>342721</v>
      </c>
      <c r="E8" s="183">
        <v>314272</v>
      </c>
      <c r="F8" s="183">
        <v>277835</v>
      </c>
      <c r="G8" s="182">
        <v>268995</v>
      </c>
      <c r="H8" s="183">
        <v>258193</v>
      </c>
      <c r="I8" s="183">
        <v>236856</v>
      </c>
      <c r="J8" s="183">
        <v>224256</v>
      </c>
      <c r="K8" s="182">
        <v>202630</v>
      </c>
      <c r="L8" s="177"/>
    </row>
    <row r="9" spans="1:12" s="121" customFormat="1" ht="30.95" customHeight="1" thickBot="1">
      <c r="A9" s="184" t="s">
        <v>183</v>
      </c>
      <c r="B9" s="185">
        <v>129443</v>
      </c>
      <c r="C9" s="186">
        <v>147690</v>
      </c>
      <c r="D9" s="186">
        <v>174024</v>
      </c>
      <c r="E9" s="186">
        <v>160024</v>
      </c>
      <c r="F9" s="186">
        <v>183758</v>
      </c>
      <c r="G9" s="185">
        <v>264263</v>
      </c>
      <c r="H9" s="186">
        <v>295056</v>
      </c>
      <c r="I9" s="186">
        <v>267871</v>
      </c>
      <c r="J9" s="186">
        <v>211001</v>
      </c>
      <c r="K9" s="185">
        <v>182852</v>
      </c>
      <c r="L9" s="177"/>
    </row>
    <row r="10" spans="1:12" s="121" customFormat="1" ht="20.100000000000001" customHeight="1" thickBot="1">
      <c r="A10" s="23"/>
      <c r="B10" s="187"/>
      <c r="C10" s="182"/>
      <c r="D10" s="182"/>
      <c r="E10" s="182"/>
      <c r="F10" s="183"/>
      <c r="G10" s="183"/>
      <c r="H10" s="183"/>
      <c r="I10" s="183"/>
      <c r="J10" s="183"/>
      <c r="K10" s="183"/>
      <c r="L10" s="177"/>
    </row>
    <row r="11" spans="1:12" s="178" customFormat="1" ht="21.95" customHeight="1">
      <c r="A11" s="173" t="s">
        <v>179</v>
      </c>
      <c r="B11" s="175">
        <v>59</v>
      </c>
      <c r="C11" s="175">
        <v>60</v>
      </c>
      <c r="D11" s="175">
        <v>61</v>
      </c>
      <c r="E11" s="175">
        <v>62</v>
      </c>
      <c r="F11" s="175">
        <v>63</v>
      </c>
      <c r="G11" s="175" t="s">
        <v>184</v>
      </c>
      <c r="H11" s="175">
        <v>2</v>
      </c>
      <c r="I11" s="175">
        <v>3</v>
      </c>
      <c r="J11" s="188">
        <v>4</v>
      </c>
      <c r="K11" s="189">
        <v>5</v>
      </c>
      <c r="L11" s="177"/>
    </row>
    <row r="12" spans="1:12" s="178" customFormat="1" ht="30.95" customHeight="1">
      <c r="A12" s="179" t="s">
        <v>181</v>
      </c>
      <c r="B12" s="181">
        <f>SUM(B13:B14)</f>
        <v>294343</v>
      </c>
      <c r="C12" s="181">
        <f>SUM(C13:C14)</f>
        <v>189347</v>
      </c>
      <c r="D12" s="181">
        <f>SUM(D13:D14)</f>
        <v>252305</v>
      </c>
      <c r="E12" s="181">
        <f>SUM(E13:E14)</f>
        <v>357265</v>
      </c>
      <c r="F12" s="181">
        <v>301676</v>
      </c>
      <c r="G12" s="181">
        <v>307999</v>
      </c>
      <c r="H12" s="181">
        <v>405336</v>
      </c>
      <c r="I12" s="181">
        <v>393017</v>
      </c>
      <c r="J12" s="181">
        <v>533215</v>
      </c>
      <c r="K12" s="180">
        <v>567872</v>
      </c>
      <c r="L12" s="177"/>
    </row>
    <row r="13" spans="1:12" s="121" customFormat="1" ht="30.95" customHeight="1">
      <c r="A13" s="42" t="s">
        <v>182</v>
      </c>
      <c r="B13" s="183">
        <v>138017</v>
      </c>
      <c r="C13" s="183">
        <v>126744</v>
      </c>
      <c r="D13" s="183">
        <v>109442</v>
      </c>
      <c r="E13" s="183">
        <v>146054</v>
      </c>
      <c r="F13" s="183">
        <v>159612</v>
      </c>
      <c r="G13" s="183">
        <v>154932</v>
      </c>
      <c r="H13" s="183">
        <v>184280</v>
      </c>
      <c r="I13" s="183">
        <v>185872</v>
      </c>
      <c r="J13" s="183">
        <v>265677</v>
      </c>
      <c r="K13" s="182">
        <v>308571</v>
      </c>
      <c r="L13" s="177"/>
    </row>
    <row r="14" spans="1:12" s="121" customFormat="1" ht="30.95" customHeight="1" thickBot="1">
      <c r="A14" s="184" t="s">
        <v>183</v>
      </c>
      <c r="B14" s="186">
        <v>156326</v>
      </c>
      <c r="C14" s="186">
        <v>62603</v>
      </c>
      <c r="D14" s="186">
        <v>142863</v>
      </c>
      <c r="E14" s="186">
        <v>211211</v>
      </c>
      <c r="F14" s="186">
        <v>142064</v>
      </c>
      <c r="G14" s="186">
        <v>153067</v>
      </c>
      <c r="H14" s="186">
        <v>221056</v>
      </c>
      <c r="I14" s="186">
        <v>207145</v>
      </c>
      <c r="J14" s="186">
        <v>267538</v>
      </c>
      <c r="K14" s="185">
        <v>259301</v>
      </c>
      <c r="L14" s="177"/>
    </row>
    <row r="15" spans="1:12" s="121" customFormat="1" ht="20.100000000000001" customHeight="1" thickBot="1">
      <c r="A15" s="23"/>
      <c r="B15" s="187"/>
      <c r="C15" s="182"/>
      <c r="D15" s="182"/>
      <c r="E15" s="182"/>
      <c r="F15" s="183"/>
      <c r="G15" s="183"/>
      <c r="H15" s="183"/>
      <c r="I15" s="183"/>
      <c r="J15" s="183"/>
      <c r="K15" s="183"/>
      <c r="L15" s="177"/>
    </row>
    <row r="16" spans="1:12" s="178" customFormat="1" ht="21.95" customHeight="1">
      <c r="A16" s="173" t="s">
        <v>179</v>
      </c>
      <c r="B16" s="190">
        <v>6</v>
      </c>
      <c r="C16" s="190">
        <v>7</v>
      </c>
      <c r="D16" s="190">
        <v>8</v>
      </c>
      <c r="E16" s="175">
        <v>9</v>
      </c>
      <c r="F16" s="175">
        <v>10</v>
      </c>
      <c r="G16" s="175">
        <v>11</v>
      </c>
      <c r="H16" s="175">
        <v>12</v>
      </c>
      <c r="I16" s="175">
        <v>13</v>
      </c>
      <c r="J16" s="188">
        <v>14</v>
      </c>
      <c r="K16" s="189">
        <v>15</v>
      </c>
      <c r="L16" s="177"/>
    </row>
    <row r="17" spans="1:12" s="178" customFormat="1" ht="30.95" customHeight="1">
      <c r="A17" s="179" t="s">
        <v>181</v>
      </c>
      <c r="B17" s="180">
        <v>545816</v>
      </c>
      <c r="C17" s="180">
        <v>537264</v>
      </c>
      <c r="D17" s="180">
        <v>275862</v>
      </c>
      <c r="E17" s="181">
        <v>199362</v>
      </c>
      <c r="F17" s="181">
        <v>212221</v>
      </c>
      <c r="G17" s="181">
        <v>241899</v>
      </c>
      <c r="H17" s="181">
        <v>196553</v>
      </c>
      <c r="I17" s="181">
        <v>206527</v>
      </c>
      <c r="J17" s="181">
        <v>204434</v>
      </c>
      <c r="K17" s="180">
        <v>223344</v>
      </c>
      <c r="L17" s="177"/>
    </row>
    <row r="18" spans="1:12" s="121" customFormat="1" ht="30.95" customHeight="1">
      <c r="A18" s="42" t="s">
        <v>182</v>
      </c>
      <c r="B18" s="182">
        <v>307622</v>
      </c>
      <c r="C18" s="182">
        <v>308735</v>
      </c>
      <c r="D18" s="182">
        <v>151293</v>
      </c>
      <c r="E18" s="183">
        <v>106848</v>
      </c>
      <c r="F18" s="183">
        <v>100299</v>
      </c>
      <c r="G18" s="183">
        <v>113327</v>
      </c>
      <c r="H18" s="183">
        <v>85209</v>
      </c>
      <c r="I18" s="183">
        <v>72657</v>
      </c>
      <c r="J18" s="183">
        <v>72087</v>
      </c>
      <c r="K18" s="182">
        <v>77610</v>
      </c>
      <c r="L18" s="177"/>
    </row>
    <row r="19" spans="1:12" s="121" customFormat="1" ht="30.95" customHeight="1" thickBot="1">
      <c r="A19" s="184" t="s">
        <v>183</v>
      </c>
      <c r="B19" s="185">
        <v>238194</v>
      </c>
      <c r="C19" s="185">
        <v>228529</v>
      </c>
      <c r="D19" s="185">
        <v>124569</v>
      </c>
      <c r="E19" s="186">
        <v>92514</v>
      </c>
      <c r="F19" s="186">
        <v>111922</v>
      </c>
      <c r="G19" s="186">
        <v>128572</v>
      </c>
      <c r="H19" s="186">
        <v>111344</v>
      </c>
      <c r="I19" s="186">
        <v>133870</v>
      </c>
      <c r="J19" s="186">
        <v>132347</v>
      </c>
      <c r="K19" s="185">
        <v>145734</v>
      </c>
      <c r="L19" s="177"/>
    </row>
    <row r="20" spans="1:12" s="121" customFormat="1" ht="20.100000000000001" customHeight="1" thickBot="1">
      <c r="A20" s="23"/>
      <c r="B20" s="187"/>
      <c r="C20" s="182"/>
      <c r="D20" s="182"/>
      <c r="E20" s="182"/>
      <c r="F20" s="183"/>
      <c r="G20" s="183"/>
      <c r="H20" s="183"/>
      <c r="I20" s="183"/>
      <c r="J20" s="183"/>
      <c r="K20" s="183"/>
      <c r="L20" s="177"/>
    </row>
    <row r="21" spans="1:12" s="178" customFormat="1" ht="21.95" customHeight="1">
      <c r="A21" s="173" t="s">
        <v>179</v>
      </c>
      <c r="B21" s="190">
        <v>16</v>
      </c>
      <c r="C21" s="190">
        <v>17</v>
      </c>
      <c r="D21" s="190">
        <v>18</v>
      </c>
      <c r="E21" s="175">
        <v>19</v>
      </c>
      <c r="F21" s="175">
        <v>20</v>
      </c>
      <c r="G21" s="175">
        <v>21</v>
      </c>
      <c r="H21" s="175">
        <v>22</v>
      </c>
      <c r="I21" s="175">
        <v>23</v>
      </c>
      <c r="J21" s="188">
        <v>24</v>
      </c>
      <c r="K21" s="189">
        <v>25</v>
      </c>
      <c r="L21" s="177"/>
    </row>
    <row r="22" spans="1:12" s="178" customFormat="1" ht="30.95" customHeight="1">
      <c r="A22" s="179" t="s">
        <v>181</v>
      </c>
      <c r="B22" s="180">
        <v>252122</v>
      </c>
      <c r="C22" s="180">
        <v>266210</v>
      </c>
      <c r="D22" s="180">
        <v>248714</v>
      </c>
      <c r="E22" s="181">
        <v>235920</v>
      </c>
      <c r="F22" s="181">
        <v>210914</v>
      </c>
      <c r="G22" s="181">
        <v>152371</v>
      </c>
      <c r="H22" s="181">
        <v>96891</v>
      </c>
      <c r="I22" s="181">
        <v>77911</v>
      </c>
      <c r="J22" s="181">
        <v>84060</v>
      </c>
      <c r="K22" s="181">
        <v>80613</v>
      </c>
      <c r="L22" s="177"/>
    </row>
    <row r="23" spans="1:12" s="121" customFormat="1" ht="30.95" customHeight="1">
      <c r="A23" s="42" t="s">
        <v>182</v>
      </c>
      <c r="B23" s="182">
        <v>82477</v>
      </c>
      <c r="C23" s="182">
        <v>79108</v>
      </c>
      <c r="D23" s="182">
        <v>77372</v>
      </c>
      <c r="E23" s="183">
        <v>72946</v>
      </c>
      <c r="F23" s="183">
        <v>66610</v>
      </c>
      <c r="G23" s="183">
        <v>51160</v>
      </c>
      <c r="H23" s="183">
        <v>31639</v>
      </c>
      <c r="I23" s="183">
        <v>35506</v>
      </c>
      <c r="J23" s="183">
        <v>31991</v>
      </c>
      <c r="K23" s="183">
        <v>30576</v>
      </c>
      <c r="L23" s="177"/>
    </row>
    <row r="24" spans="1:12" s="121" customFormat="1" ht="30.95" customHeight="1" thickBot="1">
      <c r="A24" s="184" t="s">
        <v>183</v>
      </c>
      <c r="B24" s="185">
        <v>169645</v>
      </c>
      <c r="C24" s="185">
        <v>187102</v>
      </c>
      <c r="D24" s="185">
        <v>171342</v>
      </c>
      <c r="E24" s="186">
        <v>162974</v>
      </c>
      <c r="F24" s="186">
        <v>144304</v>
      </c>
      <c r="G24" s="186">
        <v>101211</v>
      </c>
      <c r="H24" s="186">
        <v>65252</v>
      </c>
      <c r="I24" s="186">
        <v>42405</v>
      </c>
      <c r="J24" s="186">
        <v>52069</v>
      </c>
      <c r="K24" s="186">
        <v>50037</v>
      </c>
      <c r="L24" s="177"/>
    </row>
    <row r="25" spans="1:12" s="121" customFormat="1" ht="20.100000000000001" customHeight="1" thickBot="1">
      <c r="A25" s="23"/>
      <c r="B25" s="187"/>
      <c r="C25" s="182"/>
      <c r="D25" s="182"/>
      <c r="E25" s="182"/>
      <c r="F25" s="183"/>
      <c r="G25" s="183"/>
      <c r="H25" s="183"/>
      <c r="I25" s="183"/>
      <c r="J25" s="183"/>
      <c r="K25" s="183"/>
      <c r="L25" s="177"/>
    </row>
    <row r="26" spans="1:12" s="178" customFormat="1" ht="21.95" customHeight="1">
      <c r="A26" s="173" t="s">
        <v>179</v>
      </c>
      <c r="B26" s="190">
        <v>26</v>
      </c>
      <c r="C26" s="190">
        <v>27</v>
      </c>
      <c r="D26" s="190">
        <v>28</v>
      </c>
      <c r="E26" s="175">
        <v>29</v>
      </c>
      <c r="F26" s="175">
        <v>30</v>
      </c>
      <c r="G26" s="175" t="s">
        <v>185</v>
      </c>
      <c r="H26" s="175">
        <v>2</v>
      </c>
      <c r="I26" s="175"/>
      <c r="J26" s="188"/>
      <c r="K26" s="189"/>
      <c r="L26" s="177"/>
    </row>
    <row r="27" spans="1:12" s="178" customFormat="1" ht="30.95" customHeight="1">
      <c r="A27" s="179" t="s">
        <v>181</v>
      </c>
      <c r="B27" s="180">
        <v>77831</v>
      </c>
      <c r="C27" s="180">
        <v>83568</v>
      </c>
      <c r="D27" s="180">
        <v>68198</v>
      </c>
      <c r="E27" s="181">
        <v>70950</v>
      </c>
      <c r="F27" s="181">
        <v>73061</v>
      </c>
      <c r="G27" s="181">
        <v>78657</v>
      </c>
      <c r="H27" s="181">
        <v>68836</v>
      </c>
      <c r="I27" s="181"/>
      <c r="J27" s="181"/>
      <c r="K27" s="181"/>
      <c r="L27" s="177"/>
    </row>
    <row r="28" spans="1:12" s="121" customFormat="1" ht="30.95" customHeight="1">
      <c r="A28" s="42" t="s">
        <v>182</v>
      </c>
      <c r="B28" s="182">
        <v>29295</v>
      </c>
      <c r="C28" s="182">
        <v>34073</v>
      </c>
      <c r="D28" s="182">
        <v>36100</v>
      </c>
      <c r="E28" s="183">
        <v>39880</v>
      </c>
      <c r="F28" s="183">
        <v>36169</v>
      </c>
      <c r="G28" s="183">
        <v>40038</v>
      </c>
      <c r="H28" s="183">
        <v>39765</v>
      </c>
      <c r="I28" s="183"/>
      <c r="J28" s="183"/>
      <c r="K28" s="183"/>
      <c r="L28" s="177"/>
    </row>
    <row r="29" spans="1:12" s="121" customFormat="1" ht="30.95" customHeight="1" thickBot="1">
      <c r="A29" s="184" t="s">
        <v>183</v>
      </c>
      <c r="B29" s="185">
        <v>48536</v>
      </c>
      <c r="C29" s="185">
        <v>49495</v>
      </c>
      <c r="D29" s="185">
        <v>32098</v>
      </c>
      <c r="E29" s="186">
        <v>31070</v>
      </c>
      <c r="F29" s="186">
        <v>36892</v>
      </c>
      <c r="G29" s="186">
        <v>38619</v>
      </c>
      <c r="H29" s="186">
        <v>29071</v>
      </c>
      <c r="I29" s="186"/>
      <c r="J29" s="186"/>
      <c r="K29" s="186"/>
      <c r="L29" s="177"/>
    </row>
    <row r="30" spans="1:12" s="121" customFormat="1" ht="14.25" customHeight="1">
      <c r="A30" s="39" t="s">
        <v>186</v>
      </c>
      <c r="B30" s="39"/>
      <c r="C30" s="39"/>
      <c r="D30" s="39"/>
      <c r="E30" s="39"/>
      <c r="F30" s="28"/>
      <c r="G30" s="28"/>
      <c r="H30" s="28"/>
      <c r="I30" s="28"/>
      <c r="J30" s="28"/>
      <c r="K30" s="28"/>
    </row>
    <row r="31" spans="1:12">
      <c r="A31" s="39" t="s">
        <v>187</v>
      </c>
      <c r="B31" s="191"/>
      <c r="C31" s="191"/>
      <c r="D31" s="191"/>
      <c r="E31" s="191"/>
      <c r="H31" s="192"/>
    </row>
    <row r="32" spans="1:12">
      <c r="A32" s="193" t="s">
        <v>188</v>
      </c>
      <c r="B32" s="191"/>
      <c r="C32" s="191"/>
      <c r="D32" s="191"/>
      <c r="E32" s="191"/>
    </row>
    <row r="33" spans="1:5">
      <c r="A33" s="191"/>
      <c r="B33" s="191"/>
      <c r="C33" s="191"/>
      <c r="D33" s="191"/>
      <c r="E33" s="191"/>
    </row>
    <row r="34" spans="1:5">
      <c r="A34" s="191"/>
      <c r="B34" s="191"/>
      <c r="C34" s="191"/>
      <c r="D34" s="191"/>
      <c r="E34" s="191"/>
    </row>
    <row r="48" spans="1:5" ht="13.5" customHeight="1"/>
    <row r="49" ht="12.75" customHeight="1"/>
    <row r="50" ht="13.5" customHeight="1"/>
  </sheetData>
  <phoneticPr fontId="3"/>
  <printOptions horizontalCentered="1" gridLinesSet="0"/>
  <pageMargins left="0.78740157480314965" right="0.78740157480314965" top="0.59055118110236227" bottom="0.39370078740157483" header="0" footer="0.39370078740157483"/>
  <pageSetup paperSize="9" firstPageNumber="379" orientation="portrait" blackAndWhite="1" useFirstPageNumber="1" r:id="rId1"/>
  <headerFooter alignWithMargins="0">
    <oddFooter>&amp;C&amp;"ＭＳ Ｐゴシック,標準"&amp;10-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showGridLines="0" zoomScaleNormal="100" zoomScaleSheetLayoutView="100" workbookViewId="0"/>
  </sheetViews>
  <sheetFormatPr defaultRowHeight="13.5"/>
  <cols>
    <col min="1" max="1" width="4.5" style="263" customWidth="1"/>
    <col min="2" max="2" width="19.625" style="263" customWidth="1"/>
    <col min="3" max="3" width="11.375" style="263" customWidth="1"/>
    <col min="4" max="5" width="7.625" style="264" customWidth="1"/>
    <col min="6" max="6" width="5.625" style="264" customWidth="1"/>
    <col min="7" max="7" width="5.75" style="263" customWidth="1"/>
    <col min="8" max="8" width="7.625" style="264" customWidth="1"/>
    <col min="9" max="20" width="8.625" style="263" customWidth="1"/>
    <col min="21" max="21" width="10.5" style="263" customWidth="1"/>
    <col min="22" max="22" width="10.625" style="263" customWidth="1"/>
    <col min="23" max="16384" width="9" style="263"/>
  </cols>
  <sheetData>
    <row r="1" spans="1:22" s="194" customFormat="1" ht="18.75">
      <c r="B1" s="195"/>
      <c r="C1" s="196"/>
      <c r="D1" s="197"/>
      <c r="E1" s="197"/>
      <c r="F1" s="197"/>
      <c r="G1" s="195"/>
      <c r="H1" s="197"/>
      <c r="I1" s="195"/>
      <c r="J1" s="198" t="s">
        <v>189</v>
      </c>
      <c r="K1" s="199" t="s">
        <v>190</v>
      </c>
    </row>
    <row r="2" spans="1:22" s="200" customFormat="1" ht="15" customHeight="1" thickBot="1">
      <c r="B2" s="201"/>
      <c r="C2" s="201"/>
      <c r="D2" s="202"/>
      <c r="E2" s="202"/>
      <c r="F2" s="202"/>
      <c r="G2" s="201"/>
      <c r="H2" s="202"/>
      <c r="I2" s="201"/>
      <c r="J2" s="203"/>
      <c r="K2" s="204"/>
      <c r="T2" s="205" t="s">
        <v>191</v>
      </c>
    </row>
    <row r="3" spans="1:22" s="208" customFormat="1" ht="15" customHeight="1">
      <c r="A3" s="402" t="s">
        <v>192</v>
      </c>
      <c r="B3" s="403"/>
      <c r="C3" s="406" t="s">
        <v>193</v>
      </c>
      <c r="D3" s="206"/>
      <c r="E3" s="206"/>
      <c r="F3" s="408" t="s">
        <v>194</v>
      </c>
      <c r="G3" s="409"/>
      <c r="H3" s="207"/>
      <c r="I3" s="416" t="s">
        <v>195</v>
      </c>
      <c r="J3" s="408" t="s">
        <v>196</v>
      </c>
      <c r="K3" s="408" t="s">
        <v>197</v>
      </c>
      <c r="L3" s="418" t="s">
        <v>198</v>
      </c>
      <c r="M3" s="418" t="s">
        <v>199</v>
      </c>
      <c r="N3" s="418" t="s">
        <v>200</v>
      </c>
      <c r="O3" s="418" t="s">
        <v>201</v>
      </c>
      <c r="P3" s="418" t="s">
        <v>202</v>
      </c>
      <c r="Q3" s="418" t="s">
        <v>203</v>
      </c>
      <c r="R3" s="418" t="s">
        <v>204</v>
      </c>
      <c r="S3" s="418" t="s">
        <v>205</v>
      </c>
      <c r="T3" s="409" t="s">
        <v>206</v>
      </c>
    </row>
    <row r="4" spans="1:22" s="208" customFormat="1" ht="15" customHeight="1">
      <c r="A4" s="404"/>
      <c r="B4" s="405"/>
      <c r="C4" s="407"/>
      <c r="D4" s="209" t="s">
        <v>207</v>
      </c>
      <c r="E4" s="210" t="s">
        <v>208</v>
      </c>
      <c r="F4" s="410"/>
      <c r="G4" s="411"/>
      <c r="H4" s="211" t="s">
        <v>207</v>
      </c>
      <c r="I4" s="417"/>
      <c r="J4" s="417"/>
      <c r="K4" s="417"/>
      <c r="L4" s="419"/>
      <c r="M4" s="419"/>
      <c r="N4" s="419"/>
      <c r="O4" s="419"/>
      <c r="P4" s="419"/>
      <c r="Q4" s="419"/>
      <c r="R4" s="419"/>
      <c r="S4" s="419"/>
      <c r="T4" s="420"/>
    </row>
    <row r="5" spans="1:22" s="208" customFormat="1" ht="24" customHeight="1">
      <c r="A5" s="212" t="s">
        <v>209</v>
      </c>
      <c r="B5" s="213"/>
      <c r="C5" s="214">
        <f>SUM(I5:T5)</f>
        <v>75730</v>
      </c>
      <c r="D5" s="215"/>
      <c r="E5" s="216">
        <f>C5/F5*100</f>
        <v>99.102282244556122</v>
      </c>
      <c r="F5" s="414">
        <v>76416</v>
      </c>
      <c r="G5" s="415"/>
      <c r="H5" s="217"/>
      <c r="I5" s="218">
        <f>SUM(I6,I18)</f>
        <v>6987</v>
      </c>
      <c r="J5" s="218">
        <f t="shared" ref="J5:T5" si="0">SUM(J6,J18)</f>
        <v>7292</v>
      </c>
      <c r="K5" s="218">
        <f t="shared" si="0"/>
        <v>8855</v>
      </c>
      <c r="L5" s="219">
        <f t="shared" si="0"/>
        <v>6577</v>
      </c>
      <c r="M5" s="219">
        <f t="shared" si="0"/>
        <v>4967</v>
      </c>
      <c r="N5" s="219">
        <f t="shared" si="0"/>
        <v>6006</v>
      </c>
      <c r="O5" s="219">
        <f t="shared" si="0"/>
        <v>6249</v>
      </c>
      <c r="P5" s="219">
        <f t="shared" si="0"/>
        <v>4972</v>
      </c>
      <c r="Q5" s="219">
        <f t="shared" si="0"/>
        <v>6265</v>
      </c>
      <c r="R5" s="219">
        <f t="shared" si="0"/>
        <v>6582</v>
      </c>
      <c r="S5" s="219">
        <f t="shared" si="0"/>
        <v>5224</v>
      </c>
      <c r="T5" s="214">
        <f t="shared" si="0"/>
        <v>5754</v>
      </c>
      <c r="V5" s="220"/>
    </row>
    <row r="6" spans="1:22" s="208" customFormat="1" ht="24" customHeight="1">
      <c r="A6" s="212" t="s">
        <v>210</v>
      </c>
      <c r="B6" s="213"/>
      <c r="C6" s="214">
        <f>SUM(I6:T6)</f>
        <v>40777</v>
      </c>
      <c r="D6" s="221">
        <f>IF(C6=0,"- ",C6/C$6*100)</f>
        <v>100</v>
      </c>
      <c r="E6" s="222">
        <f>C6/F6*100</f>
        <v>102.81125510564269</v>
      </c>
      <c r="F6" s="414">
        <v>39662</v>
      </c>
      <c r="G6" s="415"/>
      <c r="H6" s="221">
        <f>IF(F6=0,"- ",F6/F$6*100)</f>
        <v>100</v>
      </c>
      <c r="I6" s="218">
        <f>SUM(I7:I17)</f>
        <v>2681</v>
      </c>
      <c r="J6" s="218">
        <f>SUM(J7:J17)</f>
        <v>3009</v>
      </c>
      <c r="K6" s="218">
        <f t="shared" ref="K6:T6" si="1">SUM(K7:K17)</f>
        <v>4131</v>
      </c>
      <c r="L6" s="219">
        <f t="shared" si="1"/>
        <v>3446</v>
      </c>
      <c r="M6" s="219">
        <f t="shared" si="1"/>
        <v>2697</v>
      </c>
      <c r="N6" s="219">
        <f t="shared" si="1"/>
        <v>3711</v>
      </c>
      <c r="O6" s="219">
        <f t="shared" si="1"/>
        <v>4032</v>
      </c>
      <c r="P6" s="219">
        <f t="shared" si="1"/>
        <v>2995</v>
      </c>
      <c r="Q6" s="219">
        <f t="shared" si="1"/>
        <v>3521</v>
      </c>
      <c r="R6" s="219">
        <f t="shared" si="1"/>
        <v>3922</v>
      </c>
      <c r="S6" s="219">
        <f t="shared" si="1"/>
        <v>3171</v>
      </c>
      <c r="T6" s="214">
        <f t="shared" si="1"/>
        <v>3461</v>
      </c>
    </row>
    <row r="7" spans="1:22" s="229" customFormat="1" ht="24" customHeight="1">
      <c r="A7" s="223"/>
      <c r="B7" s="224" t="s">
        <v>211</v>
      </c>
      <c r="C7" s="225">
        <f t="shared" ref="C7:C24" si="2">SUM(I7:T7)</f>
        <v>0</v>
      </c>
      <c r="D7" s="226" t="str">
        <f t="shared" ref="D7:D14" si="3">IF(C7=0,"- ",C7/C$6)</f>
        <v xml:space="preserve">- </v>
      </c>
      <c r="E7" s="226" t="str">
        <f t="shared" ref="E7:E14" si="4">IF(C7=0,IF(F7=0,"- ","全減 "),IF(F7=0,"全増 ",IF(C7/F7&lt;10,C7/F7,TEXT(C7/F7,"0.0倍 "))))</f>
        <v xml:space="preserve">- </v>
      </c>
      <c r="F7" s="412">
        <v>0</v>
      </c>
      <c r="G7" s="413"/>
      <c r="H7" s="227" t="str">
        <f t="shared" ref="H7:H14" si="5">IF(F7=0,"- ",F7/F$6)</f>
        <v xml:space="preserve">- </v>
      </c>
      <c r="I7" s="228">
        <v>0</v>
      </c>
      <c r="J7" s="228">
        <v>0</v>
      </c>
      <c r="K7" s="228">
        <v>0</v>
      </c>
      <c r="L7" s="228">
        <v>0</v>
      </c>
      <c r="M7" s="228">
        <v>0</v>
      </c>
      <c r="N7" s="228">
        <v>0</v>
      </c>
      <c r="O7" s="228">
        <v>0</v>
      </c>
      <c r="P7" s="228">
        <v>0</v>
      </c>
      <c r="Q7" s="228">
        <v>0</v>
      </c>
      <c r="R7" s="228">
        <v>0</v>
      </c>
      <c r="S7" s="228">
        <v>0</v>
      </c>
      <c r="T7" s="228">
        <v>0</v>
      </c>
      <c r="U7" s="208"/>
      <c r="V7" s="208"/>
    </row>
    <row r="8" spans="1:22" s="229" customFormat="1" ht="24" customHeight="1">
      <c r="A8" s="223"/>
      <c r="B8" s="224" t="s">
        <v>212</v>
      </c>
      <c r="C8" s="225">
        <f t="shared" si="2"/>
        <v>0</v>
      </c>
      <c r="D8" s="226" t="str">
        <f t="shared" si="3"/>
        <v xml:space="preserve">- </v>
      </c>
      <c r="E8" s="226" t="str">
        <f t="shared" si="4"/>
        <v xml:space="preserve">- </v>
      </c>
      <c r="F8" s="400">
        <v>0</v>
      </c>
      <c r="G8" s="401"/>
      <c r="H8" s="227" t="str">
        <f t="shared" si="5"/>
        <v xml:space="preserve">- </v>
      </c>
      <c r="I8" s="228">
        <v>0</v>
      </c>
      <c r="J8" s="228">
        <v>0</v>
      </c>
      <c r="K8" s="228">
        <v>0</v>
      </c>
      <c r="L8" s="228">
        <v>0</v>
      </c>
      <c r="M8" s="228">
        <v>0</v>
      </c>
      <c r="N8" s="228">
        <v>0</v>
      </c>
      <c r="O8" s="228">
        <v>0</v>
      </c>
      <c r="P8" s="228">
        <v>0</v>
      </c>
      <c r="Q8" s="228">
        <v>0</v>
      </c>
      <c r="R8" s="228">
        <v>0</v>
      </c>
      <c r="S8" s="228">
        <v>0</v>
      </c>
      <c r="T8" s="228">
        <v>0</v>
      </c>
      <c r="U8" s="208"/>
    </row>
    <row r="9" spans="1:22" s="229" customFormat="1" ht="24" customHeight="1">
      <c r="A9" s="223"/>
      <c r="B9" s="224" t="s">
        <v>213</v>
      </c>
      <c r="C9" s="225">
        <f t="shared" si="2"/>
        <v>0</v>
      </c>
      <c r="D9" s="226" t="str">
        <f t="shared" si="3"/>
        <v xml:space="preserve">- </v>
      </c>
      <c r="E9" s="226" t="str">
        <f t="shared" si="4"/>
        <v xml:space="preserve">- </v>
      </c>
      <c r="F9" s="400">
        <v>0</v>
      </c>
      <c r="G9" s="401"/>
      <c r="H9" s="227" t="str">
        <f t="shared" si="5"/>
        <v xml:space="preserve">- 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  <c r="N9" s="228">
        <v>0</v>
      </c>
      <c r="O9" s="228">
        <v>0</v>
      </c>
      <c r="P9" s="228">
        <v>0</v>
      </c>
      <c r="Q9" s="228">
        <v>0</v>
      </c>
      <c r="R9" s="228">
        <v>0</v>
      </c>
      <c r="S9" s="228">
        <v>0</v>
      </c>
      <c r="T9" s="228">
        <v>0</v>
      </c>
      <c r="U9" s="208"/>
    </row>
    <row r="10" spans="1:22" s="229" customFormat="1" ht="24" customHeight="1">
      <c r="A10" s="223" t="s">
        <v>214</v>
      </c>
      <c r="B10" s="224" t="s">
        <v>215</v>
      </c>
      <c r="C10" s="225">
        <f t="shared" si="2"/>
        <v>0</v>
      </c>
      <c r="D10" s="226" t="str">
        <f t="shared" si="3"/>
        <v xml:space="preserve">- </v>
      </c>
      <c r="E10" s="226" t="str">
        <f t="shared" si="4"/>
        <v xml:space="preserve">- </v>
      </c>
      <c r="F10" s="400">
        <v>0</v>
      </c>
      <c r="G10" s="401"/>
      <c r="H10" s="227" t="str">
        <f t="shared" si="5"/>
        <v xml:space="preserve">- </v>
      </c>
      <c r="I10" s="228">
        <v>0</v>
      </c>
      <c r="J10" s="228">
        <v>0</v>
      </c>
      <c r="K10" s="228">
        <v>0</v>
      </c>
      <c r="L10" s="228">
        <v>0</v>
      </c>
      <c r="M10" s="228">
        <v>0</v>
      </c>
      <c r="N10" s="228">
        <v>0</v>
      </c>
      <c r="O10" s="228">
        <v>0</v>
      </c>
      <c r="P10" s="228">
        <v>0</v>
      </c>
      <c r="Q10" s="228">
        <v>0</v>
      </c>
      <c r="R10" s="228">
        <v>0</v>
      </c>
      <c r="S10" s="228">
        <v>0</v>
      </c>
      <c r="T10" s="228">
        <v>0</v>
      </c>
      <c r="U10" s="208"/>
    </row>
    <row r="11" spans="1:22" s="229" customFormat="1" ht="24" customHeight="1">
      <c r="A11" s="223"/>
      <c r="B11" s="224" t="s">
        <v>216</v>
      </c>
      <c r="C11" s="225">
        <f t="shared" si="2"/>
        <v>0</v>
      </c>
      <c r="D11" s="226" t="str">
        <f t="shared" si="3"/>
        <v xml:space="preserve">- </v>
      </c>
      <c r="E11" s="226" t="str">
        <f t="shared" si="4"/>
        <v xml:space="preserve">- </v>
      </c>
      <c r="F11" s="400">
        <v>0</v>
      </c>
      <c r="G11" s="401"/>
      <c r="H11" s="227" t="str">
        <f t="shared" si="5"/>
        <v xml:space="preserve">- </v>
      </c>
      <c r="I11" s="228">
        <v>0</v>
      </c>
      <c r="J11" s="228">
        <v>0</v>
      </c>
      <c r="K11" s="228">
        <v>0</v>
      </c>
      <c r="L11" s="228">
        <v>0</v>
      </c>
      <c r="M11" s="228">
        <v>0</v>
      </c>
      <c r="N11" s="228">
        <v>0</v>
      </c>
      <c r="O11" s="228">
        <v>0</v>
      </c>
      <c r="P11" s="228">
        <v>0</v>
      </c>
      <c r="Q11" s="228">
        <v>0</v>
      </c>
      <c r="R11" s="228">
        <v>0</v>
      </c>
      <c r="S11" s="228">
        <v>0</v>
      </c>
      <c r="T11" s="228">
        <v>0</v>
      </c>
      <c r="U11" s="208"/>
    </row>
    <row r="12" spans="1:22" s="229" customFormat="1" ht="24" customHeight="1">
      <c r="A12" s="223"/>
      <c r="B12" s="224" t="s">
        <v>217</v>
      </c>
      <c r="C12" s="225">
        <f t="shared" si="2"/>
        <v>0</v>
      </c>
      <c r="D12" s="226" t="str">
        <f t="shared" si="3"/>
        <v xml:space="preserve">- </v>
      </c>
      <c r="E12" s="226" t="str">
        <f t="shared" si="4"/>
        <v xml:space="preserve">- </v>
      </c>
      <c r="F12" s="400">
        <v>0</v>
      </c>
      <c r="G12" s="401"/>
      <c r="H12" s="227" t="str">
        <f t="shared" si="5"/>
        <v xml:space="preserve">- </v>
      </c>
      <c r="I12" s="228">
        <v>0</v>
      </c>
      <c r="J12" s="228">
        <v>0</v>
      </c>
      <c r="K12" s="228">
        <v>0</v>
      </c>
      <c r="L12" s="228">
        <v>0</v>
      </c>
      <c r="M12" s="228">
        <v>0</v>
      </c>
      <c r="N12" s="228">
        <v>0</v>
      </c>
      <c r="O12" s="228">
        <v>0</v>
      </c>
      <c r="P12" s="228">
        <v>0</v>
      </c>
      <c r="Q12" s="228">
        <v>0</v>
      </c>
      <c r="R12" s="228">
        <v>0</v>
      </c>
      <c r="S12" s="228">
        <v>0</v>
      </c>
      <c r="T12" s="228">
        <v>0</v>
      </c>
      <c r="U12" s="208"/>
    </row>
    <row r="13" spans="1:22" s="229" customFormat="1" ht="24" customHeight="1">
      <c r="A13" s="223"/>
      <c r="B13" s="224" t="s">
        <v>218</v>
      </c>
      <c r="C13" s="225">
        <f t="shared" si="2"/>
        <v>0</v>
      </c>
      <c r="D13" s="226" t="str">
        <f t="shared" si="3"/>
        <v xml:space="preserve">- </v>
      </c>
      <c r="E13" s="226" t="str">
        <f t="shared" si="4"/>
        <v xml:space="preserve">- </v>
      </c>
      <c r="F13" s="400">
        <v>0</v>
      </c>
      <c r="G13" s="401"/>
      <c r="H13" s="227" t="str">
        <f t="shared" si="5"/>
        <v xml:space="preserve">- </v>
      </c>
      <c r="I13" s="228">
        <v>0</v>
      </c>
      <c r="J13" s="228">
        <v>0</v>
      </c>
      <c r="K13" s="228">
        <v>0</v>
      </c>
      <c r="L13" s="228">
        <v>0</v>
      </c>
      <c r="M13" s="228">
        <v>0</v>
      </c>
      <c r="N13" s="228">
        <v>0</v>
      </c>
      <c r="O13" s="228">
        <v>0</v>
      </c>
      <c r="P13" s="228">
        <v>0</v>
      </c>
      <c r="Q13" s="228">
        <v>0</v>
      </c>
      <c r="R13" s="228">
        <v>0</v>
      </c>
      <c r="S13" s="228">
        <v>0</v>
      </c>
      <c r="T13" s="228">
        <v>0</v>
      </c>
      <c r="U13" s="208"/>
    </row>
    <row r="14" spans="1:22" s="229" customFormat="1" ht="24" customHeight="1">
      <c r="A14" s="223" t="s">
        <v>219</v>
      </c>
      <c r="B14" s="224" t="s">
        <v>220</v>
      </c>
      <c r="C14" s="225">
        <f t="shared" si="2"/>
        <v>0</v>
      </c>
      <c r="D14" s="226" t="str">
        <f t="shared" si="3"/>
        <v xml:space="preserve">- </v>
      </c>
      <c r="E14" s="226" t="str">
        <f t="shared" si="4"/>
        <v xml:space="preserve">- </v>
      </c>
      <c r="F14" s="400">
        <v>0</v>
      </c>
      <c r="G14" s="401"/>
      <c r="H14" s="227" t="str">
        <f t="shared" si="5"/>
        <v xml:space="preserve">- </v>
      </c>
      <c r="I14" s="228">
        <v>0</v>
      </c>
      <c r="J14" s="228">
        <v>0</v>
      </c>
      <c r="K14" s="228">
        <v>0</v>
      </c>
      <c r="L14" s="228">
        <v>0</v>
      </c>
      <c r="M14" s="228">
        <v>0</v>
      </c>
      <c r="N14" s="228">
        <v>0</v>
      </c>
      <c r="O14" s="228">
        <v>0</v>
      </c>
      <c r="P14" s="228">
        <v>0</v>
      </c>
      <c r="Q14" s="228">
        <v>0</v>
      </c>
      <c r="R14" s="228">
        <v>0</v>
      </c>
      <c r="S14" s="228">
        <v>0</v>
      </c>
      <c r="T14" s="228">
        <v>0</v>
      </c>
      <c r="U14" s="208"/>
    </row>
    <row r="15" spans="1:22" s="229" customFormat="1" ht="24" customHeight="1">
      <c r="A15" s="223"/>
      <c r="B15" s="224" t="s">
        <v>221</v>
      </c>
      <c r="C15" s="225">
        <f>SUM(I15:T15)</f>
        <v>3715</v>
      </c>
      <c r="D15" s="230">
        <f>IF(C15=0,"- ",C15/C$6*100)</f>
        <v>9.1105279937219503</v>
      </c>
      <c r="E15" s="230">
        <f>+C15/F15*100</f>
        <v>104.73639695517338</v>
      </c>
      <c r="F15" s="400">
        <v>3547</v>
      </c>
      <c r="G15" s="401"/>
      <c r="H15" s="231">
        <f>IF(F15=0,"- ",F15/F$6*100)</f>
        <v>8.9430689324794521</v>
      </c>
      <c r="I15" s="228">
        <f>[1]神奈川臨海鉄道㈱回答!B109</f>
        <v>221</v>
      </c>
      <c r="J15" s="228">
        <f>[1]神奈川臨海鉄道㈱回答!D109</f>
        <v>344</v>
      </c>
      <c r="K15" s="228">
        <f>[1]神奈川臨海鉄道㈱回答!F109</f>
        <v>612</v>
      </c>
      <c r="L15" s="228">
        <f>[1]神奈川臨海鉄道㈱回答!H109</f>
        <v>306</v>
      </c>
      <c r="M15" s="228">
        <f>[1]神奈川臨海鉄道㈱回答!J109</f>
        <v>90</v>
      </c>
      <c r="N15" s="228">
        <f>[1]神奈川臨海鉄道㈱回答!L109</f>
        <v>436</v>
      </c>
      <c r="O15" s="228">
        <f>[1]神奈川臨海鉄道㈱回答!B115</f>
        <v>367</v>
      </c>
      <c r="P15" s="228">
        <f>[1]神奈川臨海鉄道㈱回答!D115</f>
        <v>233</v>
      </c>
      <c r="Q15" s="228">
        <f>[1]神奈川臨海鉄道㈱回答!F115</f>
        <v>342</v>
      </c>
      <c r="R15" s="228">
        <f>[1]神奈川臨海鉄道㈱回答!H115</f>
        <v>372</v>
      </c>
      <c r="S15" s="228">
        <f>[1]神奈川臨海鉄道㈱回答!J115</f>
        <v>201</v>
      </c>
      <c r="T15" s="228">
        <f>[1]神奈川臨海鉄道㈱回答!L115</f>
        <v>191</v>
      </c>
      <c r="U15" s="208"/>
    </row>
    <row r="16" spans="1:22" s="229" customFormat="1" ht="24" customHeight="1">
      <c r="A16" s="223"/>
      <c r="B16" s="224" t="s">
        <v>222</v>
      </c>
      <c r="C16" s="225">
        <f>SUM(I16:T16)</f>
        <v>37062</v>
      </c>
      <c r="D16" s="230">
        <f>IF(C16=0,"- ",C16/C$6*100)</f>
        <v>90.889472006278055</v>
      </c>
      <c r="E16" s="230">
        <f>+C16/F16*100</f>
        <v>102.62217914993769</v>
      </c>
      <c r="F16" s="400">
        <v>36115</v>
      </c>
      <c r="G16" s="401"/>
      <c r="H16" s="231">
        <f>IF(F16=0,"- ",F16/F$6*100)</f>
        <v>91.056931067520551</v>
      </c>
      <c r="I16" s="228">
        <f>[1]神奈川臨海鉄道㈱回答!B110</f>
        <v>2460</v>
      </c>
      <c r="J16" s="228">
        <f>[1]神奈川臨海鉄道㈱回答!D110</f>
        <v>2665</v>
      </c>
      <c r="K16" s="228">
        <f>[1]神奈川臨海鉄道㈱回答!F110</f>
        <v>3519</v>
      </c>
      <c r="L16" s="228">
        <f>[1]神奈川臨海鉄道㈱回答!H110</f>
        <v>3140</v>
      </c>
      <c r="M16" s="228">
        <f>[1]神奈川臨海鉄道㈱回答!J110</f>
        <v>2607</v>
      </c>
      <c r="N16" s="228">
        <f>[1]神奈川臨海鉄道㈱回答!L110</f>
        <v>3275</v>
      </c>
      <c r="O16" s="228">
        <f>[1]神奈川臨海鉄道㈱回答!B116</f>
        <v>3665</v>
      </c>
      <c r="P16" s="228">
        <f>[1]神奈川臨海鉄道㈱回答!D116</f>
        <v>2762</v>
      </c>
      <c r="Q16" s="228">
        <f>[1]神奈川臨海鉄道㈱回答!F116</f>
        <v>3179</v>
      </c>
      <c r="R16" s="228">
        <f>[1]神奈川臨海鉄道㈱回答!H116</f>
        <v>3550</v>
      </c>
      <c r="S16" s="228">
        <f>[1]神奈川臨海鉄道㈱回答!J116</f>
        <v>2970</v>
      </c>
      <c r="T16" s="228">
        <f>[1]神奈川臨海鉄道㈱回答!L116</f>
        <v>3270</v>
      </c>
      <c r="U16" s="208"/>
    </row>
    <row r="17" spans="1:22" s="229" customFormat="1" ht="24" customHeight="1">
      <c r="A17" s="223"/>
      <c r="B17" s="224" t="s">
        <v>223</v>
      </c>
      <c r="C17" s="225">
        <f t="shared" si="2"/>
        <v>0</v>
      </c>
      <c r="D17" s="226" t="str">
        <f>IF(C17=0,"- ",C17/C$6)</f>
        <v xml:space="preserve">- </v>
      </c>
      <c r="E17" s="226" t="str">
        <f>IF(C17=0,IF(F17=0,"- ","全減 "),IF(F17=0,"全増 ",IF(C17/F17&lt;10,C17/F17,TEXT(C17/F17,"0.0倍 "))))</f>
        <v xml:space="preserve">- </v>
      </c>
      <c r="F17" s="423">
        <v>0</v>
      </c>
      <c r="G17" s="424"/>
      <c r="H17" s="227" t="str">
        <f>IF(F17=0,"- ",F17/F$6)</f>
        <v xml:space="preserve">- </v>
      </c>
      <c r="I17" s="228">
        <v>0</v>
      </c>
      <c r="J17" s="228">
        <v>0</v>
      </c>
      <c r="K17" s="228">
        <v>0</v>
      </c>
      <c r="L17" s="228">
        <v>0</v>
      </c>
      <c r="M17" s="228">
        <v>0</v>
      </c>
      <c r="N17" s="228">
        <v>0</v>
      </c>
      <c r="O17" s="228">
        <v>0</v>
      </c>
      <c r="P17" s="228">
        <v>0</v>
      </c>
      <c r="Q17" s="228">
        <v>0</v>
      </c>
      <c r="R17" s="228">
        <v>0</v>
      </c>
      <c r="S17" s="228">
        <v>0</v>
      </c>
      <c r="T17" s="228">
        <v>0</v>
      </c>
      <c r="U17" s="208"/>
    </row>
    <row r="18" spans="1:22" s="208" customFormat="1" ht="24" customHeight="1">
      <c r="A18" s="232" t="s">
        <v>224</v>
      </c>
      <c r="B18" s="233"/>
      <c r="C18" s="234">
        <f t="shared" si="2"/>
        <v>34953</v>
      </c>
      <c r="D18" s="235">
        <f>IF(C18=0,"- ",C18/C$18*100)</f>
        <v>100</v>
      </c>
      <c r="E18" s="216">
        <f>+C18/F18*100</f>
        <v>95.099853077216096</v>
      </c>
      <c r="F18" s="414">
        <v>36754</v>
      </c>
      <c r="G18" s="415"/>
      <c r="H18" s="235">
        <f>IF(F18=0,"- ",F18/F$18*100)</f>
        <v>100</v>
      </c>
      <c r="I18" s="236">
        <f>SUM(I19:I25)</f>
        <v>4306</v>
      </c>
      <c r="J18" s="236">
        <f t="shared" ref="J18:T18" si="6">SUM(J19:J25)</f>
        <v>4283</v>
      </c>
      <c r="K18" s="236">
        <f t="shared" si="6"/>
        <v>4724</v>
      </c>
      <c r="L18" s="237">
        <f t="shared" si="6"/>
        <v>3131</v>
      </c>
      <c r="M18" s="237">
        <f t="shared" si="6"/>
        <v>2270</v>
      </c>
      <c r="N18" s="237">
        <f t="shared" si="6"/>
        <v>2295</v>
      </c>
      <c r="O18" s="237">
        <f t="shared" si="6"/>
        <v>2217</v>
      </c>
      <c r="P18" s="237">
        <f t="shared" si="6"/>
        <v>1977</v>
      </c>
      <c r="Q18" s="237">
        <f t="shared" si="6"/>
        <v>2744</v>
      </c>
      <c r="R18" s="237">
        <f t="shared" si="6"/>
        <v>2660</v>
      </c>
      <c r="S18" s="237">
        <f t="shared" si="6"/>
        <v>2053</v>
      </c>
      <c r="T18" s="234">
        <f t="shared" si="6"/>
        <v>2293</v>
      </c>
      <c r="V18" s="220"/>
    </row>
    <row r="19" spans="1:22" s="229" customFormat="1" ht="24" customHeight="1">
      <c r="A19" s="238"/>
      <c r="B19" s="224" t="s">
        <v>216</v>
      </c>
      <c r="C19" s="225">
        <f t="shared" si="2"/>
        <v>0</v>
      </c>
      <c r="D19" s="226" t="str">
        <f>IF(C19=0,"- ",C19/C$18)</f>
        <v xml:space="preserve">- </v>
      </c>
      <c r="E19" s="226" t="str">
        <f>IF(C19=0,IF(F19=0,"- ","全減 "),IF(F19=0,"全増 ",IF(C19/F19&lt;10,C19/F19,TEXT(C19/F19,"0.0倍 "))))</f>
        <v xml:space="preserve">- </v>
      </c>
      <c r="F19" s="412">
        <v>0</v>
      </c>
      <c r="G19" s="413"/>
      <c r="H19" s="227" t="str">
        <f>IF(F19=0,"- ",F19/F$18)</f>
        <v xml:space="preserve">- 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28">
        <v>0</v>
      </c>
      <c r="U19" s="208"/>
    </row>
    <row r="20" spans="1:22" s="229" customFormat="1" ht="24" customHeight="1">
      <c r="A20" s="238" t="s">
        <v>214</v>
      </c>
      <c r="B20" s="224" t="s">
        <v>217</v>
      </c>
      <c r="C20" s="225">
        <f t="shared" si="2"/>
        <v>0</v>
      </c>
      <c r="D20" s="230" t="str">
        <f>IF(C20=0,"- ",C20/C$18*100)</f>
        <v xml:space="preserve">- </v>
      </c>
      <c r="E20" s="226" t="str">
        <f>IF(C20=0,IF(F20=0,"- ","全減 "),IF(F20=0,"全増 ",IF(C20/F20&lt;10,C20/F20,TEXT(C20/F20,"0.0倍 "))))</f>
        <v xml:space="preserve">- </v>
      </c>
      <c r="F20" s="400">
        <v>0</v>
      </c>
      <c r="G20" s="401"/>
      <c r="H20" s="231" t="str">
        <f>IF(F20=0,"- ",F20/F$18*100)</f>
        <v xml:space="preserve">- </v>
      </c>
      <c r="I20" s="228"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28">
        <v>0</v>
      </c>
      <c r="U20" s="208"/>
    </row>
    <row r="21" spans="1:22" s="229" customFormat="1" ht="24" customHeight="1">
      <c r="A21" s="238"/>
      <c r="B21" s="224" t="s">
        <v>225</v>
      </c>
      <c r="C21" s="225">
        <f t="shared" si="2"/>
        <v>0</v>
      </c>
      <c r="D21" s="226" t="str">
        <f>IF(C21=0,"- ",C21/C$18)</f>
        <v xml:space="preserve">- </v>
      </c>
      <c r="E21" s="226" t="str">
        <f>IF(C21=0,IF(F21=0,"- ","全減 "),IF(F21=0,"全増 ",IF(C21/F21&lt;10,C21/F21,TEXT(C21/F21,"0.0倍 "))))</f>
        <v xml:space="preserve">- </v>
      </c>
      <c r="F21" s="400">
        <v>0</v>
      </c>
      <c r="G21" s="401"/>
      <c r="H21" s="227" t="str">
        <f>IF(F21=0,"- ",F21/F$18)</f>
        <v xml:space="preserve">- </v>
      </c>
      <c r="I21" s="228">
        <v>0</v>
      </c>
      <c r="J21" s="228">
        <v>0</v>
      </c>
      <c r="K21" s="228">
        <v>0</v>
      </c>
      <c r="L21" s="228">
        <v>0</v>
      </c>
      <c r="M21" s="228">
        <v>0</v>
      </c>
      <c r="N21" s="228">
        <v>0</v>
      </c>
      <c r="O21" s="228">
        <v>0</v>
      </c>
      <c r="P21" s="228">
        <v>0</v>
      </c>
      <c r="Q21" s="228">
        <v>0</v>
      </c>
      <c r="R21" s="228">
        <v>0</v>
      </c>
      <c r="S21" s="228">
        <v>0</v>
      </c>
      <c r="T21" s="228">
        <v>0</v>
      </c>
      <c r="U21" s="208"/>
    </row>
    <row r="22" spans="1:22" s="229" customFormat="1" ht="24" customHeight="1">
      <c r="A22" s="238"/>
      <c r="B22" s="224" t="s">
        <v>226</v>
      </c>
      <c r="C22" s="225">
        <f t="shared" si="2"/>
        <v>0</v>
      </c>
      <c r="D22" s="226" t="str">
        <f>IF(C22=0,"- ",C22/C$18)</f>
        <v xml:space="preserve">- </v>
      </c>
      <c r="E22" s="226" t="str">
        <f>IF(C22=0,IF(F22=0,"- ","全減 "),IF(F22=0,"全増 ",IF(C22/F22&lt;10,C22/F22,TEXT(C22/F22,"0.0倍 "))))</f>
        <v xml:space="preserve">- </v>
      </c>
      <c r="F22" s="400">
        <v>0</v>
      </c>
      <c r="G22" s="401"/>
      <c r="H22" s="227" t="str">
        <f>IF(F22=0,"- ",F22/F$18)</f>
        <v xml:space="preserve">- </v>
      </c>
      <c r="I22" s="228">
        <v>0</v>
      </c>
      <c r="J22" s="228">
        <v>0</v>
      </c>
      <c r="K22" s="228">
        <v>0</v>
      </c>
      <c r="L22" s="228">
        <v>0</v>
      </c>
      <c r="M22" s="228">
        <v>0</v>
      </c>
      <c r="N22" s="228">
        <v>0</v>
      </c>
      <c r="O22" s="228">
        <v>0</v>
      </c>
      <c r="P22" s="228">
        <v>0</v>
      </c>
      <c r="Q22" s="228">
        <v>0</v>
      </c>
      <c r="R22" s="228">
        <v>0</v>
      </c>
      <c r="S22" s="228">
        <v>0</v>
      </c>
      <c r="T22" s="228">
        <v>0</v>
      </c>
      <c r="U22" s="208"/>
    </row>
    <row r="23" spans="1:22" s="229" customFormat="1" ht="24" customHeight="1">
      <c r="A23" s="238" t="s">
        <v>219</v>
      </c>
      <c r="B23" s="224" t="s">
        <v>221</v>
      </c>
      <c r="C23" s="225">
        <f t="shared" si="2"/>
        <v>1451</v>
      </c>
      <c r="D23" s="230">
        <f>IF(C23=0,"- ",C23/C$18*100)</f>
        <v>4.1512888736303033</v>
      </c>
      <c r="E23" s="230">
        <f>+C23/F23*100</f>
        <v>98.774676650782851</v>
      </c>
      <c r="F23" s="400">
        <v>1469</v>
      </c>
      <c r="G23" s="401"/>
      <c r="H23" s="231">
        <f>IF(F23=0,"- ",F23/F$18*100)</f>
        <v>3.9968438809381293</v>
      </c>
      <c r="I23" s="228">
        <f>[1]神奈川臨海鉄道㈱回答!C109</f>
        <v>128</v>
      </c>
      <c r="J23" s="228">
        <f>[1]神奈川臨海鉄道㈱回答!E109</f>
        <v>160</v>
      </c>
      <c r="K23" s="228">
        <f>[1]神奈川臨海鉄道㈱回答!G109</f>
        <v>216</v>
      </c>
      <c r="L23" s="228">
        <f>[1]神奈川臨海鉄道㈱回答!I109</f>
        <v>134</v>
      </c>
      <c r="M23" s="228">
        <f>[1]神奈川臨海鉄道㈱回答!K109</f>
        <v>84</v>
      </c>
      <c r="N23" s="228">
        <f>[1]神奈川臨海鉄道㈱回答!M109</f>
        <v>153</v>
      </c>
      <c r="O23" s="228">
        <f>[1]神奈川臨海鉄道㈱回答!C115</f>
        <v>102</v>
      </c>
      <c r="P23" s="228">
        <f>[1]神奈川臨海鉄道㈱回答!E115</f>
        <v>90</v>
      </c>
      <c r="Q23" s="228">
        <f>[1]神奈川臨海鉄道㈱回答!G115</f>
        <v>111</v>
      </c>
      <c r="R23" s="228">
        <f>[1]神奈川臨海鉄道㈱回答!I115</f>
        <v>129</v>
      </c>
      <c r="S23" s="228">
        <f>[1]神奈川臨海鉄道㈱回答!K115</f>
        <v>60</v>
      </c>
      <c r="T23" s="228">
        <f>[1]神奈川臨海鉄道㈱回答!M115</f>
        <v>84</v>
      </c>
      <c r="U23" s="208"/>
    </row>
    <row r="24" spans="1:22" s="229" customFormat="1" ht="24" customHeight="1">
      <c r="A24" s="238"/>
      <c r="B24" s="224" t="s">
        <v>222</v>
      </c>
      <c r="C24" s="225">
        <f t="shared" si="2"/>
        <v>33502</v>
      </c>
      <c r="D24" s="230">
        <f>IF(C24=0,"- ",C24/C$18*100)</f>
        <v>95.848711126369707</v>
      </c>
      <c r="E24" s="230">
        <f>+C24/F24*100</f>
        <v>94.946861272495397</v>
      </c>
      <c r="F24" s="400">
        <v>35285</v>
      </c>
      <c r="G24" s="401"/>
      <c r="H24" s="231">
        <f>IF(F24=0,"- ",F24/F$18*100)</f>
        <v>96.00315611906187</v>
      </c>
      <c r="I24" s="228">
        <f>[1]神奈川臨海鉄道㈱回答!C110</f>
        <v>4178</v>
      </c>
      <c r="J24" s="228">
        <f>[1]神奈川臨海鉄道㈱回答!E110</f>
        <v>4123</v>
      </c>
      <c r="K24" s="228">
        <f>[1]神奈川臨海鉄道㈱回答!G110</f>
        <v>4508</v>
      </c>
      <c r="L24" s="228">
        <f>[1]神奈川臨海鉄道㈱回答!I110</f>
        <v>2997</v>
      </c>
      <c r="M24" s="228">
        <f>[1]神奈川臨海鉄道㈱回答!K110</f>
        <v>2186</v>
      </c>
      <c r="N24" s="228">
        <f>[1]神奈川臨海鉄道㈱回答!M110</f>
        <v>2142</v>
      </c>
      <c r="O24" s="228">
        <f>[1]神奈川臨海鉄道㈱回答!C116</f>
        <v>2115</v>
      </c>
      <c r="P24" s="228">
        <f>[1]神奈川臨海鉄道㈱回答!E116</f>
        <v>1887</v>
      </c>
      <c r="Q24" s="228">
        <f>[1]神奈川臨海鉄道㈱回答!G116</f>
        <v>2633</v>
      </c>
      <c r="R24" s="228">
        <f>[1]神奈川臨海鉄道㈱回答!I116</f>
        <v>2531</v>
      </c>
      <c r="S24" s="228">
        <f>[1]神奈川臨海鉄道㈱回答!K116</f>
        <v>1993</v>
      </c>
      <c r="T24" s="228">
        <f>[1]神奈川臨海鉄道㈱回答!M116</f>
        <v>2209</v>
      </c>
      <c r="U24" s="208"/>
    </row>
    <row r="25" spans="1:22" s="229" customFormat="1" ht="24" customHeight="1" thickBot="1">
      <c r="A25" s="239"/>
      <c r="B25" s="240" t="s">
        <v>223</v>
      </c>
      <c r="C25" s="241">
        <f>SUM(I25:T25)</f>
        <v>0</v>
      </c>
      <c r="D25" s="242" t="str">
        <f>IF(C25=0,"- ",C25/C$18)</f>
        <v xml:space="preserve">- </v>
      </c>
      <c r="E25" s="242" t="str">
        <f>IF(C25=0,IF(F25=0,"- ","全減 "),IF(F25=0,"全増 ",IF(C25/F25&lt;10,C25/F25,TEXT(C25/F25,"0.0倍 "))))</f>
        <v xml:space="preserve">- </v>
      </c>
      <c r="F25" s="421">
        <v>0</v>
      </c>
      <c r="G25" s="422"/>
      <c r="H25" s="243" t="str">
        <f>IF(F25=0,"- ",F25/F$18)</f>
        <v xml:space="preserve">- </v>
      </c>
      <c r="I25" s="244">
        <v>0</v>
      </c>
      <c r="J25" s="244">
        <v>0</v>
      </c>
      <c r="K25" s="244">
        <v>0</v>
      </c>
      <c r="L25" s="244">
        <v>0</v>
      </c>
      <c r="M25" s="244">
        <v>0</v>
      </c>
      <c r="N25" s="244">
        <v>0</v>
      </c>
      <c r="O25" s="244">
        <v>0</v>
      </c>
      <c r="P25" s="244">
        <v>0</v>
      </c>
      <c r="Q25" s="244">
        <v>0</v>
      </c>
      <c r="R25" s="244">
        <v>0</v>
      </c>
      <c r="S25" s="244">
        <v>0</v>
      </c>
      <c r="T25" s="244">
        <v>0</v>
      </c>
    </row>
    <row r="26" spans="1:22" s="246" customFormat="1" ht="14.25" customHeight="1">
      <c r="A26" s="245" t="s">
        <v>227</v>
      </c>
      <c r="D26" s="247"/>
      <c r="E26" s="247"/>
      <c r="F26" s="247"/>
      <c r="H26" s="247"/>
    </row>
    <row r="27" spans="1:22" s="246" customFormat="1" ht="14.25" customHeight="1">
      <c r="A27" s="245" t="s">
        <v>228</v>
      </c>
      <c r="D27" s="247"/>
      <c r="E27" s="247"/>
      <c r="F27" s="247"/>
      <c r="H27" s="247"/>
    </row>
    <row r="28" spans="1:22" s="246" customFormat="1">
      <c r="A28" s="248" t="s">
        <v>229</v>
      </c>
      <c r="D28" s="247"/>
      <c r="E28" s="247"/>
      <c r="F28" s="247"/>
      <c r="H28" s="247"/>
    </row>
    <row r="29" spans="1:22" s="246" customFormat="1">
      <c r="A29" s="248" t="s">
        <v>230</v>
      </c>
      <c r="D29" s="247"/>
      <c r="E29" s="247"/>
      <c r="F29" s="247"/>
      <c r="H29" s="247"/>
    </row>
    <row r="30" spans="1:22" s="246" customFormat="1">
      <c r="A30" s="248"/>
      <c r="D30" s="247"/>
      <c r="E30" s="247"/>
      <c r="F30" s="247"/>
      <c r="H30" s="247"/>
    </row>
    <row r="31" spans="1:22" s="249" customFormat="1">
      <c r="D31" s="250"/>
      <c r="E31" s="250"/>
      <c r="F31" s="250"/>
      <c r="H31" s="250"/>
    </row>
    <row r="32" spans="1:22" s="249" customFormat="1" ht="18.75" customHeight="1">
      <c r="C32" s="196"/>
      <c r="D32" s="250"/>
      <c r="E32" s="250"/>
      <c r="F32" s="250"/>
      <c r="H32" s="250"/>
      <c r="J32" s="251" t="s">
        <v>231</v>
      </c>
      <c r="K32" s="252" t="s">
        <v>232</v>
      </c>
    </row>
    <row r="33" spans="1:20" s="253" customFormat="1" ht="15" customHeight="1" thickBot="1">
      <c r="I33" s="251"/>
      <c r="L33" s="197"/>
      <c r="T33" s="205" t="s">
        <v>233</v>
      </c>
    </row>
    <row r="34" spans="1:20" s="256" customFormat="1" ht="18" customHeight="1">
      <c r="A34" s="254"/>
      <c r="B34" s="254"/>
      <c r="C34" s="254"/>
      <c r="D34" s="255"/>
      <c r="E34" s="425" t="s">
        <v>234</v>
      </c>
      <c r="F34" s="426"/>
      <c r="G34" s="426"/>
      <c r="H34" s="426"/>
      <c r="I34" s="426"/>
      <c r="J34" s="426"/>
      <c r="K34" s="427" t="s">
        <v>235</v>
      </c>
      <c r="L34" s="428"/>
      <c r="M34" s="428"/>
      <c r="N34" s="428"/>
      <c r="O34" s="429"/>
      <c r="P34" s="427" t="s">
        <v>236</v>
      </c>
      <c r="Q34" s="428"/>
      <c r="R34" s="428"/>
      <c r="S34" s="428"/>
      <c r="T34" s="428"/>
    </row>
    <row r="35" spans="1:20" s="256" customFormat="1" ht="18" customHeight="1">
      <c r="A35" s="257"/>
      <c r="B35" s="257"/>
      <c r="C35" s="257"/>
      <c r="D35" s="258"/>
      <c r="E35" s="430" t="s">
        <v>237</v>
      </c>
      <c r="F35" s="431"/>
      <c r="G35" s="432"/>
      <c r="H35" s="433" t="s">
        <v>238</v>
      </c>
      <c r="I35" s="434"/>
      <c r="J35" s="434"/>
      <c r="K35" s="435" t="s">
        <v>237</v>
      </c>
      <c r="L35" s="436"/>
      <c r="M35" s="435" t="s">
        <v>238</v>
      </c>
      <c r="N35" s="437"/>
      <c r="O35" s="436"/>
      <c r="P35" s="435" t="s">
        <v>237</v>
      </c>
      <c r="Q35" s="436"/>
      <c r="R35" s="435" t="s">
        <v>238</v>
      </c>
      <c r="S35" s="437"/>
      <c r="T35" s="437"/>
    </row>
    <row r="36" spans="1:20" s="259" customFormat="1" ht="24" customHeight="1">
      <c r="A36" s="448" t="s">
        <v>239</v>
      </c>
      <c r="B36" s="449"/>
      <c r="C36" s="449"/>
      <c r="D36" s="450"/>
      <c r="E36" s="438">
        <v>11631</v>
      </c>
      <c r="F36" s="439"/>
      <c r="G36" s="439"/>
      <c r="H36" s="439">
        <v>3967</v>
      </c>
      <c r="I36" s="439"/>
      <c r="J36" s="439"/>
      <c r="K36" s="439">
        <v>16131</v>
      </c>
      <c r="L36" s="439"/>
      <c r="M36" s="439">
        <v>5407</v>
      </c>
      <c r="N36" s="439"/>
      <c r="O36" s="451"/>
      <c r="P36" s="438">
        <v>20631</v>
      </c>
      <c r="Q36" s="439"/>
      <c r="R36" s="439">
        <v>11338</v>
      </c>
      <c r="S36" s="439"/>
      <c r="T36" s="439"/>
    </row>
    <row r="37" spans="1:20" s="256" customFormat="1" ht="24" customHeight="1">
      <c r="A37" s="440" t="s">
        <v>240</v>
      </c>
      <c r="B37" s="441"/>
      <c r="C37" s="441"/>
      <c r="D37" s="442"/>
      <c r="E37" s="443">
        <v>10340</v>
      </c>
      <c r="F37" s="444"/>
      <c r="G37" s="444"/>
      <c r="H37" s="444">
        <v>3572</v>
      </c>
      <c r="I37" s="444"/>
      <c r="J37" s="444"/>
      <c r="K37" s="445">
        <v>14549</v>
      </c>
      <c r="L37" s="445"/>
      <c r="M37" s="445">
        <v>4810</v>
      </c>
      <c r="N37" s="445"/>
      <c r="O37" s="446"/>
      <c r="P37" s="447">
        <v>18991</v>
      </c>
      <c r="Q37" s="445"/>
      <c r="R37" s="445">
        <v>10652</v>
      </c>
      <c r="S37" s="445"/>
      <c r="T37" s="445"/>
    </row>
    <row r="38" spans="1:20" s="256" customFormat="1" ht="24" customHeight="1" thickBot="1">
      <c r="A38" s="453" t="s">
        <v>241</v>
      </c>
      <c r="B38" s="454"/>
      <c r="C38" s="454"/>
      <c r="D38" s="455"/>
      <c r="E38" s="456">
        <v>1291</v>
      </c>
      <c r="F38" s="457"/>
      <c r="G38" s="457"/>
      <c r="H38" s="457">
        <v>395</v>
      </c>
      <c r="I38" s="457"/>
      <c r="J38" s="457"/>
      <c r="K38" s="452">
        <v>1582</v>
      </c>
      <c r="L38" s="452"/>
      <c r="M38" s="452">
        <v>597</v>
      </c>
      <c r="N38" s="452"/>
      <c r="O38" s="458"/>
      <c r="P38" s="459">
        <v>1640</v>
      </c>
      <c r="Q38" s="452"/>
      <c r="R38" s="452">
        <v>686</v>
      </c>
      <c r="S38" s="452"/>
      <c r="T38" s="452"/>
    </row>
    <row r="39" spans="1:20" s="261" customFormat="1">
      <c r="A39" s="260" t="s">
        <v>242</v>
      </c>
      <c r="D39" s="262"/>
      <c r="E39" s="262"/>
      <c r="F39" s="262"/>
      <c r="H39" s="262"/>
    </row>
  </sheetData>
  <mergeCells count="66">
    <mergeCell ref="R38:T38"/>
    <mergeCell ref="A38:D38"/>
    <mergeCell ref="E38:G38"/>
    <mergeCell ref="H38:J38"/>
    <mergeCell ref="K38:L38"/>
    <mergeCell ref="M38:O38"/>
    <mergeCell ref="P38:Q38"/>
    <mergeCell ref="P36:Q36"/>
    <mergeCell ref="R36:T36"/>
    <mergeCell ref="A37:D37"/>
    <mergeCell ref="E37:G37"/>
    <mergeCell ref="H37:J37"/>
    <mergeCell ref="K37:L37"/>
    <mergeCell ref="M37:O37"/>
    <mergeCell ref="P37:Q37"/>
    <mergeCell ref="R37:T37"/>
    <mergeCell ref="A36:D36"/>
    <mergeCell ref="E36:G36"/>
    <mergeCell ref="H36:J36"/>
    <mergeCell ref="K36:L36"/>
    <mergeCell ref="M36:O36"/>
    <mergeCell ref="E34:J34"/>
    <mergeCell ref="K34:O34"/>
    <mergeCell ref="P34:T34"/>
    <mergeCell ref="E35:G35"/>
    <mergeCell ref="H35:J35"/>
    <mergeCell ref="K35:L35"/>
    <mergeCell ref="M35:O35"/>
    <mergeCell ref="P35:Q35"/>
    <mergeCell ref="R35:T35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13:G13"/>
    <mergeCell ref="I3:I4"/>
    <mergeCell ref="J3:J4"/>
    <mergeCell ref="R3:R4"/>
    <mergeCell ref="S3:S4"/>
    <mergeCell ref="T3:T4"/>
    <mergeCell ref="P3:P4"/>
    <mergeCell ref="Q3:Q4"/>
    <mergeCell ref="L3:L4"/>
    <mergeCell ref="M3:M4"/>
    <mergeCell ref="N3:N4"/>
    <mergeCell ref="O3:O4"/>
    <mergeCell ref="K3:K4"/>
    <mergeCell ref="F8:G8"/>
    <mergeCell ref="F9:G9"/>
    <mergeCell ref="A3:B4"/>
    <mergeCell ref="C3:C4"/>
    <mergeCell ref="F3:G4"/>
    <mergeCell ref="F7:G7"/>
    <mergeCell ref="F5:G5"/>
    <mergeCell ref="F6:G6"/>
  </mergeCells>
  <phoneticPr fontId="3"/>
  <printOptions horizontalCentered="1" gridLinesSet="0"/>
  <pageMargins left="0.78740157480314965" right="0.78740157480314965" top="0.59055118110236227" bottom="0.39370078740157483" header="0" footer="0.39370078740157483"/>
  <pageSetup paperSize="9" firstPageNumber="380" orientation="portrait" useFirstPageNumber="1" r:id="rId1"/>
  <headerFooter alignWithMargins="0">
    <oddFooter>&amp;C&amp;"ＭＳ Ｐゴシック,標準"&amp;10-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showGridLines="0" zoomScaleNormal="100" workbookViewId="0"/>
  </sheetViews>
  <sheetFormatPr defaultColWidth="13.375" defaultRowHeight="13.5"/>
  <cols>
    <col min="1" max="1" width="8.375" style="121" customWidth="1"/>
    <col min="2" max="2" width="8.25" style="121" customWidth="1"/>
    <col min="3" max="3" width="8.375" style="121" customWidth="1"/>
    <col min="4" max="4" width="12.625" style="121" customWidth="1"/>
    <col min="5" max="5" width="6.625" style="121" customWidth="1"/>
    <col min="6" max="6" width="11.125" style="121" customWidth="1"/>
    <col min="7" max="7" width="6.625" style="136" customWidth="1"/>
    <col min="8" max="8" width="12.625" style="121" customWidth="1"/>
    <col min="9" max="9" width="6.625" style="121" customWidth="1"/>
    <col min="10" max="10" width="2.25" style="121" customWidth="1"/>
    <col min="11" max="12" width="5.125" customWidth="1"/>
    <col min="13" max="16" width="16.875" customWidth="1"/>
    <col min="17" max="21" width="9" customWidth="1"/>
    <col min="22" max="16384" width="13.375" style="121"/>
  </cols>
  <sheetData>
    <row r="1" spans="1:21" s="1" customFormat="1" ht="21">
      <c r="A1" s="165" t="s">
        <v>243</v>
      </c>
      <c r="B1" s="165"/>
      <c r="G1" s="265"/>
      <c r="K1"/>
      <c r="L1"/>
      <c r="M1"/>
      <c r="N1"/>
      <c r="O1"/>
      <c r="P1"/>
      <c r="Q1"/>
      <c r="R1"/>
      <c r="S1"/>
      <c r="T1"/>
      <c r="U1"/>
    </row>
    <row r="2" spans="1:21" s="1" customFormat="1" ht="21" customHeight="1">
      <c r="A2" s="165"/>
      <c r="B2" s="165"/>
      <c r="F2" s="266"/>
      <c r="G2" s="267"/>
      <c r="H2" s="267"/>
      <c r="I2" s="267"/>
      <c r="K2"/>
      <c r="L2"/>
      <c r="M2"/>
      <c r="N2"/>
      <c r="O2"/>
      <c r="P2"/>
      <c r="Q2"/>
      <c r="R2"/>
      <c r="S2"/>
      <c r="T2"/>
      <c r="U2"/>
    </row>
    <row r="3" spans="1:21" ht="18.75">
      <c r="B3" s="268" t="s">
        <v>244</v>
      </c>
      <c r="C3" s="103"/>
      <c r="D3" s="103"/>
      <c r="E3" s="103"/>
      <c r="F3" s="103"/>
      <c r="G3" s="103"/>
      <c r="H3" s="103"/>
      <c r="I3" s="269"/>
      <c r="J3" s="103"/>
    </row>
    <row r="4" spans="1:21" ht="14.25" customHeight="1" thickBot="1">
      <c r="B4" s="268"/>
      <c r="C4" s="103"/>
      <c r="D4" s="103"/>
      <c r="E4" s="103"/>
      <c r="F4" s="103"/>
      <c r="G4" s="103"/>
      <c r="H4" s="103"/>
      <c r="I4" s="269"/>
      <c r="J4" s="103"/>
    </row>
    <row r="5" spans="1:21" ht="13.5" customHeight="1">
      <c r="A5" s="270"/>
      <c r="B5" s="270"/>
      <c r="C5" s="271" t="s">
        <v>245</v>
      </c>
      <c r="D5" s="462" t="s">
        <v>246</v>
      </c>
      <c r="E5" s="463"/>
      <c r="F5" s="466" t="s">
        <v>247</v>
      </c>
      <c r="G5" s="467"/>
      <c r="H5" s="466" t="s">
        <v>248</v>
      </c>
      <c r="I5" s="470"/>
    </row>
    <row r="6" spans="1:21" ht="13.5" customHeight="1">
      <c r="A6" s="272" t="s">
        <v>249</v>
      </c>
      <c r="B6" s="273"/>
      <c r="C6" s="273"/>
      <c r="D6" s="464"/>
      <c r="E6" s="465"/>
      <c r="F6" s="468"/>
      <c r="G6" s="469"/>
      <c r="H6" s="468"/>
      <c r="I6" s="471"/>
    </row>
    <row r="7" spans="1:21" s="280" customFormat="1" ht="16.5" customHeight="1">
      <c r="A7" s="472" t="s">
        <v>250</v>
      </c>
      <c r="B7" s="473"/>
      <c r="C7" s="274" t="s">
        <v>251</v>
      </c>
      <c r="D7" s="275">
        <f t="shared" ref="D7:D14" si="0">F7+H7</f>
        <v>10</v>
      </c>
      <c r="E7" s="276"/>
      <c r="F7" s="277">
        <f>F9+F11+F13+F15</f>
        <v>4</v>
      </c>
      <c r="G7" s="278"/>
      <c r="H7" s="277">
        <f>H9+H11+H13+H15</f>
        <v>6</v>
      </c>
      <c r="I7" s="279"/>
      <c r="K7"/>
      <c r="L7"/>
      <c r="M7"/>
      <c r="N7"/>
      <c r="O7"/>
      <c r="P7"/>
      <c r="Q7"/>
      <c r="R7"/>
      <c r="S7"/>
      <c r="T7"/>
      <c r="U7"/>
    </row>
    <row r="8" spans="1:21" s="280" customFormat="1" ht="16.5" customHeight="1">
      <c r="A8" s="473"/>
      <c r="B8" s="473"/>
      <c r="C8" s="281" t="s">
        <v>252</v>
      </c>
      <c r="D8" s="275">
        <f t="shared" si="0"/>
        <v>26814</v>
      </c>
      <c r="E8" s="282" t="s">
        <v>92</v>
      </c>
      <c r="F8" s="283">
        <f>F10+F12+F14+F17</f>
        <v>8595</v>
      </c>
      <c r="G8" s="284" t="s">
        <v>92</v>
      </c>
      <c r="H8" s="283">
        <f>H10+H12+H14+H17</f>
        <v>18219</v>
      </c>
      <c r="I8" s="284" t="s">
        <v>92</v>
      </c>
      <c r="K8"/>
      <c r="L8"/>
      <c r="M8"/>
      <c r="N8"/>
      <c r="O8"/>
      <c r="P8"/>
      <c r="Q8"/>
      <c r="R8"/>
      <c r="S8"/>
      <c r="T8"/>
      <c r="U8"/>
    </row>
    <row r="9" spans="1:21" ht="16.5" customHeight="1">
      <c r="A9" s="474" t="s">
        <v>253</v>
      </c>
      <c r="B9" s="475"/>
      <c r="C9" s="285" t="s">
        <v>251</v>
      </c>
      <c r="D9" s="275">
        <f t="shared" si="0"/>
        <v>4</v>
      </c>
      <c r="E9" s="286"/>
      <c r="F9" s="287">
        <v>2</v>
      </c>
      <c r="G9" s="288"/>
      <c r="H9" s="287">
        <v>2</v>
      </c>
      <c r="I9" s="288"/>
    </row>
    <row r="10" spans="1:21" ht="16.5" customHeight="1">
      <c r="A10" s="475"/>
      <c r="B10" s="475"/>
      <c r="C10" s="289" t="s">
        <v>254</v>
      </c>
      <c r="D10" s="275">
        <f t="shared" si="0"/>
        <v>15925</v>
      </c>
      <c r="E10" s="282" t="s">
        <v>92</v>
      </c>
      <c r="F10" s="290">
        <v>8075</v>
      </c>
      <c r="G10" s="291" t="s">
        <v>92</v>
      </c>
      <c r="H10" s="290">
        <v>7850</v>
      </c>
      <c r="I10" s="291" t="s">
        <v>92</v>
      </c>
    </row>
    <row r="11" spans="1:21" ht="16.5" customHeight="1">
      <c r="A11" s="476" t="s">
        <v>255</v>
      </c>
      <c r="B11" s="473"/>
      <c r="C11" s="285" t="s">
        <v>251</v>
      </c>
      <c r="D11" s="275">
        <f t="shared" si="0"/>
        <v>1</v>
      </c>
      <c r="E11" s="286"/>
      <c r="F11" s="287">
        <v>1</v>
      </c>
      <c r="G11" s="288"/>
      <c r="H11" s="287">
        <v>0</v>
      </c>
      <c r="I11" s="288"/>
    </row>
    <row r="12" spans="1:21" ht="16.5" customHeight="1">
      <c r="A12" s="473"/>
      <c r="B12" s="473"/>
      <c r="C12" s="289" t="s">
        <v>256</v>
      </c>
      <c r="D12" s="275">
        <f t="shared" si="0"/>
        <v>228</v>
      </c>
      <c r="E12" s="282" t="s">
        <v>92</v>
      </c>
      <c r="F12" s="290">
        <v>228</v>
      </c>
      <c r="G12" s="291" t="s">
        <v>92</v>
      </c>
      <c r="H12" s="290">
        <v>0</v>
      </c>
      <c r="I12" s="292"/>
    </row>
    <row r="13" spans="1:21" ht="16.5" customHeight="1">
      <c r="A13" s="293" t="s">
        <v>257</v>
      </c>
      <c r="B13" s="294"/>
      <c r="C13" s="285" t="s">
        <v>251</v>
      </c>
      <c r="D13" s="275">
        <f t="shared" si="0"/>
        <v>3</v>
      </c>
      <c r="E13" s="286"/>
      <c r="F13" s="287">
        <v>1</v>
      </c>
      <c r="G13" s="288"/>
      <c r="H13" s="287">
        <v>2</v>
      </c>
      <c r="I13" s="288"/>
    </row>
    <row r="14" spans="1:21" ht="16.5" customHeight="1">
      <c r="A14" s="294"/>
      <c r="B14" s="295" t="s">
        <v>258</v>
      </c>
      <c r="C14" s="289" t="s">
        <v>256</v>
      </c>
      <c r="D14" s="275">
        <f t="shared" si="0"/>
        <v>1436</v>
      </c>
      <c r="E14" s="282" t="s">
        <v>92</v>
      </c>
      <c r="F14" s="296">
        <v>292</v>
      </c>
      <c r="G14" s="291" t="s">
        <v>92</v>
      </c>
      <c r="H14" s="296">
        <v>1144</v>
      </c>
      <c r="I14" s="291" t="s">
        <v>92</v>
      </c>
    </row>
    <row r="15" spans="1:21" ht="16.5" customHeight="1">
      <c r="A15" s="476" t="s">
        <v>259</v>
      </c>
      <c r="B15" s="473"/>
      <c r="C15" s="285" t="s">
        <v>251</v>
      </c>
      <c r="D15" s="275">
        <f>F15+H15</f>
        <v>2</v>
      </c>
      <c r="E15" s="286"/>
      <c r="F15" s="290">
        <v>0</v>
      </c>
      <c r="G15" s="292"/>
      <c r="H15" s="290">
        <v>2</v>
      </c>
      <c r="I15" s="292"/>
    </row>
    <row r="16" spans="1:21" ht="16.5" customHeight="1">
      <c r="A16" s="473"/>
      <c r="B16" s="473"/>
      <c r="C16" s="289" t="s">
        <v>260</v>
      </c>
      <c r="D16" s="275">
        <f>F16+H16</f>
        <v>151</v>
      </c>
      <c r="E16" s="282" t="s">
        <v>261</v>
      </c>
      <c r="F16" s="297">
        <v>0</v>
      </c>
      <c r="G16" s="288"/>
      <c r="H16" s="297">
        <v>151</v>
      </c>
      <c r="I16" s="291" t="s">
        <v>261</v>
      </c>
    </row>
    <row r="17" spans="1:21" ht="16.5" customHeight="1">
      <c r="A17" s="473"/>
      <c r="B17" s="473"/>
      <c r="C17" s="289" t="s">
        <v>256</v>
      </c>
      <c r="D17" s="275">
        <f>F17+H17</f>
        <v>9225</v>
      </c>
      <c r="E17" s="282" t="s">
        <v>92</v>
      </c>
      <c r="F17" s="290">
        <v>0</v>
      </c>
      <c r="G17" s="292"/>
      <c r="H17" s="290">
        <v>9225</v>
      </c>
      <c r="I17" s="291" t="s">
        <v>92</v>
      </c>
    </row>
    <row r="18" spans="1:21" ht="6" customHeight="1" thickBot="1">
      <c r="A18" s="142"/>
      <c r="B18" s="142"/>
      <c r="C18" s="142"/>
      <c r="D18" s="298"/>
      <c r="E18" s="299"/>
      <c r="F18" s="300"/>
      <c r="G18" s="301"/>
      <c r="H18" s="300"/>
      <c r="I18" s="301"/>
    </row>
    <row r="19" spans="1:21" ht="14.25">
      <c r="A19" s="302"/>
      <c r="B19" s="302"/>
      <c r="C19" s="302"/>
      <c r="D19" s="302"/>
      <c r="E19" s="302"/>
      <c r="F19" s="303"/>
      <c r="G19" s="304"/>
      <c r="H19" s="303"/>
      <c r="I19" s="62" t="s">
        <v>262</v>
      </c>
      <c r="J19" s="302"/>
    </row>
    <row r="20" spans="1:21" ht="18" customHeight="1">
      <c r="A20" s="302"/>
      <c r="B20" s="302"/>
      <c r="C20" s="302"/>
      <c r="D20" s="302"/>
      <c r="E20" s="302"/>
      <c r="F20" s="302"/>
      <c r="G20" s="305"/>
      <c r="H20" s="306"/>
      <c r="I20" s="62"/>
    </row>
    <row r="21" spans="1:21" s="127" customFormat="1" ht="18.75">
      <c r="B21" s="477" t="s">
        <v>263</v>
      </c>
      <c r="C21" s="477"/>
      <c r="D21" s="477"/>
      <c r="E21" s="477"/>
      <c r="F21" s="477"/>
      <c r="G21" s="477"/>
      <c r="H21" s="477"/>
      <c r="I21" s="6"/>
      <c r="J21" s="6"/>
      <c r="K21"/>
      <c r="L21"/>
      <c r="M21"/>
      <c r="N21"/>
      <c r="O21"/>
      <c r="P21"/>
      <c r="Q21"/>
      <c r="R21"/>
      <c r="S21"/>
      <c r="T21"/>
      <c r="U21"/>
    </row>
    <row r="22" spans="1:21" s="127" customFormat="1" ht="10.5" customHeight="1" thickBot="1">
      <c r="B22" s="269"/>
      <c r="C22" s="269"/>
      <c r="D22" s="269"/>
      <c r="E22" s="269"/>
      <c r="F22" s="269"/>
      <c r="G22" s="269"/>
      <c r="H22" s="269"/>
      <c r="I22" s="6"/>
      <c r="J22" s="6"/>
      <c r="K22"/>
      <c r="L22"/>
      <c r="M22"/>
      <c r="N22"/>
      <c r="O22"/>
      <c r="P22"/>
      <c r="Q22"/>
      <c r="R22"/>
      <c r="S22"/>
      <c r="T22"/>
      <c r="U22"/>
    </row>
    <row r="23" spans="1:21" ht="13.5" customHeight="1">
      <c r="A23" s="307"/>
      <c r="B23" s="307"/>
      <c r="C23" s="308" t="s">
        <v>245</v>
      </c>
      <c r="D23" s="462" t="s">
        <v>246</v>
      </c>
      <c r="E23" s="463"/>
      <c r="F23" s="478" t="s">
        <v>247</v>
      </c>
      <c r="G23" s="467"/>
      <c r="H23" s="479" t="s">
        <v>264</v>
      </c>
      <c r="I23" s="470"/>
    </row>
    <row r="24" spans="1:21" ht="13.5" customHeight="1">
      <c r="A24" s="309" t="s">
        <v>249</v>
      </c>
      <c r="B24" s="310"/>
      <c r="C24" s="310"/>
      <c r="D24" s="464"/>
      <c r="E24" s="465"/>
      <c r="F24" s="468"/>
      <c r="G24" s="469"/>
      <c r="H24" s="468"/>
      <c r="I24" s="471"/>
    </row>
    <row r="25" spans="1:21" ht="18.75" customHeight="1">
      <c r="A25" s="460" t="s">
        <v>265</v>
      </c>
      <c r="B25" s="461"/>
      <c r="C25" s="311" t="s">
        <v>251</v>
      </c>
      <c r="D25" s="312">
        <f>SUM(F25,H25)</f>
        <v>23</v>
      </c>
      <c r="E25" s="313"/>
      <c r="F25" s="314">
        <f>SUM(F27,F35,F29,F32)</f>
        <v>17</v>
      </c>
      <c r="G25" s="313"/>
      <c r="H25" s="314">
        <f>SUM(H27,H35,H29,H32)</f>
        <v>6</v>
      </c>
      <c r="I25" s="313"/>
    </row>
    <row r="26" spans="1:21" ht="18.75" customHeight="1">
      <c r="A26" s="461"/>
      <c r="B26" s="461"/>
      <c r="C26" s="311" t="s">
        <v>266</v>
      </c>
      <c r="D26" s="312">
        <f>SUM(F26,H26)</f>
        <v>94899</v>
      </c>
      <c r="E26" s="282" t="s">
        <v>92</v>
      </c>
      <c r="F26" s="315">
        <f>SUM(F28,F36,F30,F33)</f>
        <v>11776</v>
      </c>
      <c r="G26" s="282" t="s">
        <v>92</v>
      </c>
      <c r="H26" s="315">
        <f>SUM(H28,H36,H30,H33)</f>
        <v>83123</v>
      </c>
      <c r="I26" s="282" t="s">
        <v>92</v>
      </c>
    </row>
    <row r="27" spans="1:21" ht="18.75" customHeight="1">
      <c r="A27" s="480" t="s">
        <v>267</v>
      </c>
      <c r="B27" s="481"/>
      <c r="C27" s="316" t="s">
        <v>251</v>
      </c>
      <c r="D27" s="312">
        <f t="shared" ref="D27:D33" si="1">SUM(F27,H27)</f>
        <v>5</v>
      </c>
      <c r="E27" s="313"/>
      <c r="F27" s="317">
        <v>5</v>
      </c>
      <c r="G27" s="318"/>
      <c r="H27" s="319" t="s">
        <v>268</v>
      </c>
      <c r="I27" s="320"/>
    </row>
    <row r="28" spans="1:21" ht="18.75" customHeight="1">
      <c r="A28" s="481"/>
      <c r="B28" s="481"/>
      <c r="C28" s="316" t="s">
        <v>256</v>
      </c>
      <c r="D28" s="312">
        <f t="shared" si="1"/>
        <v>10125</v>
      </c>
      <c r="E28" s="282" t="s">
        <v>92</v>
      </c>
      <c r="F28" s="321">
        <v>10125</v>
      </c>
      <c r="G28" s="291" t="s">
        <v>92</v>
      </c>
      <c r="H28" s="321" t="s">
        <v>268</v>
      </c>
      <c r="I28" s="322" t="s">
        <v>92</v>
      </c>
    </row>
    <row r="29" spans="1:21" ht="18.75" customHeight="1">
      <c r="A29" s="482" t="s">
        <v>269</v>
      </c>
      <c r="B29" s="480" t="s">
        <v>270</v>
      </c>
      <c r="C29" s="316" t="s">
        <v>251</v>
      </c>
      <c r="D29" s="312">
        <f t="shared" si="1"/>
        <v>1</v>
      </c>
      <c r="E29" s="313"/>
      <c r="F29" s="319" t="s">
        <v>268</v>
      </c>
      <c r="G29" s="318"/>
      <c r="H29" s="321">
        <v>1</v>
      </c>
      <c r="I29" s="320"/>
    </row>
    <row r="30" spans="1:21" ht="18.75" customHeight="1">
      <c r="A30" s="481"/>
      <c r="B30" s="481"/>
      <c r="C30" s="323" t="s">
        <v>256</v>
      </c>
      <c r="D30" s="312">
        <f t="shared" si="1"/>
        <v>7014</v>
      </c>
      <c r="E30" s="282" t="s">
        <v>92</v>
      </c>
      <c r="F30" s="319" t="s">
        <v>271</v>
      </c>
      <c r="G30" s="291" t="s">
        <v>92</v>
      </c>
      <c r="H30" s="321">
        <v>7014</v>
      </c>
      <c r="I30" s="322" t="s">
        <v>92</v>
      </c>
    </row>
    <row r="31" spans="1:21" ht="18.75" customHeight="1">
      <c r="A31" s="481"/>
      <c r="B31" s="481"/>
      <c r="C31" s="316" t="s">
        <v>272</v>
      </c>
      <c r="D31" s="312">
        <f t="shared" si="1"/>
        <v>153</v>
      </c>
      <c r="E31" s="313" t="s">
        <v>273</v>
      </c>
      <c r="F31" s="319" t="s">
        <v>268</v>
      </c>
      <c r="G31" s="318" t="s">
        <v>273</v>
      </c>
      <c r="H31" s="321">
        <v>153</v>
      </c>
      <c r="I31" s="320" t="s">
        <v>274</v>
      </c>
    </row>
    <row r="32" spans="1:21" ht="18.75" customHeight="1">
      <c r="A32" s="481"/>
      <c r="B32" s="480" t="s">
        <v>275</v>
      </c>
      <c r="C32" s="316" t="s">
        <v>251</v>
      </c>
      <c r="D32" s="312">
        <f t="shared" si="1"/>
        <v>3</v>
      </c>
      <c r="E32" s="313"/>
      <c r="F32" s="319" t="s">
        <v>276</v>
      </c>
      <c r="G32" s="318"/>
      <c r="H32" s="321">
        <v>3</v>
      </c>
      <c r="I32" s="320"/>
    </row>
    <row r="33" spans="1:21" ht="18.75" customHeight="1">
      <c r="A33" s="481"/>
      <c r="B33" s="481"/>
      <c r="C33" s="316" t="s">
        <v>256</v>
      </c>
      <c r="D33" s="312">
        <f t="shared" si="1"/>
        <v>75223</v>
      </c>
      <c r="E33" s="313" t="s">
        <v>92</v>
      </c>
      <c r="F33" s="321" t="s">
        <v>268</v>
      </c>
      <c r="G33" s="318" t="s">
        <v>92</v>
      </c>
      <c r="H33" s="321">
        <v>75223</v>
      </c>
      <c r="I33" s="320" t="s">
        <v>92</v>
      </c>
    </row>
    <row r="34" spans="1:21" ht="18.75" customHeight="1">
      <c r="A34" s="481"/>
      <c r="B34" s="481"/>
      <c r="C34" s="316" t="s">
        <v>272</v>
      </c>
      <c r="D34" s="312">
        <f>SUM(F34,H34)</f>
        <v>1402</v>
      </c>
      <c r="E34" s="313" t="s">
        <v>273</v>
      </c>
      <c r="F34" s="321" t="s">
        <v>268</v>
      </c>
      <c r="G34" s="318" t="s">
        <v>273</v>
      </c>
      <c r="H34" s="321">
        <v>1402</v>
      </c>
      <c r="I34" s="320" t="s">
        <v>277</v>
      </c>
    </row>
    <row r="35" spans="1:21" ht="18.75" customHeight="1">
      <c r="A35" s="482" t="s">
        <v>278</v>
      </c>
      <c r="B35" s="482" t="s">
        <v>279</v>
      </c>
      <c r="C35" s="316" t="s">
        <v>251</v>
      </c>
      <c r="D35" s="312">
        <f>SUM(F35,H35)</f>
        <v>14</v>
      </c>
      <c r="E35" s="313"/>
      <c r="F35" s="317">
        <v>12</v>
      </c>
      <c r="G35" s="318"/>
      <c r="H35" s="317">
        <v>2</v>
      </c>
      <c r="I35" s="320"/>
    </row>
    <row r="36" spans="1:21" ht="18.75" customHeight="1">
      <c r="A36" s="482"/>
      <c r="B36" s="482"/>
      <c r="C36" s="316" t="s">
        <v>256</v>
      </c>
      <c r="D36" s="312">
        <f>SUM(F36,H36)</f>
        <v>2537</v>
      </c>
      <c r="E36" s="313" t="s">
        <v>92</v>
      </c>
      <c r="F36" s="321">
        <v>1651</v>
      </c>
      <c r="G36" s="318" t="s">
        <v>92</v>
      </c>
      <c r="H36" s="321">
        <v>886</v>
      </c>
      <c r="I36" s="320" t="s">
        <v>92</v>
      </c>
    </row>
    <row r="37" spans="1:21" ht="5.25" customHeight="1" thickBot="1">
      <c r="A37" s="324"/>
      <c r="B37" s="324"/>
      <c r="C37" s="324"/>
      <c r="D37" s="325"/>
      <c r="E37" s="143"/>
      <c r="F37" s="143"/>
      <c r="G37" s="326"/>
      <c r="H37" s="143"/>
      <c r="I37" s="327"/>
    </row>
    <row r="38" spans="1:21" ht="14.25" customHeight="1">
      <c r="A38" s="302"/>
      <c r="B38" s="302"/>
      <c r="C38" s="302"/>
      <c r="D38" s="302"/>
      <c r="E38" s="302"/>
      <c r="F38" s="302"/>
      <c r="G38" s="305"/>
      <c r="H38" s="306"/>
      <c r="I38" s="62" t="s">
        <v>262</v>
      </c>
    </row>
    <row r="39" spans="1:21" ht="18" customHeight="1">
      <c r="A39" s="302"/>
      <c r="B39" s="302"/>
      <c r="C39" s="302"/>
      <c r="D39" s="302"/>
      <c r="E39" s="302"/>
      <c r="F39" s="302"/>
      <c r="G39" s="305"/>
      <c r="I39" s="328"/>
    </row>
    <row r="40" spans="1:21" s="330" customFormat="1" ht="18.75">
      <c r="A40" s="149"/>
      <c r="B40" s="373" t="s">
        <v>280</v>
      </c>
      <c r="C40" s="373"/>
      <c r="D40" s="373"/>
      <c r="E40" s="373"/>
      <c r="F40" s="373"/>
      <c r="G40" s="373"/>
      <c r="H40" s="373"/>
      <c r="I40" s="329"/>
      <c r="K40"/>
      <c r="L40"/>
      <c r="M40"/>
      <c r="N40"/>
      <c r="O40"/>
      <c r="P40"/>
      <c r="Q40"/>
      <c r="R40"/>
      <c r="S40"/>
      <c r="T40"/>
      <c r="U40"/>
    </row>
    <row r="41" spans="1:21" s="330" customFormat="1" ht="13.5" customHeight="1" thickBot="1">
      <c r="A41" s="39" t="s">
        <v>281</v>
      </c>
      <c r="B41" s="303"/>
      <c r="C41" s="303"/>
      <c r="D41" s="329"/>
      <c r="E41" s="303"/>
      <c r="F41" s="331"/>
      <c r="G41" s="329"/>
      <c r="H41" s="329"/>
      <c r="I41" s="332" t="s">
        <v>282</v>
      </c>
      <c r="K41"/>
      <c r="L41"/>
      <c r="M41"/>
      <c r="N41"/>
      <c r="O41"/>
      <c r="P41"/>
      <c r="Q41"/>
      <c r="R41"/>
      <c r="S41"/>
      <c r="T41"/>
      <c r="U41"/>
    </row>
    <row r="42" spans="1:21" s="330" customFormat="1" ht="27" customHeight="1">
      <c r="A42" s="333"/>
      <c r="B42" s="334"/>
      <c r="C42" s="335"/>
      <c r="D42" s="483" t="s">
        <v>283</v>
      </c>
      <c r="E42" s="484"/>
      <c r="F42" s="485" t="s">
        <v>284</v>
      </c>
      <c r="G42" s="486"/>
      <c r="H42" s="487" t="s">
        <v>285</v>
      </c>
      <c r="I42" s="487"/>
      <c r="K42"/>
      <c r="L42"/>
      <c r="M42"/>
      <c r="N42"/>
      <c r="O42"/>
      <c r="P42"/>
      <c r="Q42"/>
      <c r="R42"/>
      <c r="S42"/>
      <c r="T42"/>
      <c r="U42"/>
    </row>
    <row r="43" spans="1:21" s="330" customFormat="1" ht="16.5" customHeight="1">
      <c r="A43" s="488" t="s">
        <v>286</v>
      </c>
      <c r="B43" s="488"/>
      <c r="C43" s="489"/>
      <c r="D43" s="490">
        <f>SUM(F43:I43)</f>
        <v>1434424</v>
      </c>
      <c r="E43" s="491"/>
      <c r="F43" s="491">
        <f>SUM(F44:G46)</f>
        <v>1310701</v>
      </c>
      <c r="G43" s="491"/>
      <c r="H43" s="491">
        <f>SUM(H44:I46)</f>
        <v>123723</v>
      </c>
      <c r="I43" s="491"/>
      <c r="K43"/>
      <c r="L43"/>
      <c r="M43"/>
      <c r="N43"/>
      <c r="O43"/>
      <c r="P43"/>
      <c r="Q43"/>
      <c r="R43"/>
      <c r="S43"/>
      <c r="T43"/>
      <c r="U43"/>
    </row>
    <row r="44" spans="1:21" s="330" customFormat="1" ht="16.5" customHeight="1">
      <c r="A44" s="339" t="s">
        <v>287</v>
      </c>
      <c r="B44" s="498"/>
      <c r="C44" s="499"/>
      <c r="D44" s="500">
        <f>SUM(F44:I44)</f>
        <v>281652</v>
      </c>
      <c r="E44" s="501"/>
      <c r="F44" s="502">
        <v>263956</v>
      </c>
      <c r="G44" s="502"/>
      <c r="H44" s="502">
        <v>17696</v>
      </c>
      <c r="I44" s="502"/>
      <c r="K44"/>
      <c r="L44"/>
      <c r="M44"/>
      <c r="N44"/>
      <c r="O44"/>
      <c r="P44"/>
      <c r="Q44"/>
      <c r="R44"/>
      <c r="S44"/>
      <c r="T44"/>
      <c r="U44"/>
    </row>
    <row r="45" spans="1:21" s="330" customFormat="1" ht="16.5" customHeight="1">
      <c r="A45" s="339" t="s">
        <v>288</v>
      </c>
      <c r="B45" s="498"/>
      <c r="C45" s="499"/>
      <c r="D45" s="500">
        <f>SUM(F45:I45)</f>
        <v>1001422</v>
      </c>
      <c r="E45" s="501"/>
      <c r="F45" s="502">
        <v>941149</v>
      </c>
      <c r="G45" s="502"/>
      <c r="H45" s="502">
        <v>60273</v>
      </c>
      <c r="I45" s="502"/>
      <c r="K45"/>
      <c r="L45"/>
      <c r="M45"/>
      <c r="N45"/>
      <c r="O45"/>
      <c r="P45"/>
      <c r="Q45"/>
      <c r="R45"/>
      <c r="S45"/>
      <c r="T45"/>
      <c r="U45"/>
    </row>
    <row r="46" spans="1:21" s="330" customFormat="1" ht="16.5" customHeight="1" thickBot="1">
      <c r="A46" s="492" t="s">
        <v>289</v>
      </c>
      <c r="B46" s="493"/>
      <c r="C46" s="494"/>
      <c r="D46" s="495">
        <f>SUM(F46:I46)</f>
        <v>151350</v>
      </c>
      <c r="E46" s="496"/>
      <c r="F46" s="497">
        <v>105596</v>
      </c>
      <c r="G46" s="497"/>
      <c r="H46" s="497">
        <v>45754</v>
      </c>
      <c r="I46" s="497"/>
      <c r="K46"/>
      <c r="L46"/>
      <c r="M46"/>
      <c r="N46"/>
      <c r="O46"/>
      <c r="P46"/>
      <c r="Q46"/>
      <c r="R46"/>
      <c r="S46"/>
      <c r="T46"/>
      <c r="U46"/>
    </row>
    <row r="47" spans="1:21" s="330" customFormat="1">
      <c r="A47" s="39" t="s">
        <v>290</v>
      </c>
      <c r="B47" s="39"/>
      <c r="C47" s="39"/>
      <c r="D47" s="39"/>
      <c r="E47" s="336"/>
      <c r="F47" s="62"/>
      <c r="G47" s="336"/>
      <c r="H47" s="336"/>
      <c r="I47" s="62"/>
      <c r="K47"/>
      <c r="L47"/>
      <c r="M47"/>
      <c r="N47"/>
      <c r="O47"/>
      <c r="P47"/>
      <c r="Q47"/>
      <c r="R47"/>
      <c r="S47"/>
      <c r="T47"/>
      <c r="U47"/>
    </row>
    <row r="48" spans="1:21" s="330" customFormat="1">
      <c r="A48" s="39" t="s">
        <v>291</v>
      </c>
      <c r="B48" s="39"/>
      <c r="C48" s="39"/>
      <c r="D48" s="39"/>
      <c r="E48" s="336"/>
      <c r="F48" s="62"/>
      <c r="G48" s="336"/>
      <c r="H48" s="336"/>
      <c r="I48" s="62"/>
      <c r="K48"/>
      <c r="L48"/>
      <c r="M48"/>
      <c r="N48"/>
      <c r="O48"/>
      <c r="P48"/>
      <c r="Q48"/>
      <c r="R48"/>
      <c r="S48"/>
      <c r="T48"/>
      <c r="U48"/>
    </row>
    <row r="49" spans="1:9" ht="14.25" customHeight="1">
      <c r="A49" s="306"/>
      <c r="B49" s="306"/>
      <c r="C49" s="306"/>
      <c r="D49" s="306"/>
      <c r="E49" s="306"/>
      <c r="F49" s="306"/>
      <c r="G49" s="129"/>
      <c r="H49" s="306"/>
      <c r="I49" s="306"/>
    </row>
    <row r="50" spans="1:9" ht="14.25" customHeight="1">
      <c r="A50" s="306"/>
      <c r="B50" s="306"/>
      <c r="C50" s="306"/>
      <c r="D50" s="306"/>
      <c r="E50" s="306"/>
      <c r="F50" s="306"/>
      <c r="G50" s="129"/>
      <c r="H50" s="306"/>
      <c r="I50" s="306"/>
    </row>
    <row r="51" spans="1:9" ht="14.25" customHeight="1"/>
  </sheetData>
  <mergeCells count="38">
    <mergeCell ref="A46:C46"/>
    <mergeCell ref="D46:E46"/>
    <mergeCell ref="F46:G46"/>
    <mergeCell ref="H46:I46"/>
    <mergeCell ref="A44:C44"/>
    <mergeCell ref="D44:E44"/>
    <mergeCell ref="F44:G44"/>
    <mergeCell ref="H44:I44"/>
    <mergeCell ref="A45:C45"/>
    <mergeCell ref="D45:E45"/>
    <mergeCell ref="F45:G45"/>
    <mergeCell ref="H45:I45"/>
    <mergeCell ref="B40:H40"/>
    <mergeCell ref="D42:E42"/>
    <mergeCell ref="F42:G42"/>
    <mergeCell ref="H42:I42"/>
    <mergeCell ref="A43:C43"/>
    <mergeCell ref="D43:E43"/>
    <mergeCell ref="F43:G43"/>
    <mergeCell ref="H43:I43"/>
    <mergeCell ref="A27:B28"/>
    <mergeCell ref="A29:A34"/>
    <mergeCell ref="B29:B31"/>
    <mergeCell ref="B32:B34"/>
    <mergeCell ref="A35:A36"/>
    <mergeCell ref="B35:B36"/>
    <mergeCell ref="A25:B26"/>
    <mergeCell ref="D5:E6"/>
    <mergeCell ref="F5:G6"/>
    <mergeCell ref="H5:I6"/>
    <mergeCell ref="A7:B8"/>
    <mergeCell ref="A9:B10"/>
    <mergeCell ref="A11:B12"/>
    <mergeCell ref="A15:B17"/>
    <mergeCell ref="B21:H21"/>
    <mergeCell ref="D23:E24"/>
    <mergeCell ref="F23:G24"/>
    <mergeCell ref="H23:I24"/>
  </mergeCells>
  <phoneticPr fontId="3"/>
  <printOptions horizontalCentered="1" gridLinesSet="0"/>
  <pageMargins left="0.78740157480314965" right="0.78740157480314965" top="0.59055118110236227" bottom="0.39370078740157483" header="0" footer="0.39370078740157483"/>
  <pageSetup paperSize="9" firstPageNumber="382" orientation="portrait" useFirstPageNumber="1" r:id="rId1"/>
  <headerFooter alignWithMargins="0">
    <oddFooter>&amp;C&amp;"ＭＳ Ｐゴシック,標準"&amp;10-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p375</vt:lpstr>
      <vt:lpstr>p376</vt:lpstr>
      <vt:lpstr>p377</vt:lpstr>
      <vt:lpstr>p379</vt:lpstr>
      <vt:lpstr>p380-381</vt:lpstr>
      <vt:lpstr>p382</vt:lpstr>
      <vt:lpstr>'p375'!Print_Area</vt:lpstr>
      <vt:lpstr>'p377'!Print_Area</vt:lpstr>
      <vt:lpstr>'p380-381'!Print_Area</vt:lpstr>
      <vt:lpstr>'p382'!Print_Area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2021-12-22T12:38:19Z</dcterms:created>
  <dcterms:modified xsi:type="dcterms:W3CDTF">2021-12-27T04:52:13Z</dcterms:modified>
</cp:coreProperties>
</file>