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建築局\03住宅政策課\Host\200_住宅施策\002_省エネ住宅普及促進事業\005_要綱\R4年度\住宅補助制度\様式\"/>
    </mc:Choice>
  </mc:AlternateContent>
  <bookViews>
    <workbookView xWindow="0" yWindow="0" windowWidth="19440" windowHeight="12105"/>
  </bookViews>
  <sheets>
    <sheet name="内訳表 " sheetId="2" r:id="rId1"/>
  </sheets>
  <definedNames>
    <definedName name="_xlnm.Print_Area" localSheetId="0">'内訳表 '!$A$1:$M$47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2" l="1"/>
  <c r="L34" i="2"/>
  <c r="Q27" i="2" l="1"/>
  <c r="Q28" i="2"/>
  <c r="G24" i="2"/>
  <c r="Q24" i="2" s="1"/>
  <c r="G25" i="2"/>
  <c r="Q25" i="2" s="1"/>
  <c r="G26" i="2"/>
  <c r="Q26" i="2" s="1"/>
  <c r="G29" i="2"/>
  <c r="Q29" i="2" s="1"/>
  <c r="R35" i="2"/>
  <c r="G30" i="2" l="1"/>
  <c r="G33" i="2"/>
  <c r="Q33" i="2" s="1"/>
  <c r="R33" i="2" s="1"/>
  <c r="G32" i="2"/>
  <c r="Q32" i="2" s="1"/>
  <c r="R32" i="2" s="1"/>
  <c r="G31" i="2"/>
  <c r="Q31" i="2" s="1"/>
  <c r="R31" i="2" s="1"/>
  <c r="G22" i="2"/>
  <c r="Q22" i="2" s="1"/>
  <c r="G21" i="2"/>
  <c r="Q21" i="2" s="1"/>
  <c r="G20" i="2"/>
  <c r="Q20" i="2" s="1"/>
  <c r="G19" i="2"/>
  <c r="Q19" i="2" s="1"/>
  <c r="G18" i="2"/>
  <c r="Q18" i="2" s="1"/>
  <c r="G17" i="2"/>
  <c r="Q17" i="2" s="1"/>
  <c r="H16" i="2"/>
  <c r="Q16" i="2" s="1"/>
  <c r="H15" i="2"/>
  <c r="Q15" i="2" s="1"/>
  <c r="H14" i="2"/>
  <c r="Q14" i="2" s="1"/>
  <c r="H13" i="2"/>
  <c r="Q13" i="2" s="1"/>
  <c r="H12" i="2"/>
  <c r="Q12" i="2" s="1"/>
  <c r="H11" i="2"/>
  <c r="Q11" i="2" s="1"/>
  <c r="H10" i="2"/>
  <c r="Q10" i="2" s="1"/>
  <c r="H9" i="2"/>
  <c r="Q9" i="2" s="1"/>
  <c r="H8" i="2"/>
  <c r="Q8" i="2" s="1"/>
  <c r="H7" i="2"/>
  <c r="Q7" i="2" s="1"/>
  <c r="H6" i="2"/>
  <c r="Q6" i="2" s="1"/>
  <c r="L36" i="2" l="1"/>
  <c r="G34" i="2"/>
  <c r="G23" i="2"/>
  <c r="Q35" i="2" s="1"/>
  <c r="L35" i="2" s="1"/>
  <c r="L37" i="2" l="1"/>
  <c r="L38" i="2" s="1"/>
  <c r="O40" i="2" s="1"/>
  <c r="O44" i="2" l="1"/>
  <c r="O41" i="2"/>
  <c r="O43" i="2"/>
</calcChain>
</file>

<file path=xl/comments1.xml><?xml version="1.0" encoding="utf-8"?>
<comments xmlns="http://schemas.openxmlformats.org/spreadsheetml/2006/main">
  <authors>
    <author>Administrator</author>
  </authors>
  <commentList>
    <comment ref="L34" authorId="0" shapeId="0">
      <text>
        <r>
          <rPr>
            <sz val="14"/>
            <color indexed="81"/>
            <rFont val="MS P ゴシック"/>
            <family val="3"/>
            <charset val="128"/>
          </rPr>
          <t>Ａ．断熱性能に関する改修工事の
実際の工事費の合計以下となること。</t>
        </r>
      </text>
    </comment>
  </commentList>
</comments>
</file>

<file path=xl/sharedStrings.xml><?xml version="1.0" encoding="utf-8"?>
<sst xmlns="http://schemas.openxmlformats.org/spreadsheetml/2006/main" count="148" uniqueCount="83">
  <si>
    <t>補助申請額の内訳表</t>
  </si>
  <si>
    <t>数量</t>
  </si>
  <si>
    <t>窓</t>
  </si>
  <si>
    <t>外窓交換</t>
    <phoneticPr fontId="3"/>
  </si>
  <si>
    <t>大</t>
  </si>
  <si>
    <t>箇所</t>
  </si>
  <si>
    <t>円</t>
  </si>
  <si>
    <t>中</t>
  </si>
  <si>
    <t>小</t>
  </si>
  <si>
    <t>内窓設置</t>
    <phoneticPr fontId="3"/>
  </si>
  <si>
    <t>ガラス交換</t>
    <phoneticPr fontId="3"/>
  </si>
  <si>
    <t>枚</t>
  </si>
  <si>
    <t>ドア</t>
  </si>
  <si>
    <t>玄関ドア等の交換</t>
  </si>
  <si>
    <t>円</t>
    <phoneticPr fontId="3"/>
  </si>
  <si>
    <t>Ｂ．設備改修工事等</t>
    <phoneticPr fontId="3"/>
  </si>
  <si>
    <t>既存開口部の断熱改修</t>
    <phoneticPr fontId="3"/>
  </si>
  <si>
    <t>補助率</t>
    <rPh sb="0" eb="3">
      <t>ホジョリツ</t>
    </rPh>
    <phoneticPr fontId="3"/>
  </si>
  <si>
    <t>A-C</t>
    <phoneticPr fontId="3"/>
  </si>
  <si>
    <t>D-F</t>
    <phoneticPr fontId="3"/>
  </si>
  <si>
    <t xml:space="preserve">円／㎥  </t>
    <phoneticPr fontId="3"/>
  </si>
  <si>
    <t>円／箇所</t>
    <rPh sb="0" eb="1">
      <t>エン</t>
    </rPh>
    <rPh sb="2" eb="4">
      <t>カショ</t>
    </rPh>
    <phoneticPr fontId="3"/>
  </si>
  <si>
    <t>外壁</t>
    <rPh sb="0" eb="2">
      <t>ガイヘキ</t>
    </rPh>
    <phoneticPr fontId="3"/>
  </si>
  <si>
    <t>床</t>
    <rPh sb="0" eb="1">
      <t>ユカ</t>
    </rPh>
    <phoneticPr fontId="3"/>
  </si>
  <si>
    <t>㎥</t>
    <phoneticPr fontId="3"/>
  </si>
  <si>
    <t>太陽熱利用システム</t>
    <phoneticPr fontId="3"/>
  </si>
  <si>
    <t>高断熱浴槽</t>
    <rPh sb="0" eb="5">
      <t>コウダンネツヨクソウ</t>
    </rPh>
    <phoneticPr fontId="3"/>
  </si>
  <si>
    <t>節湯水栓</t>
    <phoneticPr fontId="3"/>
  </si>
  <si>
    <t>家庭用ｺｰｼﾞｪﾈﾚｰｼｮﾝ
設備</t>
    <phoneticPr fontId="3"/>
  </si>
  <si>
    <t>蓄電池</t>
    <phoneticPr fontId="3"/>
  </si>
  <si>
    <t>LED照明</t>
    <phoneticPr fontId="3"/>
  </si>
  <si>
    <t>円／枚</t>
    <rPh sb="0" eb="1">
      <t>エン</t>
    </rPh>
    <rPh sb="2" eb="3">
      <t>マイ</t>
    </rPh>
    <phoneticPr fontId="3"/>
  </si>
  <si>
    <t>台</t>
    <rPh sb="0" eb="1">
      <t>ダイ</t>
    </rPh>
    <phoneticPr fontId="3"/>
  </si>
  <si>
    <t>－</t>
  </si>
  <si>
    <t>－</t>
    <phoneticPr fontId="3"/>
  </si>
  <si>
    <t xml:space="preserve">
既存外壁、屋根・天井、床の断熱</t>
    <rPh sb="1" eb="3">
      <t>キソン</t>
    </rPh>
    <rPh sb="6" eb="8">
      <t>ヤネ</t>
    </rPh>
    <rPh sb="9" eb="11">
      <t>テンジョウ</t>
    </rPh>
    <rPh sb="12" eb="13">
      <t>ユカ</t>
    </rPh>
    <phoneticPr fontId="3"/>
  </si>
  <si>
    <t>屋根・天井</t>
    <rPh sb="0" eb="2">
      <t>ヤネ</t>
    </rPh>
    <rPh sb="3" eb="5">
      <t>テンジョウ</t>
    </rPh>
    <phoneticPr fontId="3"/>
  </si>
  <si>
    <t>建て方</t>
    <rPh sb="0" eb="1">
      <t>タ</t>
    </rPh>
    <rPh sb="2" eb="3">
      <t>カタ</t>
    </rPh>
    <phoneticPr fontId="3"/>
  </si>
  <si>
    <t>共同住宅</t>
    <rPh sb="0" eb="2">
      <t>キョウドウ</t>
    </rPh>
    <rPh sb="2" eb="4">
      <t>ジュウタク</t>
    </rPh>
    <phoneticPr fontId="3"/>
  </si>
  <si>
    <t>一戸建ての住宅</t>
    <rPh sb="0" eb="3">
      <t>イッコダ</t>
    </rPh>
    <rPh sb="5" eb="7">
      <t>ジュウタク</t>
    </rPh>
    <phoneticPr fontId="3"/>
  </si>
  <si>
    <t>戸建</t>
    <rPh sb="0" eb="2">
      <t>コダテ</t>
    </rPh>
    <phoneticPr fontId="3"/>
  </si>
  <si>
    <t>【一戸建ての住宅】</t>
    <phoneticPr fontId="3"/>
  </si>
  <si>
    <t>【共同住宅】</t>
    <phoneticPr fontId="3"/>
  </si>
  <si>
    <t>円</t>
    <phoneticPr fontId="3"/>
  </si>
  <si>
    <t>Ａ．断熱性能に関する改修工事</t>
    <phoneticPr fontId="3"/>
  </si>
  <si>
    <t>外皮平均熱貫流率が0.87W/(㎡・K)以下で、BELSの認証を取得するもの</t>
    <phoneticPr fontId="3"/>
  </si>
  <si>
    <t>外皮平均熱貫流率が0.87 W/(㎡・K)以下で、BELSの認証を取得するもの</t>
    <phoneticPr fontId="3"/>
  </si>
  <si>
    <t>共同住宅の住戸の床面積</t>
    <rPh sb="0" eb="2">
      <t>キョウドウ</t>
    </rPh>
    <rPh sb="2" eb="4">
      <t>ジュウタク</t>
    </rPh>
    <rPh sb="5" eb="7">
      <t>ジュウコ</t>
    </rPh>
    <rPh sb="8" eb="11">
      <t>ユカメンセキ</t>
    </rPh>
    <phoneticPr fontId="3"/>
  </si>
  <si>
    <t>円</t>
    <phoneticPr fontId="3"/>
  </si>
  <si>
    <t>要領第3号様式（第２条）</t>
    <phoneticPr fontId="3"/>
  </si>
  <si>
    <t>改修に係る室の床面積に3,800円/㎡を乗じて得た額</t>
    <phoneticPr fontId="3"/>
  </si>
  <si>
    <t>居室１室以上の全ての開口部及び複数の開口部について仕様基準を満たすもの</t>
    <phoneticPr fontId="3"/>
  </si>
  <si>
    <t>円</t>
    <phoneticPr fontId="3"/>
  </si>
  <si>
    <t xml:space="preserve">※補助申請金額は、モデル工事費又は実際の工事費に要綱第５条第１項第２号に掲げる補助率を乗じて得た金額の合計額とする。
※共同住宅の補助上限金額については、150,000円又は改修に係る室の床面積に3,800円/㎡を乗じて得た額のいずれか低い額とする。
※補助申請額は、要綱第５条第１項第２号に基づき千円未満を切り捨てた額とする。
</t>
    <phoneticPr fontId="3"/>
  </si>
  <si>
    <t>実際の工事費</t>
    <rPh sb="0" eb="2">
      <t>ジッサイ</t>
    </rPh>
    <rPh sb="3" eb="5">
      <t>コウジ</t>
    </rPh>
    <rPh sb="5" eb="6">
      <t>ヒ</t>
    </rPh>
    <phoneticPr fontId="3"/>
  </si>
  <si>
    <t>円</t>
    <rPh sb="0" eb="1">
      <t>エン</t>
    </rPh>
    <phoneticPr fontId="3"/>
  </si>
  <si>
    <t>モデル工事費</t>
    <rPh sb="3" eb="6">
      <t>コウジヒ</t>
    </rPh>
    <phoneticPr fontId="3"/>
  </si>
  <si>
    <t>実際の工事費の合計</t>
    <rPh sb="0" eb="2">
      <t>ジッサイ</t>
    </rPh>
    <rPh sb="3" eb="6">
      <t>コウジヒ</t>
    </rPh>
    <rPh sb="7" eb="9">
      <t>ゴウケイ</t>
    </rPh>
    <phoneticPr fontId="3"/>
  </si>
  <si>
    <r>
      <t>高効率給湯器
（</t>
    </r>
    <r>
      <rPr>
        <sz val="9"/>
        <color theme="1"/>
        <rFont val="ＭＳ Ｐゴシック"/>
        <family val="3"/>
        <charset val="128"/>
      </rPr>
      <t>電気ﾋｰﾄﾎﾟﾝﾌﾟ給湯器
　潜熱回収型ｶﾞｽ給湯器
　潜熱回収型石油給湯器
　ﾋｰﾄﾎﾟﾝﾌﾟ・ｶﾞｽ瞬間式
　　併用型給湯器）</t>
    </r>
    <phoneticPr fontId="3"/>
  </si>
  <si>
    <t>Ｂ－２．
設備の高効率化工事</t>
    <phoneticPr fontId="3"/>
  </si>
  <si>
    <t>Ｂ－1．
設備の高効率化工事</t>
    <phoneticPr fontId="3"/>
  </si>
  <si>
    <t>補助対象工事費の小計（①）</t>
    <rPh sb="8" eb="10">
      <t>ショウケイ</t>
    </rPh>
    <phoneticPr fontId="3"/>
  </si>
  <si>
    <t>補助対象工事費の小計（②）</t>
    <rPh sb="8" eb="10">
      <t>ショウケイ</t>
    </rPh>
    <phoneticPr fontId="3"/>
  </si>
  <si>
    <t>補助対象工事費の合計額（③）</t>
    <rPh sb="0" eb="4">
      <t>ホジョタイショウ</t>
    </rPh>
    <rPh sb="4" eb="7">
      <t>コウジヒ</t>
    </rPh>
    <rPh sb="8" eb="10">
      <t>ゴウケイ</t>
    </rPh>
    <rPh sb="10" eb="11">
      <t>ガク</t>
    </rPh>
    <phoneticPr fontId="3"/>
  </si>
  <si>
    <t>①＋②</t>
    <phoneticPr fontId="3"/>
  </si>
  <si>
    <t>補助金額の算定（④）</t>
    <rPh sb="0" eb="2">
      <t>ホジョ</t>
    </rPh>
    <rPh sb="2" eb="4">
      <t>キンガク</t>
    </rPh>
    <rPh sb="5" eb="7">
      <t>サンテイ</t>
    </rPh>
    <phoneticPr fontId="3"/>
  </si>
  <si>
    <t>要綱に基づく補助上限金額（⑤）</t>
    <phoneticPr fontId="3"/>
  </si>
  <si>
    <t>補助申請額（④、⑤のいずれか小さい額）</t>
    <phoneticPr fontId="3"/>
  </si>
  <si>
    <t>③×補助率（10％又は23％）　　※千円未満切り捨て</t>
    <rPh sb="2" eb="5">
      <t>ホジョリツ</t>
    </rPh>
    <rPh sb="9" eb="10">
      <t>マタ</t>
    </rPh>
    <rPh sb="18" eb="22">
      <t>センエンミマン</t>
    </rPh>
    <rPh sb="22" eb="23">
      <t>キ</t>
    </rPh>
    <rPh sb="24" eb="25">
      <t>ス</t>
    </rPh>
    <phoneticPr fontId="3"/>
  </si>
  <si>
    <t>Ａ及びＢ－1にかかる「モデル工事費」又は「実際の工事費」の合計のうち、いずれか低い額</t>
    <rPh sb="1" eb="2">
      <t>オヨ</t>
    </rPh>
    <rPh sb="18" eb="19">
      <t>マタ</t>
    </rPh>
    <rPh sb="21" eb="23">
      <t>ジッサイ</t>
    </rPh>
    <rPh sb="24" eb="27">
      <t>コウジヒ</t>
    </rPh>
    <rPh sb="41" eb="42">
      <t>ガク</t>
    </rPh>
    <phoneticPr fontId="3"/>
  </si>
  <si>
    <t>Ｂ－２の各工事にかかる「モデル工事費」又は「実際の工事費」のうち、いずれか低い額の合計</t>
    <rPh sb="37" eb="38">
      <t>ヒク</t>
    </rPh>
    <rPh sb="39" eb="40">
      <t>ガク</t>
    </rPh>
    <rPh sb="41" eb="43">
      <t>ゴウケイ</t>
    </rPh>
    <phoneticPr fontId="3"/>
  </si>
  <si>
    <t>小さい方</t>
    <rPh sb="0" eb="1">
      <t>チイ</t>
    </rPh>
    <rPh sb="3" eb="4">
      <t>ホウ</t>
    </rPh>
    <phoneticPr fontId="3"/>
  </si>
  <si>
    <t>A+B1</t>
    <phoneticPr fontId="3"/>
  </si>
  <si>
    <t>Ｂ－1：　モデル工事費の合計</t>
    <rPh sb="8" eb="11">
      <t>コウジヒ</t>
    </rPh>
    <rPh sb="12" eb="14">
      <t>ゴウケイ</t>
    </rPh>
    <phoneticPr fontId="3"/>
  </si>
  <si>
    <t>Ａ：　モデル工事費の合計</t>
    <rPh sb="6" eb="9">
      <t>コウジヒ</t>
    </rPh>
    <rPh sb="10" eb="12">
      <t>ゴウケイ</t>
    </rPh>
    <phoneticPr fontId="3"/>
  </si>
  <si>
    <t>Ｂ（Ｂ－１、Ｂ－２）：　モデル工事費の合計</t>
    <rPh sb="15" eb="18">
      <t>コウジヒ</t>
    </rPh>
    <rPh sb="19" eb="21">
      <t>ゴウケイ</t>
    </rPh>
    <phoneticPr fontId="3"/>
  </si>
  <si>
    <t>小</t>
    <phoneticPr fontId="3"/>
  </si>
  <si>
    <t xml:space="preserve"> 補助対象工事</t>
    <phoneticPr fontId="3"/>
  </si>
  <si>
    <t>円／戸</t>
    <rPh sb="0" eb="1">
      <t>エン</t>
    </rPh>
    <rPh sb="2" eb="3">
      <t>コ</t>
    </rPh>
    <phoneticPr fontId="3"/>
  </si>
  <si>
    <t>円／戸</t>
    <rPh sb="0" eb="1">
      <t>エン</t>
    </rPh>
    <phoneticPr fontId="3"/>
  </si>
  <si>
    <t>円／戸</t>
    <phoneticPr fontId="3"/>
  </si>
  <si>
    <t>円／戸</t>
    <phoneticPr fontId="3"/>
  </si>
  <si>
    <t xml:space="preserve">円／台 </t>
    <rPh sb="0" eb="1">
      <t>エン</t>
    </rPh>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</si>
</sst>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sz val="14"/>
      <color theme="1"/>
      <name val="ＭＳ Ｐゴシック"/>
      <family val="3"/>
      <charset val="128"/>
    </font>
    <font>
      <sz val="9"/>
      <color theme="1"/>
      <name val="ＭＳ Ｐゴシック"/>
      <family val="3"/>
      <charset val="128"/>
    </font>
    <font>
      <sz val="11"/>
      <color rgb="FFFF0000"/>
      <name val="ＭＳ Ｐゴシック"/>
      <family val="3"/>
      <charset val="128"/>
    </font>
    <font>
      <sz val="11"/>
      <color rgb="FFFF0000"/>
      <name val="ＭＳ Ｐ明朝"/>
      <family val="1"/>
      <charset val="128"/>
    </font>
    <font>
      <sz val="14"/>
      <color indexed="81"/>
      <name val="MS P ゴシック"/>
      <family val="3"/>
      <charset val="128"/>
    </font>
  </fonts>
  <fills count="10">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75">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04">
    <xf numFmtId="0" fontId="0" fillId="0" borderId="0" xfId="0">
      <alignment vertical="center"/>
    </xf>
    <xf numFmtId="0" fontId="2" fillId="0" borderId="0" xfId="0" applyFont="1">
      <alignment vertical="center"/>
    </xf>
    <xf numFmtId="38" fontId="2" fillId="0" borderId="0" xfId="1" applyFont="1">
      <alignment vertical="center"/>
    </xf>
    <xf numFmtId="38" fontId="2" fillId="0" borderId="1" xfId="1" applyFont="1" applyBorder="1">
      <alignment vertical="center"/>
    </xf>
    <xf numFmtId="38" fontId="2" fillId="0" borderId="4" xfId="1" applyFont="1" applyBorder="1">
      <alignment vertical="center"/>
    </xf>
    <xf numFmtId="38" fontId="2" fillId="0" borderId="6" xfId="1" applyFont="1" applyBorder="1">
      <alignment vertical="center"/>
    </xf>
    <xf numFmtId="38" fontId="2" fillId="0" borderId="11" xfId="1" applyFont="1" applyBorder="1" applyAlignment="1">
      <alignment horizontal="right" vertical="center" wrapText="1"/>
    </xf>
    <xf numFmtId="38" fontId="2" fillId="0" borderId="14" xfId="1" applyFont="1" applyBorder="1" applyAlignment="1">
      <alignment horizontal="right" vertical="center" wrapText="1"/>
    </xf>
    <xf numFmtId="38" fontId="2" fillId="0" borderId="0" xfId="1" applyFont="1" applyBorder="1">
      <alignment vertical="center"/>
    </xf>
    <xf numFmtId="0" fontId="2" fillId="0" borderId="0" xfId="0" applyFont="1" applyBorder="1">
      <alignment vertical="center"/>
    </xf>
    <xf numFmtId="38" fontId="2" fillId="0" borderId="0" xfId="1" applyFont="1" applyBorder="1" applyAlignment="1">
      <alignment horizontal="center" vertical="center"/>
    </xf>
    <xf numFmtId="38" fontId="2" fillId="0" borderId="0" xfId="0" applyNumberFormat="1" applyFont="1" applyBorder="1">
      <alignment vertical="center"/>
    </xf>
    <xf numFmtId="38" fontId="2" fillId="0" borderId="20" xfId="1" applyFont="1" applyBorder="1" applyAlignment="1">
      <alignment horizontal="right" vertical="center" wrapText="1"/>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9" fontId="2" fillId="0" borderId="3" xfId="1" applyNumberFormat="1" applyFont="1" applyBorder="1">
      <alignment vertical="center"/>
    </xf>
    <xf numFmtId="38" fontId="2" fillId="5" borderId="4" xfId="1" applyFont="1" applyFill="1" applyBorder="1">
      <alignment vertical="center"/>
    </xf>
    <xf numFmtId="38" fontId="2" fillId="5" borderId="1" xfId="1" applyFont="1" applyFill="1" applyBorder="1">
      <alignment vertical="center"/>
    </xf>
    <xf numFmtId="38" fontId="2" fillId="5" borderId="6" xfId="1" applyFont="1" applyFill="1" applyBorder="1">
      <alignment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4" fillId="0" borderId="31" xfId="0" applyFont="1" applyFill="1" applyBorder="1" applyAlignment="1">
      <alignment vertical="center"/>
    </xf>
    <xf numFmtId="49" fontId="2" fillId="0" borderId="0" xfId="0" applyNumberFormat="1" applyFont="1" applyBorder="1" applyAlignment="1" applyProtection="1">
      <alignment horizontal="center" vertical="center"/>
      <protection locked="0"/>
    </xf>
    <xf numFmtId="38" fontId="2" fillId="0" borderId="6" xfId="1" applyFont="1" applyBorder="1" applyAlignment="1">
      <alignment horizontal="center" vertical="center" wrapText="1"/>
    </xf>
    <xf numFmtId="0" fontId="2" fillId="0" borderId="37" xfId="0" applyFont="1" applyBorder="1" applyAlignment="1">
      <alignment horizontal="center" vertical="center" wrapText="1"/>
    </xf>
    <xf numFmtId="38" fontId="2" fillId="0" borderId="37" xfId="1" applyFont="1" applyBorder="1" applyAlignment="1">
      <alignment horizontal="center" vertical="center" wrapText="1"/>
    </xf>
    <xf numFmtId="0" fontId="2" fillId="3" borderId="37" xfId="0" applyFont="1" applyFill="1" applyBorder="1" applyAlignment="1" applyProtection="1">
      <alignment horizontal="center" vertical="center" wrapText="1"/>
      <protection locked="0"/>
    </xf>
    <xf numFmtId="0" fontId="2" fillId="0" borderId="34" xfId="0" applyFont="1" applyBorder="1" applyAlignment="1">
      <alignment horizontal="center" vertical="center" wrapText="1"/>
    </xf>
    <xf numFmtId="38" fontId="2" fillId="0" borderId="34" xfId="1" applyFont="1" applyBorder="1" applyAlignment="1">
      <alignment horizontal="center" vertical="center" wrapText="1"/>
    </xf>
    <xf numFmtId="0" fontId="2" fillId="3" borderId="34" xfId="0" applyFont="1" applyFill="1" applyBorder="1" applyAlignment="1" applyProtection="1">
      <alignment horizontal="center" vertical="center" wrapText="1"/>
      <protection locked="0"/>
    </xf>
    <xf numFmtId="176" fontId="2" fillId="3" borderId="6" xfId="1" applyNumberFormat="1" applyFont="1" applyFill="1" applyBorder="1" applyAlignment="1" applyProtection="1">
      <alignment horizontal="center" vertical="center" wrapText="1"/>
      <protection locked="0"/>
    </xf>
    <xf numFmtId="176" fontId="2" fillId="3" borderId="34" xfId="1" applyNumberFormat="1" applyFont="1" applyFill="1" applyBorder="1" applyAlignment="1" applyProtection="1">
      <alignment horizontal="center" vertical="center" wrapText="1"/>
      <protection locked="0"/>
    </xf>
    <xf numFmtId="176" fontId="2" fillId="3" borderId="4" xfId="1" applyNumberFormat="1" applyFont="1" applyFill="1" applyBorder="1" applyAlignment="1" applyProtection="1">
      <alignment horizontal="center" vertical="center" wrapText="1"/>
      <protection locked="0"/>
    </xf>
    <xf numFmtId="0" fontId="2" fillId="0" borderId="9" xfId="0" applyFont="1" applyBorder="1">
      <alignment vertical="center"/>
    </xf>
    <xf numFmtId="0" fontId="4" fillId="0" borderId="42" xfId="0" applyFont="1" applyFill="1" applyBorder="1" applyAlignment="1">
      <alignment vertical="center"/>
    </xf>
    <xf numFmtId="0" fontId="4" fillId="4" borderId="20" xfId="0" applyFont="1" applyFill="1" applyBorder="1" applyAlignment="1">
      <alignment horizontal="center" vertical="center"/>
    </xf>
    <xf numFmtId="0" fontId="2" fillId="0" borderId="9" xfId="0" applyFont="1"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3" borderId="6" xfId="0" applyFont="1" applyFill="1" applyBorder="1" applyAlignment="1" applyProtection="1">
      <alignment horizontal="center" vertical="center" wrapText="1"/>
      <protection locked="0"/>
    </xf>
    <xf numFmtId="0" fontId="2" fillId="0" borderId="10"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3" xfId="0" applyFont="1" applyBorder="1" applyAlignment="1">
      <alignment horizontal="center" vertical="center" wrapText="1"/>
    </xf>
    <xf numFmtId="176" fontId="2" fillId="3" borderId="52" xfId="1"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38" fontId="2" fillId="5" borderId="0" xfId="1" applyFont="1" applyFill="1" applyBorder="1">
      <alignment vertical="center"/>
    </xf>
    <xf numFmtId="38" fontId="2" fillId="7" borderId="2" xfId="1" applyFont="1" applyFill="1" applyBorder="1" applyAlignment="1">
      <alignment horizontal="right" vertical="center" wrapText="1"/>
    </xf>
    <xf numFmtId="38" fontId="2" fillId="7" borderId="3" xfId="1" applyFont="1" applyFill="1" applyBorder="1" applyAlignment="1">
      <alignment horizontal="right" vertical="center" wrapText="1"/>
    </xf>
    <xf numFmtId="38" fontId="2" fillId="7" borderId="48" xfId="1" applyFont="1" applyFill="1" applyBorder="1" applyAlignment="1">
      <alignment horizontal="right" vertical="center" wrapText="1"/>
    </xf>
    <xf numFmtId="0" fontId="2" fillId="7" borderId="57" xfId="0" applyFont="1" applyFill="1" applyBorder="1" applyAlignment="1">
      <alignment horizontal="center" vertical="center" wrapText="1"/>
    </xf>
    <xf numFmtId="0" fontId="2" fillId="6" borderId="58"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4" xfId="0" applyFont="1" applyBorder="1" applyAlignment="1">
      <alignment horizontal="center" vertical="center" wrapText="1"/>
    </xf>
    <xf numFmtId="3" fontId="2" fillId="0" borderId="17" xfId="0" applyNumberFormat="1" applyFont="1" applyBorder="1" applyAlignment="1">
      <alignment horizontal="right" vertical="center" wrapText="1"/>
    </xf>
    <xf numFmtId="3" fontId="2" fillId="0" borderId="9" xfId="0" applyNumberFormat="1" applyFont="1" applyBorder="1" applyAlignment="1">
      <alignment horizontal="right" vertical="center" wrapText="1"/>
    </xf>
    <xf numFmtId="0" fontId="2" fillId="0" borderId="60" xfId="0" applyFont="1" applyBorder="1" applyAlignment="1">
      <alignment horizontal="center" vertical="center" wrapText="1"/>
    </xf>
    <xf numFmtId="0" fontId="2" fillId="0" borderId="12" xfId="0" applyFont="1" applyBorder="1" applyAlignment="1">
      <alignment horizontal="center" vertical="center" wrapText="1"/>
    </xf>
    <xf numFmtId="38" fontId="2" fillId="0" borderId="62" xfId="1" applyFont="1" applyBorder="1" applyAlignment="1">
      <alignment horizontal="right" vertical="center" wrapText="1"/>
    </xf>
    <xf numFmtId="0" fontId="2" fillId="0" borderId="64" xfId="0" applyFont="1" applyBorder="1" applyAlignment="1">
      <alignment horizontal="center" vertical="center" wrapText="1"/>
    </xf>
    <xf numFmtId="38" fontId="2" fillId="7" borderId="43" xfId="1" applyFont="1" applyFill="1" applyBorder="1" applyAlignment="1">
      <alignment horizontal="center" vertical="center" wrapText="1"/>
    </xf>
    <xf numFmtId="0" fontId="6" fillId="0" borderId="0" xfId="0" applyFont="1">
      <alignment vertical="center"/>
    </xf>
    <xf numFmtId="0" fontId="6" fillId="0" borderId="0" xfId="0" applyFont="1" applyBorder="1">
      <alignment vertical="center"/>
    </xf>
    <xf numFmtId="0" fontId="2" fillId="0" borderId="0" xfId="0" applyFont="1" applyAlignment="1">
      <alignment horizontal="right" vertical="center"/>
    </xf>
    <xf numFmtId="38" fontId="2" fillId="0" borderId="0" xfId="0" applyNumberFormat="1" applyFont="1">
      <alignment vertical="center"/>
    </xf>
    <xf numFmtId="9" fontId="2" fillId="0" borderId="0" xfId="0" applyNumberFormat="1" applyFont="1">
      <alignment vertical="center"/>
    </xf>
    <xf numFmtId="0" fontId="2" fillId="8" borderId="3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35" xfId="0" applyFont="1" applyFill="1" applyBorder="1" applyAlignment="1">
      <alignment horizontal="center" vertical="center" wrapText="1"/>
    </xf>
    <xf numFmtId="176" fontId="2" fillId="8" borderId="35" xfId="1" applyNumberFormat="1" applyFont="1" applyFill="1" applyBorder="1" applyAlignment="1" applyProtection="1">
      <alignment horizontal="center" vertical="center" wrapText="1"/>
      <protection locked="0"/>
    </xf>
    <xf numFmtId="176" fontId="2" fillId="8" borderId="11" xfId="1" applyNumberFormat="1" applyFont="1" applyFill="1" applyBorder="1" applyAlignment="1" applyProtection="1">
      <alignment horizontal="center" vertical="center" wrapText="1"/>
      <protection locked="0"/>
    </xf>
    <xf numFmtId="176" fontId="2" fillId="8" borderId="9" xfId="1" applyNumberFormat="1" applyFont="1" applyFill="1" applyBorder="1" applyAlignment="1" applyProtection="1">
      <alignment horizontal="center" vertical="center" wrapText="1"/>
      <protection locked="0"/>
    </xf>
    <xf numFmtId="176" fontId="2" fillId="8" borderId="51" xfId="1" applyNumberFormat="1" applyFont="1" applyFill="1" applyBorder="1" applyAlignment="1" applyProtection="1">
      <alignment horizontal="center" vertical="center" wrapText="1"/>
      <protection locked="0"/>
    </xf>
    <xf numFmtId="0" fontId="2" fillId="8" borderId="21"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46" xfId="0" applyFont="1" applyFill="1" applyBorder="1" applyAlignment="1" applyProtection="1">
      <alignment horizontal="center" vertical="center" wrapText="1"/>
      <protection locked="0"/>
    </xf>
    <xf numFmtId="0" fontId="2" fillId="0" borderId="5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1" xfId="0" applyFont="1" applyBorder="1" applyAlignment="1">
      <alignment horizontal="center" vertical="center" wrapText="1"/>
    </xf>
    <xf numFmtId="38" fontId="2" fillId="0" borderId="61" xfId="1" applyFont="1" applyBorder="1" applyAlignment="1">
      <alignment horizontal="center" vertical="center" wrapText="1"/>
    </xf>
    <xf numFmtId="0" fontId="2" fillId="3" borderId="61" xfId="0" applyFont="1" applyFill="1" applyBorder="1" applyAlignment="1" applyProtection="1">
      <alignment horizontal="center" vertical="center" wrapText="1"/>
      <protection locked="0"/>
    </xf>
    <xf numFmtId="0" fontId="2" fillId="8" borderId="62"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0" xfId="0" applyFont="1" applyAlignment="1">
      <alignment horizontal="center" vertical="center"/>
    </xf>
    <xf numFmtId="38" fontId="7" fillId="0" borderId="0" xfId="1" applyFont="1">
      <alignment vertical="center"/>
    </xf>
    <xf numFmtId="38" fontId="6" fillId="0" borderId="0" xfId="1" applyFont="1">
      <alignment vertical="center"/>
    </xf>
    <xf numFmtId="38" fontId="2" fillId="9" borderId="43" xfId="1" applyFont="1" applyFill="1" applyBorder="1" applyAlignment="1">
      <alignment horizontal="right" vertical="center" wrapText="1"/>
    </xf>
    <xf numFmtId="0" fontId="2" fillId="6" borderId="55" xfId="0" applyFont="1" applyFill="1" applyBorder="1" applyAlignment="1">
      <alignment horizontal="center" vertical="center" wrapText="1"/>
    </xf>
    <xf numFmtId="0" fontId="2" fillId="6" borderId="56" xfId="0" applyFont="1" applyFill="1" applyBorder="1" applyAlignment="1">
      <alignment horizontal="center" vertical="center" wrapText="1"/>
    </xf>
    <xf numFmtId="0" fontId="2" fillId="6" borderId="58" xfId="0" applyFont="1" applyFill="1" applyBorder="1" applyAlignment="1">
      <alignment horizontal="center" vertical="center" wrapText="1"/>
    </xf>
    <xf numFmtId="9" fontId="2" fillId="0" borderId="3" xfId="1" applyNumberFormat="1" applyFont="1" applyBorder="1" applyAlignment="1">
      <alignment horizontal="right" vertical="center"/>
    </xf>
    <xf numFmtId="0" fontId="2" fillId="2" borderId="45" xfId="0" applyFont="1" applyFill="1" applyBorder="1" applyAlignment="1">
      <alignment horizontal="center" vertical="center" wrapText="1"/>
    </xf>
    <xf numFmtId="0" fontId="2" fillId="0" borderId="3" xfId="0" applyFont="1" applyBorder="1" applyAlignment="1">
      <alignment horizontal="justify"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3" borderId="1"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38" fontId="2" fillId="3" borderId="17" xfId="1" applyFont="1" applyFill="1" applyBorder="1" applyAlignment="1" applyProtection="1">
      <alignment horizontal="right" vertical="center" wrapText="1"/>
      <protection locked="0"/>
    </xf>
    <xf numFmtId="38" fontId="2" fillId="3" borderId="19" xfId="1" applyFont="1" applyFill="1" applyBorder="1" applyAlignment="1" applyProtection="1">
      <alignment horizontal="right" vertical="center" wrapText="1"/>
      <protection locked="0"/>
    </xf>
    <xf numFmtId="38" fontId="2" fillId="3" borderId="9" xfId="1" applyFont="1" applyFill="1" applyBorder="1" applyAlignment="1" applyProtection="1">
      <alignment horizontal="right" vertical="center" wrapText="1"/>
      <protection locked="0"/>
    </xf>
    <xf numFmtId="38" fontId="2" fillId="3" borderId="10" xfId="1" applyFont="1" applyFill="1" applyBorder="1" applyAlignment="1" applyProtection="1">
      <alignment horizontal="right" vertical="center" wrapText="1"/>
      <protection locked="0"/>
    </xf>
    <xf numFmtId="38" fontId="2" fillId="3" borderId="11" xfId="1" applyFont="1" applyFill="1" applyBorder="1" applyAlignment="1" applyProtection="1">
      <alignment horizontal="right" vertical="center" wrapText="1"/>
      <protection locked="0"/>
    </xf>
    <xf numFmtId="38" fontId="2" fillId="3" borderId="12" xfId="1" applyFont="1" applyFill="1" applyBorder="1" applyAlignment="1" applyProtection="1">
      <alignment horizontal="right" vertical="center" wrapText="1"/>
      <protection locked="0"/>
    </xf>
    <xf numFmtId="0" fontId="2" fillId="0" borderId="2" xfId="0" applyFont="1" applyBorder="1" applyAlignment="1">
      <alignment horizontal="justify"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8" borderId="1" xfId="0" applyFont="1" applyFill="1" applyBorder="1" applyAlignment="1" applyProtection="1">
      <alignment horizontal="center" vertical="center" wrapText="1"/>
      <protection locked="0"/>
    </xf>
    <xf numFmtId="0" fontId="2" fillId="8" borderId="4" xfId="0" applyFont="1" applyFill="1" applyBorder="1" applyAlignment="1" applyProtection="1">
      <alignment horizontal="center" vertical="center" wrapText="1"/>
      <protection locked="0"/>
    </xf>
    <xf numFmtId="0" fontId="2" fillId="8" borderId="6"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38" fontId="2" fillId="0" borderId="46" xfId="1" applyFont="1" applyFill="1" applyBorder="1" applyAlignment="1" applyProtection="1">
      <alignment horizontal="right" vertical="center" wrapText="1"/>
      <protection locked="0"/>
    </xf>
    <xf numFmtId="38" fontId="2" fillId="0" borderId="49" xfId="1" applyFont="1" applyFill="1" applyBorder="1" applyAlignment="1" applyProtection="1">
      <alignment horizontal="right" vertical="center" wrapText="1"/>
      <protection locked="0"/>
    </xf>
    <xf numFmtId="38" fontId="2" fillId="0" borderId="14" xfId="1" applyFont="1" applyFill="1" applyBorder="1" applyAlignment="1" applyProtection="1">
      <alignment horizontal="right" vertical="center" wrapText="1"/>
      <protection locked="0"/>
    </xf>
    <xf numFmtId="38" fontId="2" fillId="0" borderId="16" xfId="1" applyFont="1" applyFill="1" applyBorder="1" applyAlignment="1" applyProtection="1">
      <alignment horizontal="right" vertical="center" wrapText="1"/>
      <protection locked="0"/>
    </xf>
    <xf numFmtId="0" fontId="2" fillId="0" borderId="46" xfId="0" applyFont="1" applyBorder="1" applyAlignment="1">
      <alignment vertical="center" wrapText="1"/>
    </xf>
    <xf numFmtId="0" fontId="2" fillId="0" borderId="47" xfId="0" applyFont="1" applyBorder="1" applyAlignment="1">
      <alignment vertical="center" wrapText="1"/>
    </xf>
    <xf numFmtId="0" fontId="2" fillId="0" borderId="49"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63" xfId="0" applyFont="1" applyBorder="1" applyAlignment="1">
      <alignment horizontal="left" vertical="center" wrapText="1"/>
    </xf>
    <xf numFmtId="0" fontId="2" fillId="0" borderId="64"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9" fontId="4" fillId="4" borderId="32" xfId="0" applyNumberFormat="1" applyFont="1" applyFill="1" applyBorder="1" applyAlignment="1">
      <alignment horizontal="center" vertical="center"/>
    </xf>
    <xf numFmtId="9" fontId="4" fillId="4" borderId="33" xfId="0" applyNumberFormat="1" applyFont="1" applyFill="1" applyBorder="1" applyAlignment="1">
      <alignment horizontal="center" vertical="center"/>
    </xf>
    <xf numFmtId="0" fontId="2" fillId="0" borderId="0" xfId="0" applyFont="1" applyAlignment="1">
      <alignment horizontal="left" vertical="center"/>
    </xf>
    <xf numFmtId="0" fontId="2" fillId="0" borderId="13" xfId="0" applyFont="1" applyBorder="1" applyAlignment="1">
      <alignment horizontal="left"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2" fillId="2" borderId="4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65" xfId="0" applyFont="1" applyBorder="1" applyAlignment="1">
      <alignment horizontal="center" vertical="center" textRotation="255" wrapText="1"/>
    </xf>
    <xf numFmtId="0" fontId="2" fillId="0" borderId="66" xfId="0" applyFont="1" applyBorder="1" applyAlignment="1">
      <alignment horizontal="center" vertical="center" textRotation="255" wrapText="1"/>
    </xf>
    <xf numFmtId="0" fontId="2" fillId="0" borderId="67" xfId="0" applyFont="1" applyBorder="1" applyAlignment="1">
      <alignment horizontal="center" vertical="center" textRotation="255" wrapText="1"/>
    </xf>
    <xf numFmtId="38" fontId="2" fillId="6" borderId="55" xfId="1" applyFont="1" applyFill="1" applyBorder="1" applyAlignment="1">
      <alignment horizontal="center" vertical="center" wrapText="1"/>
    </xf>
    <xf numFmtId="38" fontId="2" fillId="6" borderId="56" xfId="1" applyFont="1" applyFill="1" applyBorder="1" applyAlignment="1">
      <alignment horizontal="center" vertical="center" wrapText="1"/>
    </xf>
    <xf numFmtId="0" fontId="2" fillId="0" borderId="62" xfId="0" applyFont="1" applyBorder="1" applyAlignment="1">
      <alignment horizontal="left" vertical="center" wrapText="1"/>
    </xf>
    <xf numFmtId="38" fontId="2" fillId="3" borderId="21" xfId="1" applyFont="1" applyFill="1" applyBorder="1" applyAlignment="1" applyProtection="1">
      <alignment horizontal="right" vertical="center" wrapText="1"/>
      <protection locked="0"/>
    </xf>
    <xf numFmtId="38" fontId="2" fillId="3" borderId="29" xfId="1" applyFont="1" applyFill="1" applyBorder="1" applyAlignment="1" applyProtection="1">
      <alignment horizontal="right" vertical="center" wrapText="1"/>
      <protection locked="0"/>
    </xf>
    <xf numFmtId="38" fontId="2" fillId="3" borderId="14" xfId="1" applyFont="1" applyFill="1" applyBorder="1" applyAlignment="1" applyProtection="1">
      <alignment horizontal="right" vertical="center" wrapText="1"/>
      <protection locked="0"/>
    </xf>
    <xf numFmtId="38" fontId="2" fillId="3" borderId="16" xfId="1" applyFont="1" applyFill="1" applyBorder="1" applyAlignment="1" applyProtection="1">
      <alignment horizontal="right" vertical="center" wrapText="1"/>
      <protection locked="0"/>
    </xf>
    <xf numFmtId="0" fontId="4" fillId="0" borderId="20" xfId="0" applyFont="1" applyBorder="1" applyAlignment="1">
      <alignment horizontal="center" vertical="center"/>
    </xf>
    <xf numFmtId="0" fontId="4" fillId="0" borderId="30" xfId="0" applyFont="1" applyBorder="1" applyAlignment="1">
      <alignment horizontal="center" vertical="center"/>
    </xf>
    <xf numFmtId="38" fontId="2" fillId="3" borderId="46" xfId="1" applyFont="1" applyFill="1" applyBorder="1" applyAlignment="1" applyProtection="1">
      <alignment horizontal="right" vertical="center" wrapText="1"/>
      <protection locked="0"/>
    </xf>
    <xf numFmtId="38" fontId="2" fillId="3" borderId="49" xfId="1" applyFont="1" applyFill="1" applyBorder="1" applyAlignment="1" applyProtection="1">
      <alignment horizontal="right" vertical="center" wrapText="1"/>
      <protection locked="0"/>
    </xf>
    <xf numFmtId="0" fontId="2" fillId="7" borderId="43"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49" xfId="0" applyFont="1" applyBorder="1" applyAlignment="1">
      <alignment horizontal="left" vertical="center" wrapText="1"/>
    </xf>
    <xf numFmtId="0" fontId="2" fillId="0" borderId="68" xfId="0" applyFont="1" applyBorder="1" applyAlignment="1">
      <alignment horizontal="center" vertical="center" wrapText="1"/>
    </xf>
    <xf numFmtId="38" fontId="2" fillId="0" borderId="51" xfId="1" applyFont="1" applyFill="1" applyBorder="1" applyAlignment="1">
      <alignment horizontal="right" vertical="center"/>
    </xf>
    <xf numFmtId="38" fontId="2" fillId="0" borderId="52" xfId="1" applyFont="1" applyFill="1" applyBorder="1" applyAlignment="1">
      <alignment horizontal="righ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38" fontId="2" fillId="0" borderId="4" xfId="1" applyFont="1" applyBorder="1" applyAlignment="1">
      <alignment horizontal="right" vertical="center"/>
    </xf>
    <xf numFmtId="38" fontId="2" fillId="7" borderId="1" xfId="1" applyFont="1" applyFill="1" applyBorder="1" applyAlignment="1">
      <alignment horizontal="right" vertical="center" wrapText="1"/>
    </xf>
    <xf numFmtId="38" fontId="2" fillId="7" borderId="4" xfId="1" applyFont="1" applyFill="1" applyBorder="1" applyAlignment="1">
      <alignment horizontal="right" vertical="center" wrapText="1"/>
    </xf>
    <xf numFmtId="38" fontId="2" fillId="7" borderId="6" xfId="1" applyFont="1" applyFill="1" applyBorder="1" applyAlignment="1">
      <alignment horizontal="righ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xf>
    <xf numFmtId="38" fontId="2" fillId="0" borderId="11" xfId="1" applyFont="1" applyFill="1" applyBorder="1" applyAlignment="1">
      <alignment horizontal="right" vertical="center"/>
    </xf>
    <xf numFmtId="38" fontId="2" fillId="0" borderId="12" xfId="1" applyFont="1" applyFill="1" applyBorder="1" applyAlignment="1">
      <alignment horizontal="right" vertical="center"/>
    </xf>
    <xf numFmtId="38" fontId="2" fillId="0" borderId="35" xfId="1" applyFont="1" applyFill="1" applyBorder="1" applyAlignment="1">
      <alignment horizontal="right" vertical="center"/>
    </xf>
    <xf numFmtId="38" fontId="2" fillId="0" borderId="36"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79772</xdr:colOff>
      <xdr:row>37</xdr:row>
      <xdr:rowOff>57979</xdr:rowOff>
    </xdr:from>
    <xdr:to>
      <xdr:col>14</xdr:col>
      <xdr:colOff>0</xdr:colOff>
      <xdr:row>39</xdr:row>
      <xdr:rowOff>124240</xdr:rowOff>
    </xdr:to>
    <xdr:grpSp>
      <xdr:nvGrpSpPr>
        <xdr:cNvPr id="2" name="グループ化 1"/>
        <xdr:cNvGrpSpPr/>
      </xdr:nvGrpSpPr>
      <xdr:grpSpPr>
        <a:xfrm>
          <a:off x="11576447" y="14250229"/>
          <a:ext cx="748903" cy="885411"/>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96331</xdr:colOff>
      <xdr:row>37</xdr:row>
      <xdr:rowOff>157369</xdr:rowOff>
    </xdr:from>
    <xdr:to>
      <xdr:col>13</xdr:col>
      <xdr:colOff>826184</xdr:colOff>
      <xdr:row>40</xdr:row>
      <xdr:rowOff>115957</xdr:rowOff>
    </xdr:to>
    <xdr:grpSp>
      <xdr:nvGrpSpPr>
        <xdr:cNvPr id="7" name="グループ化 6"/>
        <xdr:cNvGrpSpPr/>
      </xdr:nvGrpSpPr>
      <xdr:grpSpPr>
        <a:xfrm>
          <a:off x="11593006" y="14349619"/>
          <a:ext cx="729853" cy="1187313"/>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306050</xdr:colOff>
      <xdr:row>5</xdr:row>
      <xdr:rowOff>49675</xdr:rowOff>
    </xdr:from>
    <xdr:to>
      <xdr:col>22</xdr:col>
      <xdr:colOff>571270</xdr:colOff>
      <xdr:row>8</xdr:row>
      <xdr:rowOff>50677</xdr:rowOff>
    </xdr:to>
    <xdr:grpSp>
      <xdr:nvGrpSpPr>
        <xdr:cNvPr id="12" name="グループ化 11"/>
        <xdr:cNvGrpSpPr/>
      </xdr:nvGrpSpPr>
      <xdr:grpSpPr>
        <a:xfrm>
          <a:off x="11802725" y="1202200"/>
          <a:ext cx="3008420" cy="1229727"/>
          <a:chOff x="9337062" y="602016"/>
          <a:chExt cx="3032484" cy="1245111"/>
        </a:xfrm>
      </xdr:grpSpPr>
      <xdr:sp macro="" textlink="">
        <xdr:nvSpPr>
          <xdr:cNvPr id="14" name="正方形/長方形 13"/>
          <xdr:cNvSpPr/>
        </xdr:nvSpPr>
        <xdr:spPr>
          <a:xfrm>
            <a:off x="9337062" y="602016"/>
            <a:ext cx="3032484" cy="124511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◆使い方</a:t>
            </a:r>
            <a:endParaRPr kumimoji="1" lang="en-US" altLang="ja-JP" sz="1050">
              <a:solidFill>
                <a:sysClr val="windowText" lastClr="000000"/>
              </a:solidFill>
            </a:endParaRPr>
          </a:p>
          <a:p>
            <a:pPr algn="l"/>
            <a:r>
              <a:rPr kumimoji="1" lang="ja-JP" altLang="en-US" sz="1050">
                <a:solidFill>
                  <a:sysClr val="windowText" lastClr="000000"/>
                </a:solidFill>
              </a:rPr>
              <a:t>①　　　　　　　のセルをプルダウンから選択する。</a:t>
            </a:r>
            <a:endParaRPr kumimoji="1" lang="en-US" altLang="ja-JP" sz="1050">
              <a:solidFill>
                <a:sysClr val="windowText" lastClr="000000"/>
              </a:solidFill>
            </a:endParaRPr>
          </a:p>
          <a:p>
            <a:pPr algn="l"/>
            <a:r>
              <a:rPr kumimoji="1" lang="ja-JP" altLang="en-US" sz="1050">
                <a:solidFill>
                  <a:sysClr val="windowText" lastClr="000000"/>
                </a:solidFill>
              </a:rPr>
              <a:t>②　Ｊ列ののセルに数量を入力。</a:t>
            </a:r>
            <a:endParaRPr kumimoji="1" lang="en-US" altLang="ja-JP" sz="1050">
              <a:solidFill>
                <a:sysClr val="windowText" lastClr="000000"/>
              </a:solidFill>
            </a:endParaRPr>
          </a:p>
          <a:p>
            <a:pPr algn="l"/>
            <a:r>
              <a:rPr kumimoji="1" lang="ja-JP" altLang="en-US" sz="1050">
                <a:solidFill>
                  <a:sysClr val="windowText" lastClr="000000"/>
                </a:solidFill>
              </a:rPr>
              <a:t>③　実際の工事費を手入力。</a:t>
            </a:r>
            <a:endParaRPr kumimoji="1" lang="en-US" altLang="ja-JP" sz="1050">
              <a:solidFill>
                <a:sysClr val="windowText" lastClr="000000"/>
              </a:solidFill>
            </a:endParaRPr>
          </a:p>
          <a:p>
            <a:pPr algn="l"/>
            <a:r>
              <a:rPr kumimoji="1" lang="ja-JP" altLang="en-US" sz="1050">
                <a:solidFill>
                  <a:sysClr val="windowText" lastClr="000000"/>
                </a:solidFill>
              </a:rPr>
              <a:t>④　　　　　　　　改修に係る床面積（㎡）に</a:t>
            </a:r>
            <a:r>
              <a:rPr kumimoji="1" lang="en-US" altLang="ja-JP" sz="1050">
                <a:solidFill>
                  <a:sysClr val="windowText" lastClr="000000"/>
                </a:solidFill>
              </a:rPr>
              <a:t>3,800</a:t>
            </a:r>
            <a:r>
              <a:rPr kumimoji="1" lang="ja-JP" altLang="en-US" sz="1050">
                <a:solidFill>
                  <a:sysClr val="windowText" lastClr="000000"/>
                </a:solidFill>
              </a:rPr>
              <a:t>円を乗じた額を手入力。</a:t>
            </a:r>
            <a:endParaRPr kumimoji="1" lang="en-US" altLang="ja-JP" sz="1050">
              <a:solidFill>
                <a:sysClr val="windowText" lastClr="000000"/>
              </a:solidFill>
            </a:endParaRPr>
          </a:p>
        </xdr:txBody>
      </xdr:sp>
      <xdr:sp macro="" textlink="">
        <xdr:nvSpPr>
          <xdr:cNvPr id="15" name="正方形/長方形 14"/>
          <xdr:cNvSpPr/>
        </xdr:nvSpPr>
        <xdr:spPr>
          <a:xfrm>
            <a:off x="9598564" y="841651"/>
            <a:ext cx="541076" cy="134945"/>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sp macro="" textlink="">
        <xdr:nvSpPr>
          <xdr:cNvPr id="30" name="正方形/長方形 29"/>
          <xdr:cNvSpPr/>
        </xdr:nvSpPr>
        <xdr:spPr>
          <a:xfrm>
            <a:off x="11230419" y="1006165"/>
            <a:ext cx="541076" cy="134945"/>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sp macro="" textlink="">
        <xdr:nvSpPr>
          <xdr:cNvPr id="31" name="正方形/長方形 30"/>
          <xdr:cNvSpPr/>
        </xdr:nvSpPr>
        <xdr:spPr>
          <a:xfrm>
            <a:off x="11037269" y="1186043"/>
            <a:ext cx="541076" cy="13494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sp macro="" textlink="">
        <xdr:nvSpPr>
          <xdr:cNvPr id="37" name="正方形/長方形 36"/>
          <xdr:cNvSpPr/>
        </xdr:nvSpPr>
        <xdr:spPr>
          <a:xfrm>
            <a:off x="9673130" y="1354647"/>
            <a:ext cx="541076" cy="13494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grpSp>
    <xdr:clientData/>
  </xdr:twoCellAnchor>
  <xdr:twoCellAnchor>
    <xdr:from>
      <xdr:col>13</xdr:col>
      <xdr:colOff>137750</xdr:colOff>
      <xdr:row>37</xdr:row>
      <xdr:rowOff>223630</xdr:rowOff>
    </xdr:from>
    <xdr:to>
      <xdr:col>14</xdr:col>
      <xdr:colOff>57978</xdr:colOff>
      <xdr:row>42</xdr:row>
      <xdr:rowOff>240196</xdr:rowOff>
    </xdr:to>
    <xdr:grpSp>
      <xdr:nvGrpSpPr>
        <xdr:cNvPr id="16" name="グループ化 15"/>
        <xdr:cNvGrpSpPr/>
      </xdr:nvGrpSpPr>
      <xdr:grpSpPr>
        <a:xfrm>
          <a:off x="11634425" y="14415880"/>
          <a:ext cx="748903" cy="2064441"/>
          <a:chOff x="7435454" y="11168062"/>
          <a:chExt cx="748903" cy="461964"/>
        </a:xfrm>
      </xdr:grpSpPr>
      <xdr:grpSp>
        <xdr:nvGrpSpPr>
          <xdr:cNvPr id="17" name="グループ化 16"/>
          <xdr:cNvGrpSpPr/>
        </xdr:nvGrpSpPr>
        <xdr:grpSpPr>
          <a:xfrm>
            <a:off x="7435454" y="11174015"/>
            <a:ext cx="748903" cy="456011"/>
            <a:chOff x="7435454" y="11174015"/>
            <a:chExt cx="748903" cy="456011"/>
          </a:xfrm>
        </xdr:grpSpPr>
        <xdr:cxnSp macro="">
          <xdr:nvCxnSpPr>
            <xdr:cNvPr id="19" name="直線コネクタ 18"/>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 name="直線コネクタ 19"/>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18" name="直線コネクタ 17"/>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106684</xdr:colOff>
      <xdr:row>37</xdr:row>
      <xdr:rowOff>308941</xdr:rowOff>
    </xdr:from>
    <xdr:to>
      <xdr:col>14</xdr:col>
      <xdr:colOff>8276</xdr:colOff>
      <xdr:row>43</xdr:row>
      <xdr:rowOff>250963</xdr:rowOff>
    </xdr:to>
    <xdr:grpSp>
      <xdr:nvGrpSpPr>
        <xdr:cNvPr id="21" name="グループ化 20"/>
        <xdr:cNvGrpSpPr/>
      </xdr:nvGrpSpPr>
      <xdr:grpSpPr>
        <a:xfrm>
          <a:off x="11603359" y="14501191"/>
          <a:ext cx="730267" cy="2399472"/>
          <a:chOff x="7435454" y="11168062"/>
          <a:chExt cx="538192" cy="461964"/>
        </a:xfrm>
      </xdr:grpSpPr>
      <xdr:grpSp>
        <xdr:nvGrpSpPr>
          <xdr:cNvPr id="22" name="グループ化 21"/>
          <xdr:cNvGrpSpPr/>
        </xdr:nvGrpSpPr>
        <xdr:grpSpPr>
          <a:xfrm>
            <a:off x="7435454" y="11174015"/>
            <a:ext cx="538192" cy="456011"/>
            <a:chOff x="7435454" y="11174015"/>
            <a:chExt cx="538192" cy="456011"/>
          </a:xfrm>
        </xdr:grpSpPr>
        <xdr:cxnSp macro="">
          <xdr:nvCxnSpPr>
            <xdr:cNvPr id="24" name="直線コネクタ 23"/>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5" name="直線コネクタ 24"/>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23" name="直線コネクタ 22"/>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39</xdr:row>
          <xdr:rowOff>76200</xdr:rowOff>
        </xdr:from>
        <xdr:to>
          <xdr:col>4</xdr:col>
          <xdr:colOff>266700</xdr:colOff>
          <xdr:row>39</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76200</xdr:rowOff>
        </xdr:from>
        <xdr:to>
          <xdr:col>4</xdr:col>
          <xdr:colOff>266700</xdr:colOff>
          <xdr:row>40</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76200</xdr:rowOff>
        </xdr:from>
        <xdr:to>
          <xdr:col>4</xdr:col>
          <xdr:colOff>266700</xdr:colOff>
          <xdr:row>42</xdr:row>
          <xdr:rowOff>342900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76200</xdr:rowOff>
        </xdr:from>
        <xdr:to>
          <xdr:col>4</xdr:col>
          <xdr:colOff>266700</xdr:colOff>
          <xdr:row>43</xdr:row>
          <xdr:rowOff>342900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76200</xdr:rowOff>
        </xdr:from>
        <xdr:to>
          <xdr:col>4</xdr:col>
          <xdr:colOff>276225</xdr:colOff>
          <xdr:row>44</xdr:row>
          <xdr:rowOff>342900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7"/>
  <sheetViews>
    <sheetView showGridLines="0" tabSelected="1" view="pageBreakPreview" topLeftCell="A37" zoomScaleNormal="100" zoomScaleSheetLayoutView="100" workbookViewId="0">
      <selection activeCell="F45" sqref="F45:K45"/>
    </sheetView>
  </sheetViews>
  <sheetFormatPr defaultRowHeight="13.5"/>
  <cols>
    <col min="1" max="1" width="8" style="1" customWidth="1"/>
    <col min="2" max="3" width="9.875" style="1" customWidth="1"/>
    <col min="4" max="4" width="9" style="1" customWidth="1"/>
    <col min="5" max="5" width="6.875" style="1" customWidth="1"/>
    <col min="6" max="6" width="12" style="1" customWidth="1"/>
    <col min="7" max="7" width="5.125" style="1" customWidth="1"/>
    <col min="8" max="8" width="17.625" style="1" customWidth="1"/>
    <col min="9" max="9" width="9.375" style="1" customWidth="1"/>
    <col min="10" max="10" width="19.25" style="1" customWidth="1"/>
    <col min="11" max="11" width="10.125" style="1" customWidth="1"/>
    <col min="12" max="12" width="22.875" style="1" customWidth="1"/>
    <col min="13" max="13" width="10.875" style="1" customWidth="1"/>
    <col min="14" max="14" width="10.875" style="1" hidden="1" customWidth="1"/>
    <col min="15" max="15" width="15.25" style="2" hidden="1" customWidth="1"/>
    <col min="16" max="16" width="15.25" style="1" hidden="1" customWidth="1"/>
    <col min="17" max="17" width="11.625" style="63" hidden="1" customWidth="1"/>
    <col min="18" max="18" width="12.625" style="1" hidden="1" customWidth="1"/>
    <col min="19" max="16384" width="9" style="1"/>
  </cols>
  <sheetData>
    <row r="1" spans="1:18" ht="19.5" customHeight="1" thickBot="1">
      <c r="A1" s="1" t="s">
        <v>49</v>
      </c>
    </row>
    <row r="2" spans="1:18" ht="21.75" customHeight="1" thickBot="1">
      <c r="J2" s="174" t="s">
        <v>37</v>
      </c>
      <c r="K2" s="175"/>
      <c r="L2" s="36"/>
      <c r="M2" s="22"/>
      <c r="O2" s="2" t="s">
        <v>39</v>
      </c>
      <c r="P2" s="87" t="s">
        <v>38</v>
      </c>
    </row>
    <row r="3" spans="1:18" ht="16.5" customHeight="1">
      <c r="A3" s="149" t="s">
        <v>0</v>
      </c>
      <c r="B3" s="149"/>
      <c r="C3" s="149"/>
      <c r="J3" s="151" t="s">
        <v>17</v>
      </c>
      <c r="K3" s="152"/>
      <c r="L3" s="147"/>
      <c r="M3" s="22"/>
      <c r="O3" s="15">
        <v>1</v>
      </c>
      <c r="Q3" s="147">
        <v>1</v>
      </c>
      <c r="R3" s="67">
        <v>0.1</v>
      </c>
    </row>
    <row r="4" spans="1:18" ht="5.25" customHeight="1" thickBot="1">
      <c r="A4" s="150"/>
      <c r="B4" s="150"/>
      <c r="C4" s="150"/>
      <c r="J4" s="153"/>
      <c r="K4" s="154"/>
      <c r="L4" s="148"/>
      <c r="M4" s="35"/>
      <c r="O4" s="94">
        <v>0.23</v>
      </c>
      <c r="Q4" s="148"/>
    </row>
    <row r="5" spans="1:18" ht="27.75" customHeight="1" thickBot="1">
      <c r="A5" s="155" t="s">
        <v>77</v>
      </c>
      <c r="B5" s="155"/>
      <c r="C5" s="155"/>
      <c r="D5" s="155"/>
      <c r="E5" s="155"/>
      <c r="F5" s="155"/>
      <c r="G5" s="110" t="s">
        <v>56</v>
      </c>
      <c r="H5" s="111"/>
      <c r="I5" s="112"/>
      <c r="J5" s="95" t="s">
        <v>1</v>
      </c>
      <c r="K5" s="95"/>
      <c r="L5" s="95" t="s">
        <v>54</v>
      </c>
      <c r="M5" s="95"/>
      <c r="O5" s="94"/>
    </row>
    <row r="6" spans="1:18" ht="32.25" customHeight="1">
      <c r="A6" s="164" t="s">
        <v>44</v>
      </c>
      <c r="B6" s="156" t="s">
        <v>16</v>
      </c>
      <c r="C6" s="183" t="s">
        <v>2</v>
      </c>
      <c r="D6" s="109" t="s">
        <v>3</v>
      </c>
      <c r="E6" s="109"/>
      <c r="F6" s="109"/>
      <c r="G6" s="82" t="s">
        <v>4</v>
      </c>
      <c r="H6" s="83">
        <f>O6*Q3</f>
        <v>168000</v>
      </c>
      <c r="I6" s="84" t="s">
        <v>21</v>
      </c>
      <c r="J6" s="85"/>
      <c r="K6" s="82" t="s">
        <v>5</v>
      </c>
      <c r="L6" s="113"/>
      <c r="M6" s="114"/>
      <c r="O6" s="3">
        <v>168000</v>
      </c>
      <c r="Q6" s="88">
        <f>H6*J6</f>
        <v>0</v>
      </c>
    </row>
    <row r="7" spans="1:18" ht="32.25" customHeight="1">
      <c r="A7" s="165"/>
      <c r="B7" s="157"/>
      <c r="C7" s="125"/>
      <c r="D7" s="96"/>
      <c r="E7" s="96"/>
      <c r="F7" s="96"/>
      <c r="G7" s="25" t="s">
        <v>7</v>
      </c>
      <c r="H7" s="26">
        <f>O7*Q3</f>
        <v>128000</v>
      </c>
      <c r="I7" s="27" t="s">
        <v>21</v>
      </c>
      <c r="J7" s="68"/>
      <c r="K7" s="25" t="s">
        <v>5</v>
      </c>
      <c r="L7" s="115"/>
      <c r="M7" s="116"/>
      <c r="O7" s="4">
        <v>128000</v>
      </c>
      <c r="Q7" s="88">
        <f t="shared" ref="Q7:Q16" si="0">H7*J7</f>
        <v>0</v>
      </c>
    </row>
    <row r="8" spans="1:18" ht="32.25" customHeight="1">
      <c r="A8" s="165"/>
      <c r="B8" s="157"/>
      <c r="C8" s="125"/>
      <c r="D8" s="96"/>
      <c r="E8" s="96"/>
      <c r="F8" s="96"/>
      <c r="G8" s="39" t="s">
        <v>8</v>
      </c>
      <c r="H8" s="24">
        <f>O8*Q3</f>
        <v>112000</v>
      </c>
      <c r="I8" s="41" t="s">
        <v>21</v>
      </c>
      <c r="J8" s="69"/>
      <c r="K8" s="39" t="s">
        <v>5</v>
      </c>
      <c r="L8" s="115"/>
      <c r="M8" s="116"/>
      <c r="O8" s="5">
        <v>112000</v>
      </c>
      <c r="Q8" s="88">
        <f t="shared" si="0"/>
        <v>0</v>
      </c>
    </row>
    <row r="9" spans="1:18" ht="32.25" customHeight="1">
      <c r="A9" s="165"/>
      <c r="B9" s="157"/>
      <c r="C9" s="125"/>
      <c r="D9" s="96" t="s">
        <v>9</v>
      </c>
      <c r="E9" s="96"/>
      <c r="F9" s="96"/>
      <c r="G9" s="28" t="s">
        <v>4</v>
      </c>
      <c r="H9" s="29">
        <f>O9*Q3</f>
        <v>168000</v>
      </c>
      <c r="I9" s="30" t="s">
        <v>21</v>
      </c>
      <c r="J9" s="70"/>
      <c r="K9" s="28" t="s">
        <v>5</v>
      </c>
      <c r="L9" s="115"/>
      <c r="M9" s="116"/>
      <c r="O9" s="3">
        <v>168000</v>
      </c>
      <c r="Q9" s="88">
        <f t="shared" si="0"/>
        <v>0</v>
      </c>
    </row>
    <row r="10" spans="1:18" ht="32.25" customHeight="1">
      <c r="A10" s="165"/>
      <c r="B10" s="157"/>
      <c r="C10" s="125"/>
      <c r="D10" s="96"/>
      <c r="E10" s="96"/>
      <c r="F10" s="96"/>
      <c r="G10" s="25" t="s">
        <v>7</v>
      </c>
      <c r="H10" s="26">
        <f>O10*Q3</f>
        <v>128000</v>
      </c>
      <c r="I10" s="27" t="s">
        <v>21</v>
      </c>
      <c r="J10" s="68"/>
      <c r="K10" s="25" t="s">
        <v>5</v>
      </c>
      <c r="L10" s="115"/>
      <c r="M10" s="116"/>
      <c r="O10" s="4">
        <v>128000</v>
      </c>
      <c r="Q10" s="88">
        <f t="shared" si="0"/>
        <v>0</v>
      </c>
    </row>
    <row r="11" spans="1:18" ht="32.25" customHeight="1">
      <c r="A11" s="165"/>
      <c r="B11" s="157"/>
      <c r="C11" s="125"/>
      <c r="D11" s="96"/>
      <c r="E11" s="96"/>
      <c r="F11" s="96"/>
      <c r="G11" s="39" t="s">
        <v>76</v>
      </c>
      <c r="H11" s="24">
        <f>O11*Q3</f>
        <v>112000</v>
      </c>
      <c r="I11" s="41" t="s">
        <v>21</v>
      </c>
      <c r="J11" s="69"/>
      <c r="K11" s="39" t="s">
        <v>5</v>
      </c>
      <c r="L11" s="115"/>
      <c r="M11" s="116"/>
      <c r="O11" s="5">
        <v>112000</v>
      </c>
      <c r="Q11" s="88">
        <f t="shared" si="0"/>
        <v>0</v>
      </c>
    </row>
    <row r="12" spans="1:18" ht="32.25" customHeight="1">
      <c r="A12" s="165"/>
      <c r="B12" s="157"/>
      <c r="C12" s="125"/>
      <c r="D12" s="96" t="s">
        <v>10</v>
      </c>
      <c r="E12" s="96"/>
      <c r="F12" s="96"/>
      <c r="G12" s="28" t="s">
        <v>4</v>
      </c>
      <c r="H12" s="29">
        <f>O12*Q3</f>
        <v>64000</v>
      </c>
      <c r="I12" s="30" t="s">
        <v>31</v>
      </c>
      <c r="J12" s="70"/>
      <c r="K12" s="28" t="s">
        <v>11</v>
      </c>
      <c r="L12" s="115"/>
      <c r="M12" s="116"/>
      <c r="O12" s="3">
        <v>64000</v>
      </c>
      <c r="Q12" s="88">
        <f t="shared" si="0"/>
        <v>0</v>
      </c>
    </row>
    <row r="13" spans="1:18" ht="32.25" customHeight="1">
      <c r="A13" s="165"/>
      <c r="B13" s="157"/>
      <c r="C13" s="125"/>
      <c r="D13" s="96"/>
      <c r="E13" s="96"/>
      <c r="F13" s="96"/>
      <c r="G13" s="25" t="s">
        <v>7</v>
      </c>
      <c r="H13" s="26">
        <f>O13*Q3</f>
        <v>48000</v>
      </c>
      <c r="I13" s="27" t="s">
        <v>31</v>
      </c>
      <c r="J13" s="68"/>
      <c r="K13" s="25" t="s">
        <v>11</v>
      </c>
      <c r="L13" s="115"/>
      <c r="M13" s="116"/>
      <c r="O13" s="4">
        <v>48000</v>
      </c>
      <c r="Q13" s="88">
        <f t="shared" si="0"/>
        <v>0</v>
      </c>
    </row>
    <row r="14" spans="1:18" ht="32.25" customHeight="1">
      <c r="A14" s="165"/>
      <c r="B14" s="157"/>
      <c r="C14" s="125"/>
      <c r="D14" s="96"/>
      <c r="E14" s="96"/>
      <c r="F14" s="96"/>
      <c r="G14" s="39" t="s">
        <v>8</v>
      </c>
      <c r="H14" s="24">
        <f>O14*Q3</f>
        <v>16000</v>
      </c>
      <c r="I14" s="41" t="s">
        <v>31</v>
      </c>
      <c r="J14" s="69"/>
      <c r="K14" s="39" t="s">
        <v>11</v>
      </c>
      <c r="L14" s="115"/>
      <c r="M14" s="116"/>
      <c r="O14" s="5">
        <v>16000</v>
      </c>
      <c r="Q14" s="88">
        <f t="shared" si="0"/>
        <v>0</v>
      </c>
    </row>
    <row r="15" spans="1:18" ht="32.25" customHeight="1">
      <c r="A15" s="165"/>
      <c r="B15" s="157"/>
      <c r="C15" s="157" t="s">
        <v>12</v>
      </c>
      <c r="D15" s="96" t="s">
        <v>13</v>
      </c>
      <c r="E15" s="96"/>
      <c r="F15" s="96"/>
      <c r="G15" s="28" t="s">
        <v>4</v>
      </c>
      <c r="H15" s="29">
        <f>O15*Q3</f>
        <v>256000</v>
      </c>
      <c r="I15" s="30" t="s">
        <v>21</v>
      </c>
      <c r="J15" s="70"/>
      <c r="K15" s="28" t="s">
        <v>5</v>
      </c>
      <c r="L15" s="115"/>
      <c r="M15" s="116"/>
      <c r="O15" s="3">
        <v>256000</v>
      </c>
      <c r="Q15" s="88">
        <f t="shared" si="0"/>
        <v>0</v>
      </c>
    </row>
    <row r="16" spans="1:18" ht="32.25" customHeight="1">
      <c r="A16" s="165"/>
      <c r="B16" s="157"/>
      <c r="C16" s="157"/>
      <c r="D16" s="96"/>
      <c r="E16" s="96"/>
      <c r="F16" s="96"/>
      <c r="G16" s="39" t="s">
        <v>8</v>
      </c>
      <c r="H16" s="24">
        <f>O16*Q3</f>
        <v>224000</v>
      </c>
      <c r="I16" s="41" t="s">
        <v>21</v>
      </c>
      <c r="J16" s="69"/>
      <c r="K16" s="39" t="s">
        <v>5</v>
      </c>
      <c r="L16" s="115"/>
      <c r="M16" s="116"/>
      <c r="O16" s="5">
        <v>224000</v>
      </c>
      <c r="Q16" s="88">
        <f t="shared" si="0"/>
        <v>0</v>
      </c>
    </row>
    <row r="17" spans="1:18" ht="32.25" customHeight="1">
      <c r="A17" s="165"/>
      <c r="B17" s="186" t="s">
        <v>35</v>
      </c>
      <c r="C17" s="188"/>
      <c r="D17" s="186" t="s">
        <v>22</v>
      </c>
      <c r="E17" s="188"/>
      <c r="F17" s="28" t="s">
        <v>18</v>
      </c>
      <c r="G17" s="202">
        <f>IF(L2="一戸建ての住宅",O17,P17)*Q3</f>
        <v>480000</v>
      </c>
      <c r="H17" s="203"/>
      <c r="I17" s="32" t="s">
        <v>20</v>
      </c>
      <c r="J17" s="71"/>
      <c r="K17" s="28" t="s">
        <v>24</v>
      </c>
      <c r="L17" s="115"/>
      <c r="M17" s="116"/>
      <c r="N17" s="1" t="s">
        <v>40</v>
      </c>
      <c r="O17" s="3">
        <v>136000</v>
      </c>
      <c r="P17" s="19">
        <v>480000</v>
      </c>
      <c r="Q17" s="88">
        <f>G17*J17</f>
        <v>0</v>
      </c>
    </row>
    <row r="18" spans="1:18" ht="32.25" customHeight="1">
      <c r="A18" s="165"/>
      <c r="B18" s="198"/>
      <c r="C18" s="129"/>
      <c r="D18" s="144"/>
      <c r="E18" s="146"/>
      <c r="F18" s="39" t="s">
        <v>19</v>
      </c>
      <c r="G18" s="200">
        <f>IF(L2="一戸建ての住宅",O18,P18)*Q3</f>
        <v>741000</v>
      </c>
      <c r="H18" s="201"/>
      <c r="I18" s="31" t="s">
        <v>20</v>
      </c>
      <c r="J18" s="72"/>
      <c r="K18" s="39" t="s">
        <v>24</v>
      </c>
      <c r="L18" s="115"/>
      <c r="M18" s="116"/>
      <c r="O18" s="4">
        <v>204000</v>
      </c>
      <c r="P18" s="20">
        <v>741000</v>
      </c>
      <c r="Q18" s="88">
        <f t="shared" ref="Q18:Q22" si="1">G18*J18</f>
        <v>0</v>
      </c>
    </row>
    <row r="19" spans="1:18" ht="32.25" customHeight="1">
      <c r="A19" s="165"/>
      <c r="B19" s="198"/>
      <c r="C19" s="129"/>
      <c r="D19" s="186" t="s">
        <v>36</v>
      </c>
      <c r="E19" s="188"/>
      <c r="F19" s="28" t="s">
        <v>18</v>
      </c>
      <c r="G19" s="202">
        <f>IF(L2="一戸建ての住宅",O19,P19)*Q3</f>
        <v>72000</v>
      </c>
      <c r="H19" s="203"/>
      <c r="I19" s="32" t="s">
        <v>20</v>
      </c>
      <c r="J19" s="71"/>
      <c r="K19" s="28" t="s">
        <v>24</v>
      </c>
      <c r="L19" s="115"/>
      <c r="M19" s="116"/>
      <c r="O19" s="4">
        <v>48000</v>
      </c>
      <c r="P19" s="20">
        <v>72000</v>
      </c>
      <c r="Q19" s="88">
        <f t="shared" si="1"/>
        <v>0</v>
      </c>
    </row>
    <row r="20" spans="1:18" ht="32.25" customHeight="1">
      <c r="A20" s="165"/>
      <c r="B20" s="198"/>
      <c r="C20" s="129"/>
      <c r="D20" s="144"/>
      <c r="E20" s="146"/>
      <c r="F20" s="39" t="s">
        <v>19</v>
      </c>
      <c r="G20" s="200">
        <f>IF(L2="一戸建ての住宅",O20,P20)*Q3</f>
        <v>115000</v>
      </c>
      <c r="H20" s="201"/>
      <c r="I20" s="33" t="s">
        <v>20</v>
      </c>
      <c r="J20" s="73"/>
      <c r="K20" s="39" t="s">
        <v>24</v>
      </c>
      <c r="L20" s="115"/>
      <c r="M20" s="116"/>
      <c r="O20" s="4">
        <v>82000</v>
      </c>
      <c r="P20" s="20">
        <v>115000</v>
      </c>
      <c r="Q20" s="88">
        <f t="shared" si="1"/>
        <v>0</v>
      </c>
    </row>
    <row r="21" spans="1:18" ht="32.25" customHeight="1">
      <c r="A21" s="165"/>
      <c r="B21" s="198"/>
      <c r="C21" s="129"/>
      <c r="D21" s="186" t="s">
        <v>23</v>
      </c>
      <c r="E21" s="188"/>
      <c r="F21" s="28" t="s">
        <v>18</v>
      </c>
      <c r="G21" s="202">
        <f>IF(L2="一戸建ての住宅",O21,P21)*Q3</f>
        <v>195000</v>
      </c>
      <c r="H21" s="203"/>
      <c r="I21" s="32" t="s">
        <v>20</v>
      </c>
      <c r="J21" s="71"/>
      <c r="K21" s="28" t="s">
        <v>24</v>
      </c>
      <c r="L21" s="115"/>
      <c r="M21" s="116"/>
      <c r="O21" s="4">
        <v>162600</v>
      </c>
      <c r="P21" s="20">
        <v>195000</v>
      </c>
      <c r="Q21" s="88">
        <f t="shared" si="1"/>
        <v>0</v>
      </c>
    </row>
    <row r="22" spans="1:18" ht="32.25" customHeight="1" thickBot="1">
      <c r="A22" s="165"/>
      <c r="B22" s="192"/>
      <c r="C22" s="193"/>
      <c r="D22" s="192"/>
      <c r="E22" s="193"/>
      <c r="F22" s="44" t="s">
        <v>19</v>
      </c>
      <c r="G22" s="184">
        <f>IF(L2="一戸建ての住宅",O22,P22)*Q3</f>
        <v>325000</v>
      </c>
      <c r="H22" s="185"/>
      <c r="I22" s="45" t="s">
        <v>20</v>
      </c>
      <c r="J22" s="74"/>
      <c r="K22" s="44" t="s">
        <v>24</v>
      </c>
      <c r="L22" s="117"/>
      <c r="M22" s="118"/>
      <c r="O22" s="5">
        <v>244000</v>
      </c>
      <c r="P22" s="21">
        <v>325000</v>
      </c>
      <c r="Q22" s="88">
        <f t="shared" si="1"/>
        <v>0</v>
      </c>
    </row>
    <row r="23" spans="1:18" ht="34.5" customHeight="1" thickTop="1" thickBot="1">
      <c r="A23" s="166"/>
      <c r="B23" s="91" t="s">
        <v>74</v>
      </c>
      <c r="C23" s="92"/>
      <c r="D23" s="92"/>
      <c r="E23" s="92"/>
      <c r="F23" s="93"/>
      <c r="G23" s="168">
        <f>SUM(Q6:Q22)</f>
        <v>0</v>
      </c>
      <c r="H23" s="168"/>
      <c r="I23" s="52" t="s">
        <v>55</v>
      </c>
      <c r="J23" s="178" t="s">
        <v>57</v>
      </c>
      <c r="K23" s="179"/>
      <c r="L23" s="62"/>
      <c r="M23" s="51" t="s">
        <v>14</v>
      </c>
      <c r="O23" s="4"/>
      <c r="P23" s="9"/>
      <c r="Q23" s="88"/>
    </row>
    <row r="24" spans="1:18" ht="33.75" customHeight="1">
      <c r="A24" s="164" t="s">
        <v>15</v>
      </c>
      <c r="B24" s="158" t="s">
        <v>60</v>
      </c>
      <c r="C24" s="159"/>
      <c r="D24" s="109" t="s">
        <v>25</v>
      </c>
      <c r="E24" s="109"/>
      <c r="F24" s="109"/>
      <c r="G24" s="170">
        <f>O24*Q3</f>
        <v>452000</v>
      </c>
      <c r="H24" s="171"/>
      <c r="I24" s="13" t="s">
        <v>78</v>
      </c>
      <c r="J24" s="75"/>
      <c r="K24" s="38" t="s">
        <v>34</v>
      </c>
      <c r="L24" s="48"/>
      <c r="M24" s="78" t="s">
        <v>14</v>
      </c>
      <c r="O24" s="3">
        <v>452000</v>
      </c>
      <c r="Q24" s="88">
        <f>G24*J24</f>
        <v>0</v>
      </c>
    </row>
    <row r="25" spans="1:18" ht="33.75" customHeight="1">
      <c r="A25" s="165"/>
      <c r="B25" s="160"/>
      <c r="C25" s="161"/>
      <c r="D25" s="96" t="s">
        <v>26</v>
      </c>
      <c r="E25" s="96"/>
      <c r="F25" s="96"/>
      <c r="G25" s="172">
        <f>O25*Q3</f>
        <v>349000</v>
      </c>
      <c r="H25" s="173"/>
      <c r="I25" s="14" t="s">
        <v>79</v>
      </c>
      <c r="J25" s="76"/>
      <c r="K25" s="40" t="s">
        <v>34</v>
      </c>
      <c r="L25" s="49"/>
      <c r="M25" s="79" t="s">
        <v>14</v>
      </c>
      <c r="O25" s="4">
        <v>349000</v>
      </c>
      <c r="Q25" s="88">
        <f t="shared" ref="Q25:Q33" si="2">G25*J25</f>
        <v>0</v>
      </c>
    </row>
    <row r="26" spans="1:18" ht="29.25" customHeight="1">
      <c r="A26" s="165"/>
      <c r="B26" s="160"/>
      <c r="C26" s="161"/>
      <c r="D26" s="97" t="s">
        <v>58</v>
      </c>
      <c r="E26" s="98"/>
      <c r="F26" s="99"/>
      <c r="G26" s="103">
        <f>O26*Q3</f>
        <v>243000</v>
      </c>
      <c r="H26" s="104"/>
      <c r="I26" s="100" t="s">
        <v>80</v>
      </c>
      <c r="J26" s="121"/>
      <c r="K26" s="124" t="s">
        <v>34</v>
      </c>
      <c r="L26" s="195"/>
      <c r="M26" s="119" t="s">
        <v>14</v>
      </c>
      <c r="O26" s="194">
        <v>243000</v>
      </c>
      <c r="Q26" s="88">
        <f t="shared" si="2"/>
        <v>0</v>
      </c>
    </row>
    <row r="27" spans="1:18" ht="21" customHeight="1">
      <c r="A27" s="165"/>
      <c r="B27" s="160"/>
      <c r="C27" s="161"/>
      <c r="D27" s="97"/>
      <c r="E27" s="98"/>
      <c r="F27" s="99"/>
      <c r="G27" s="105"/>
      <c r="H27" s="106"/>
      <c r="I27" s="101"/>
      <c r="J27" s="122"/>
      <c r="K27" s="125"/>
      <c r="L27" s="196"/>
      <c r="M27" s="119"/>
      <c r="O27" s="194"/>
      <c r="Q27" s="88">
        <f t="shared" si="2"/>
        <v>0</v>
      </c>
    </row>
    <row r="28" spans="1:18" ht="30" customHeight="1">
      <c r="A28" s="165"/>
      <c r="B28" s="160"/>
      <c r="C28" s="161"/>
      <c r="D28" s="97"/>
      <c r="E28" s="98"/>
      <c r="F28" s="99"/>
      <c r="G28" s="107"/>
      <c r="H28" s="108"/>
      <c r="I28" s="102"/>
      <c r="J28" s="123"/>
      <c r="K28" s="126"/>
      <c r="L28" s="197"/>
      <c r="M28" s="120"/>
      <c r="O28" s="194"/>
      <c r="Q28" s="88">
        <f t="shared" si="2"/>
        <v>0</v>
      </c>
    </row>
    <row r="29" spans="1:18" ht="33.75" customHeight="1" thickBot="1">
      <c r="A29" s="165"/>
      <c r="B29" s="162"/>
      <c r="C29" s="163"/>
      <c r="D29" s="180" t="s">
        <v>27</v>
      </c>
      <c r="E29" s="181"/>
      <c r="F29" s="182"/>
      <c r="G29" s="176">
        <f>O29*Q3</f>
        <v>53000</v>
      </c>
      <c r="H29" s="177"/>
      <c r="I29" s="46" t="s">
        <v>82</v>
      </c>
      <c r="J29" s="77"/>
      <c r="K29" s="43" t="s">
        <v>32</v>
      </c>
      <c r="L29" s="50"/>
      <c r="M29" s="80" t="s">
        <v>14</v>
      </c>
      <c r="O29" s="5">
        <v>53000</v>
      </c>
      <c r="Q29" s="88">
        <f t="shared" si="2"/>
        <v>0</v>
      </c>
    </row>
    <row r="30" spans="1:18" ht="34.5" customHeight="1" thickTop="1" thickBot="1">
      <c r="A30" s="165"/>
      <c r="B30" s="91" t="s">
        <v>73</v>
      </c>
      <c r="C30" s="92"/>
      <c r="D30" s="92"/>
      <c r="E30" s="92"/>
      <c r="F30" s="93"/>
      <c r="G30" s="167">
        <f>SUM(Q24:Q29)</f>
        <v>0</v>
      </c>
      <c r="H30" s="168"/>
      <c r="I30" s="52" t="s">
        <v>55</v>
      </c>
      <c r="J30" s="178" t="s">
        <v>57</v>
      </c>
      <c r="K30" s="179"/>
      <c r="L30" s="62">
        <f>SUM(L24:L29)</f>
        <v>0</v>
      </c>
      <c r="M30" s="51" t="s">
        <v>14</v>
      </c>
      <c r="O30" s="4"/>
      <c r="P30" s="9"/>
      <c r="Q30" s="88"/>
      <c r="R30" s="65" t="s">
        <v>71</v>
      </c>
    </row>
    <row r="31" spans="1:18" ht="32.25" customHeight="1">
      <c r="A31" s="165"/>
      <c r="B31" s="158" t="s">
        <v>59</v>
      </c>
      <c r="C31" s="159"/>
      <c r="D31" s="139" t="s">
        <v>28</v>
      </c>
      <c r="E31" s="140"/>
      <c r="F31" s="141"/>
      <c r="G31" s="134">
        <f>O31*Q3</f>
        <v>130000</v>
      </c>
      <c r="H31" s="135"/>
      <c r="I31" s="14" t="s">
        <v>80</v>
      </c>
      <c r="J31" s="76"/>
      <c r="K31" s="40" t="s">
        <v>34</v>
      </c>
      <c r="L31" s="49"/>
      <c r="M31" s="81" t="s">
        <v>14</v>
      </c>
      <c r="O31" s="17">
        <v>130000</v>
      </c>
      <c r="Q31" s="88">
        <f t="shared" si="2"/>
        <v>0</v>
      </c>
      <c r="R31" s="65">
        <f>IF(L31&gt;Q31,Q31,L31)</f>
        <v>0</v>
      </c>
    </row>
    <row r="32" spans="1:18" ht="32.25" customHeight="1">
      <c r="A32" s="165"/>
      <c r="B32" s="160"/>
      <c r="C32" s="161"/>
      <c r="D32" s="139" t="s">
        <v>29</v>
      </c>
      <c r="E32" s="140"/>
      <c r="F32" s="141"/>
      <c r="G32" s="134">
        <f>O32*Q3</f>
        <v>130000</v>
      </c>
      <c r="H32" s="135"/>
      <c r="I32" s="14" t="s">
        <v>80</v>
      </c>
      <c r="J32" s="76"/>
      <c r="K32" s="40" t="s">
        <v>33</v>
      </c>
      <c r="L32" s="49"/>
      <c r="M32" s="81" t="s">
        <v>14</v>
      </c>
      <c r="O32" s="16">
        <v>130000</v>
      </c>
      <c r="Q32" s="88">
        <f t="shared" si="2"/>
        <v>0</v>
      </c>
      <c r="R32" s="65">
        <f>IF(L32&gt;Q32,Q32,L32)</f>
        <v>0</v>
      </c>
    </row>
    <row r="33" spans="1:21" ht="32.25" customHeight="1" thickBot="1">
      <c r="A33" s="165"/>
      <c r="B33" s="162"/>
      <c r="C33" s="163"/>
      <c r="D33" s="136" t="s">
        <v>30</v>
      </c>
      <c r="E33" s="137"/>
      <c r="F33" s="138"/>
      <c r="G33" s="132">
        <f>O33*Q3</f>
        <v>130000</v>
      </c>
      <c r="H33" s="133"/>
      <c r="I33" s="46" t="s">
        <v>81</v>
      </c>
      <c r="J33" s="77"/>
      <c r="K33" s="43" t="s">
        <v>33</v>
      </c>
      <c r="L33" s="50"/>
      <c r="M33" s="80" t="s">
        <v>6</v>
      </c>
      <c r="O33" s="18">
        <v>130000</v>
      </c>
      <c r="Q33" s="88">
        <f t="shared" si="2"/>
        <v>0</v>
      </c>
      <c r="R33" s="65">
        <f t="shared" ref="R33" si="3">IF(L33&gt;Q33,Q33,L33)</f>
        <v>0</v>
      </c>
    </row>
    <row r="34" spans="1:21" ht="34.5" customHeight="1" thickTop="1" thickBot="1">
      <c r="A34" s="166"/>
      <c r="B34" s="91" t="s">
        <v>75</v>
      </c>
      <c r="C34" s="92"/>
      <c r="D34" s="92"/>
      <c r="E34" s="92"/>
      <c r="F34" s="93"/>
      <c r="G34" s="167">
        <f>SUM(G30,Q31:Q33)</f>
        <v>0</v>
      </c>
      <c r="H34" s="168"/>
      <c r="I34" s="52" t="s">
        <v>55</v>
      </c>
      <c r="J34" s="178" t="s">
        <v>57</v>
      </c>
      <c r="K34" s="179"/>
      <c r="L34" s="62">
        <f>SUM(L24:L29,L31:L33)</f>
        <v>0</v>
      </c>
      <c r="M34" s="51" t="s">
        <v>14</v>
      </c>
      <c r="O34" s="47"/>
      <c r="Q34" s="89"/>
    </row>
    <row r="35" spans="1:21" ht="32.25" customHeight="1">
      <c r="A35" s="169" t="s">
        <v>61</v>
      </c>
      <c r="B35" s="142"/>
      <c r="C35" s="142"/>
      <c r="D35" s="142"/>
      <c r="E35" s="142"/>
      <c r="F35" s="142"/>
      <c r="G35" s="142" t="s">
        <v>69</v>
      </c>
      <c r="H35" s="142"/>
      <c r="I35" s="142"/>
      <c r="J35" s="142"/>
      <c r="K35" s="143"/>
      <c r="L35" s="60">
        <f>IF(R35&gt;Q35,Q35,R35)</f>
        <v>0</v>
      </c>
      <c r="M35" s="61" t="s">
        <v>6</v>
      </c>
      <c r="P35" s="65" t="s">
        <v>72</v>
      </c>
      <c r="Q35" s="89">
        <f>G23+G30</f>
        <v>0</v>
      </c>
      <c r="R35" s="66">
        <f>L23+L30</f>
        <v>0</v>
      </c>
    </row>
    <row r="36" spans="1:21" ht="32.25" customHeight="1">
      <c r="A36" s="144" t="s">
        <v>62</v>
      </c>
      <c r="B36" s="145"/>
      <c r="C36" s="145"/>
      <c r="D36" s="145"/>
      <c r="E36" s="145"/>
      <c r="F36" s="145"/>
      <c r="G36" s="145" t="s">
        <v>70</v>
      </c>
      <c r="H36" s="145"/>
      <c r="I36" s="145"/>
      <c r="J36" s="145"/>
      <c r="K36" s="146"/>
      <c r="L36" s="6">
        <f>SUM(R31:R33)</f>
        <v>0</v>
      </c>
      <c r="M36" s="59" t="s">
        <v>6</v>
      </c>
      <c r="Q36" s="89"/>
    </row>
    <row r="37" spans="1:21" ht="32.25" customHeight="1">
      <c r="A37" s="97" t="s">
        <v>63</v>
      </c>
      <c r="B37" s="98"/>
      <c r="C37" s="98"/>
      <c r="D37" s="98"/>
      <c r="E37" s="98"/>
      <c r="F37" s="98"/>
      <c r="G37" s="98" t="s">
        <v>64</v>
      </c>
      <c r="H37" s="98"/>
      <c r="I37" s="98"/>
      <c r="J37" s="98"/>
      <c r="K37" s="99"/>
      <c r="L37" s="7">
        <f>SUM(L35:L36)</f>
        <v>0</v>
      </c>
      <c r="M37" s="53" t="s">
        <v>6</v>
      </c>
    </row>
    <row r="38" spans="1:21" ht="32.25" customHeight="1">
      <c r="A38" s="97" t="s">
        <v>65</v>
      </c>
      <c r="B38" s="98"/>
      <c r="C38" s="98"/>
      <c r="D38" s="98"/>
      <c r="E38" s="98"/>
      <c r="F38" s="98"/>
      <c r="G38" s="98" t="s">
        <v>68</v>
      </c>
      <c r="H38" s="98"/>
      <c r="I38" s="98"/>
      <c r="J38" s="98"/>
      <c r="K38" s="99"/>
      <c r="L38" s="7">
        <f>ROUNDDOWN((L37*L3),-3)</f>
        <v>0</v>
      </c>
      <c r="M38" s="53" t="s">
        <v>52</v>
      </c>
      <c r="O38" s="149" t="s">
        <v>47</v>
      </c>
      <c r="P38" s="149"/>
    </row>
    <row r="39" spans="1:21" ht="32.25" customHeight="1">
      <c r="A39" s="186" t="s">
        <v>66</v>
      </c>
      <c r="B39" s="187"/>
      <c r="C39" s="187"/>
      <c r="D39" s="187"/>
      <c r="E39" s="186" t="s">
        <v>41</v>
      </c>
      <c r="F39" s="187"/>
      <c r="G39" s="187"/>
      <c r="H39" s="187"/>
      <c r="I39" s="187"/>
      <c r="J39" s="187"/>
      <c r="K39" s="188"/>
      <c r="L39" s="56"/>
      <c r="M39" s="54"/>
      <c r="O39" s="8"/>
      <c r="P39" s="9"/>
      <c r="R39" s="9"/>
      <c r="S39" s="9"/>
      <c r="T39" s="10"/>
      <c r="U39" s="9"/>
    </row>
    <row r="40" spans="1:21" ht="32.25" customHeight="1">
      <c r="A40" s="198"/>
      <c r="B40" s="128"/>
      <c r="C40" s="128"/>
      <c r="D40" s="128"/>
      <c r="E40" s="37"/>
      <c r="F40" s="128" t="s">
        <v>45</v>
      </c>
      <c r="G40" s="128"/>
      <c r="H40" s="128"/>
      <c r="I40" s="128"/>
      <c r="J40" s="128"/>
      <c r="K40" s="129"/>
      <c r="L40" s="57">
        <v>500000</v>
      </c>
      <c r="M40" s="42" t="s">
        <v>14</v>
      </c>
      <c r="O40" s="11">
        <f>IF(L38&gt;L40,L40,L38)</f>
        <v>0</v>
      </c>
      <c r="Q40" s="64"/>
      <c r="R40" s="9"/>
      <c r="S40" s="9"/>
      <c r="T40" s="10"/>
      <c r="U40" s="9"/>
    </row>
    <row r="41" spans="1:21" ht="32.25" customHeight="1">
      <c r="A41" s="198"/>
      <c r="B41" s="128"/>
      <c r="C41" s="128"/>
      <c r="D41" s="128"/>
      <c r="E41" s="37"/>
      <c r="F41" s="128" t="s">
        <v>51</v>
      </c>
      <c r="G41" s="128"/>
      <c r="H41" s="128"/>
      <c r="I41" s="128"/>
      <c r="J41" s="128"/>
      <c r="K41" s="129"/>
      <c r="L41" s="57">
        <v>500000</v>
      </c>
      <c r="M41" s="42" t="s">
        <v>14</v>
      </c>
      <c r="O41" s="11">
        <f>IF(L38&gt;L41,L41,L38)</f>
        <v>0</v>
      </c>
      <c r="Q41" s="64"/>
      <c r="R41" s="9"/>
      <c r="S41" s="9"/>
      <c r="T41" s="10"/>
      <c r="U41" s="9"/>
    </row>
    <row r="42" spans="1:21" ht="32.25" customHeight="1">
      <c r="A42" s="198"/>
      <c r="B42" s="128"/>
      <c r="C42" s="128"/>
      <c r="D42" s="128"/>
      <c r="E42" s="189" t="s">
        <v>42</v>
      </c>
      <c r="F42" s="190"/>
      <c r="G42" s="190"/>
      <c r="H42" s="190"/>
      <c r="I42" s="190"/>
      <c r="J42" s="190"/>
      <c r="K42" s="191"/>
      <c r="L42" s="57"/>
      <c r="M42" s="42"/>
      <c r="N42" s="34"/>
      <c r="O42" s="11"/>
      <c r="Q42" s="64"/>
      <c r="R42" s="9"/>
      <c r="S42" s="9"/>
      <c r="T42" s="10"/>
      <c r="U42" s="9"/>
    </row>
    <row r="43" spans="1:21" ht="32.25" customHeight="1">
      <c r="A43" s="198"/>
      <c r="B43" s="128"/>
      <c r="C43" s="128"/>
      <c r="D43" s="128"/>
      <c r="E43" s="37"/>
      <c r="F43" s="128" t="s">
        <v>46</v>
      </c>
      <c r="G43" s="128"/>
      <c r="H43" s="128"/>
      <c r="I43" s="128"/>
      <c r="J43" s="128"/>
      <c r="K43" s="129"/>
      <c r="L43" s="57">
        <v>150000</v>
      </c>
      <c r="M43" s="42" t="s">
        <v>6</v>
      </c>
      <c r="N43" s="34"/>
      <c r="O43" s="11">
        <f>IF(L38&gt;L43,L43,L38)</f>
        <v>0</v>
      </c>
      <c r="Q43" s="64"/>
      <c r="R43" s="9"/>
      <c r="S43" s="9"/>
      <c r="T43" s="10"/>
      <c r="U43" s="9"/>
    </row>
    <row r="44" spans="1:21" ht="32.25" customHeight="1">
      <c r="A44" s="198"/>
      <c r="B44" s="128"/>
      <c r="C44" s="128"/>
      <c r="D44" s="128"/>
      <c r="E44" s="37"/>
      <c r="F44" s="128" t="s">
        <v>51</v>
      </c>
      <c r="G44" s="128"/>
      <c r="H44" s="128"/>
      <c r="I44" s="128"/>
      <c r="J44" s="128"/>
      <c r="K44" s="129"/>
      <c r="L44" s="57">
        <v>150000</v>
      </c>
      <c r="M44" s="42" t="s">
        <v>48</v>
      </c>
      <c r="O44" s="11">
        <f>IF(L38&gt;L44,L44,L38)</f>
        <v>0</v>
      </c>
      <c r="Q44" s="64"/>
      <c r="R44" s="9"/>
      <c r="S44" s="9"/>
      <c r="T44" s="10"/>
      <c r="U44" s="9"/>
    </row>
    <row r="45" spans="1:21" ht="32.25" customHeight="1" thickBot="1">
      <c r="A45" s="144"/>
      <c r="B45" s="145"/>
      <c r="C45" s="145"/>
      <c r="D45" s="145"/>
      <c r="E45" s="86"/>
      <c r="F45" s="150" t="s">
        <v>50</v>
      </c>
      <c r="G45" s="150"/>
      <c r="H45" s="150"/>
      <c r="I45" s="150"/>
      <c r="J45" s="150"/>
      <c r="K45" s="199"/>
      <c r="L45" s="90"/>
      <c r="M45" s="55" t="s">
        <v>48</v>
      </c>
      <c r="O45" s="11"/>
      <c r="Q45" s="64"/>
      <c r="R45" s="9"/>
      <c r="S45" s="9"/>
      <c r="T45" s="10"/>
      <c r="U45" s="9"/>
    </row>
    <row r="46" spans="1:21" ht="32.25" customHeight="1" thickBot="1">
      <c r="A46" s="130" t="s">
        <v>67</v>
      </c>
      <c r="B46" s="131"/>
      <c r="C46" s="131"/>
      <c r="D46" s="131"/>
      <c r="E46" s="131"/>
      <c r="F46" s="131"/>
      <c r="G46" s="131"/>
      <c r="H46" s="131"/>
      <c r="I46" s="131"/>
      <c r="J46" s="131"/>
      <c r="K46" s="131"/>
      <c r="L46" s="12"/>
      <c r="M46" s="58" t="s">
        <v>43</v>
      </c>
      <c r="O46" s="23"/>
    </row>
    <row r="47" spans="1:21" ht="56.25" customHeight="1">
      <c r="A47" s="127" t="s">
        <v>53</v>
      </c>
      <c r="B47" s="127"/>
      <c r="C47" s="127"/>
      <c r="D47" s="127"/>
      <c r="E47" s="127"/>
      <c r="F47" s="127"/>
      <c r="G47" s="127"/>
      <c r="H47" s="127"/>
      <c r="I47" s="127"/>
      <c r="J47" s="127"/>
      <c r="K47" s="127"/>
      <c r="L47" s="127"/>
      <c r="M47" s="127"/>
    </row>
  </sheetData>
  <mergeCells count="80">
    <mergeCell ref="O38:P38"/>
    <mergeCell ref="E39:K39"/>
    <mergeCell ref="E42:K42"/>
    <mergeCell ref="D17:E18"/>
    <mergeCell ref="D19:E20"/>
    <mergeCell ref="D21:E22"/>
    <mergeCell ref="O26:O28"/>
    <mergeCell ref="L26:L28"/>
    <mergeCell ref="A39:D45"/>
    <mergeCell ref="F45:K45"/>
    <mergeCell ref="B17:C22"/>
    <mergeCell ref="G18:H18"/>
    <mergeCell ref="G17:H17"/>
    <mergeCell ref="G19:H19"/>
    <mergeCell ref="G20:H20"/>
    <mergeCell ref="G21:H21"/>
    <mergeCell ref="J2:K2"/>
    <mergeCell ref="G29:H29"/>
    <mergeCell ref="G34:H34"/>
    <mergeCell ref="F44:K44"/>
    <mergeCell ref="G31:H31"/>
    <mergeCell ref="D31:F31"/>
    <mergeCell ref="J30:K30"/>
    <mergeCell ref="D29:F29"/>
    <mergeCell ref="B34:F34"/>
    <mergeCell ref="J34:K34"/>
    <mergeCell ref="C15:C16"/>
    <mergeCell ref="C6:C14"/>
    <mergeCell ref="G22:H22"/>
    <mergeCell ref="B23:F23"/>
    <mergeCell ref="J23:K23"/>
    <mergeCell ref="G23:H23"/>
    <mergeCell ref="Q3:Q4"/>
    <mergeCell ref="A3:C4"/>
    <mergeCell ref="J3:K4"/>
    <mergeCell ref="F40:K40"/>
    <mergeCell ref="A5:F5"/>
    <mergeCell ref="J5:K5"/>
    <mergeCell ref="B6:B16"/>
    <mergeCell ref="B24:C29"/>
    <mergeCell ref="A6:A23"/>
    <mergeCell ref="A24:A34"/>
    <mergeCell ref="G30:H30"/>
    <mergeCell ref="A35:F35"/>
    <mergeCell ref="L3:L4"/>
    <mergeCell ref="G24:H24"/>
    <mergeCell ref="G25:H25"/>
    <mergeCell ref="B31:C33"/>
    <mergeCell ref="D15:F16"/>
    <mergeCell ref="A47:M47"/>
    <mergeCell ref="F43:K43"/>
    <mergeCell ref="A46:K46"/>
    <mergeCell ref="G33:H33"/>
    <mergeCell ref="G32:H32"/>
    <mergeCell ref="D33:F33"/>
    <mergeCell ref="D32:F32"/>
    <mergeCell ref="F41:K41"/>
    <mergeCell ref="A38:F38"/>
    <mergeCell ref="G38:K38"/>
    <mergeCell ref="G35:K35"/>
    <mergeCell ref="A37:F37"/>
    <mergeCell ref="G37:K37"/>
    <mergeCell ref="A36:F36"/>
    <mergeCell ref="G36:K36"/>
    <mergeCell ref="B30:F30"/>
    <mergeCell ref="O4:O5"/>
    <mergeCell ref="L5:M5"/>
    <mergeCell ref="D12:F14"/>
    <mergeCell ref="D26:F28"/>
    <mergeCell ref="I26:I28"/>
    <mergeCell ref="G26:H28"/>
    <mergeCell ref="D6:F8"/>
    <mergeCell ref="D9:F11"/>
    <mergeCell ref="G5:I5"/>
    <mergeCell ref="L6:M22"/>
    <mergeCell ref="M26:M28"/>
    <mergeCell ref="J26:J28"/>
    <mergeCell ref="K26:K28"/>
    <mergeCell ref="D24:F24"/>
    <mergeCell ref="D25:F25"/>
  </mergeCells>
  <phoneticPr fontId="3"/>
  <dataValidations count="4">
    <dataValidation type="list" allowBlank="1" showInputMessage="1" showErrorMessage="1" sqref="T40:T45">
      <formula1>"一般改修住宅,特定改修住宅"</formula1>
    </dataValidation>
    <dataValidation type="list" allowBlank="1" showInputMessage="1" showErrorMessage="1" sqref="Q3">
      <formula1>$O$3:$O$5</formula1>
    </dataValidation>
    <dataValidation type="list" allowBlank="1" showInputMessage="1" showErrorMessage="1" sqref="L2">
      <formula1>$O$2:$P$2</formula1>
    </dataValidation>
    <dataValidation type="list" allowBlank="1" showInputMessage="1" showErrorMessage="1" sqref="L3:L4">
      <formula1>"10%,23％"</formula1>
    </dataValidation>
  </dataValidations>
  <pageMargins left="0.70866141732283472" right="0.70866141732283472" top="0.35433070866141736" bottom="0.74803149606299213" header="0.31496062992125984" footer="0.31496062992125984"/>
  <pageSetup paperSize="9" scale="57" fitToWidth="0" orientation="portrait" r:id="rId1"/>
  <ignoredErrors>
    <ignoredError sqref="G24:H2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38100</xdr:colOff>
                    <xdr:row>39</xdr:row>
                    <xdr:rowOff>76200</xdr:rowOff>
                  </from>
                  <to>
                    <xdr:col>4</xdr:col>
                    <xdr:colOff>266700</xdr:colOff>
                    <xdr:row>39</xdr:row>
                    <xdr:rowOff>342900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38100</xdr:colOff>
                    <xdr:row>40</xdr:row>
                    <xdr:rowOff>76200</xdr:rowOff>
                  </from>
                  <to>
                    <xdr:col>4</xdr:col>
                    <xdr:colOff>266700</xdr:colOff>
                    <xdr:row>40</xdr:row>
                    <xdr:rowOff>342900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38100</xdr:colOff>
                    <xdr:row>42</xdr:row>
                    <xdr:rowOff>76200</xdr:rowOff>
                  </from>
                  <to>
                    <xdr:col>4</xdr:col>
                    <xdr:colOff>266700</xdr:colOff>
                    <xdr:row>42</xdr:row>
                    <xdr:rowOff>342900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38100</xdr:colOff>
                    <xdr:row>43</xdr:row>
                    <xdr:rowOff>76200</xdr:rowOff>
                  </from>
                  <to>
                    <xdr:col>4</xdr:col>
                    <xdr:colOff>266700</xdr:colOff>
                    <xdr:row>43</xdr:row>
                    <xdr:rowOff>342900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4</xdr:col>
                    <xdr:colOff>38100</xdr:colOff>
                    <xdr:row>44</xdr:row>
                    <xdr:rowOff>76200</xdr:rowOff>
                  </from>
                  <to>
                    <xdr:col>4</xdr:col>
                    <xdr:colOff>276225</xdr:colOff>
                    <xdr:row>44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内訳表 </vt:lpstr>
      <vt:lpstr>'内訳表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2022-05-18T07:11:24Z</cp:lastPrinted>
  <dcterms:created xsi:type="dcterms:W3CDTF">2018-04-25T02:27:38Z</dcterms:created>
  <dcterms:modified xsi:type="dcterms:W3CDTF">2022-05-18T12:47:48Z</dcterms:modified>
</cp:coreProperties>
</file>